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codeName="ThisWorkbook" hidePivotFieldList="1" defaultThemeVersion="202300"/>
  <mc:AlternateContent xmlns:mc="http://schemas.openxmlformats.org/markup-compatibility/2006">
    <mc:Choice Requires="x15">
      <x15ac:absPath xmlns:x15ac="http://schemas.microsoft.com/office/spreadsheetml/2010/11/ac" url="/Users/suryakantasamantaray/Desktop/HeroVire/"/>
    </mc:Choice>
  </mc:AlternateContent>
  <xr:revisionPtr revIDLastSave="0" documentId="13_ncr:1_{43C56A7E-F2BA-B140-A974-D193CD1F54CE}" xr6:coauthVersionLast="47" xr6:coauthVersionMax="47" xr10:uidLastSave="{00000000-0000-0000-0000-000000000000}"/>
  <bookViews>
    <workbookView xWindow="0" yWindow="500" windowWidth="28800" windowHeight="16360" activeTab="4" xr2:uid="{F47C17C1-5117-7342-A673-80F186B81FCE}"/>
  </bookViews>
  <sheets>
    <sheet name="streaming_service_data" sheetId="1" r:id="rId1"/>
    <sheet name="Sheet1" sheetId="2" state="hidden" r:id="rId2"/>
    <sheet name="Sheet2" sheetId="3" state="hidden" r:id="rId3"/>
    <sheet name="Sheet3" sheetId="4" state="hidden" r:id="rId4"/>
    <sheet name="dashboard" sheetId="6" r:id="rId5"/>
  </sheets>
  <definedNames>
    <definedName name="_xlnm._FilterDatabase" localSheetId="0" hidden="1">streaming_service_data!$A$1:$AI$1001</definedName>
    <definedName name="_xlnm.Print_Area" localSheetId="0">streaming_service_data!$A$1:$W$1001</definedName>
    <definedName name="Slicer_Activity_Level">#N/A</definedName>
    <definedName name="Slicer_Age_Group">#N/A</definedName>
    <definedName name="Slicer_Country">#N/A</definedName>
    <definedName name="Slicer_Favorite_Genre">#N/A</definedName>
    <definedName name="Slicer_First_Device_Used">#N/A</definedName>
    <definedName name="Slicer_Language_Preference">#N/A</definedName>
    <definedName name="Slicer_Parental_Controls">#N/A</definedName>
    <definedName name="Slicer_Payment_Method">#N/A</definedName>
    <definedName name="Slicer_Primary_Watch_Time">#N/A</definedName>
    <definedName name="Slicer_subscription_plan">#N/A</definedName>
  </definedNames>
  <calcPr calcId="191029"/>
  <pivotCaches>
    <pivotCache cacheId="8" r:id="rId6"/>
    <pivotCache cacheId="3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41" i="2" l="1"/>
  <c r="Y41" i="2"/>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2" i="1"/>
  <c r="X35" i="2"/>
  <c r="Y35" i="2"/>
  <c r="R16" i="2"/>
  <c r="Y36" i="2" l="1" a="1"/>
  <c r="AG2" i="1"/>
  <c r="AH2" i="1" s="1"/>
  <c r="AG3" i="1"/>
  <c r="AH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AG140" i="1"/>
  <c r="AH140" i="1" s="1"/>
  <c r="AG141" i="1"/>
  <c r="AH141" i="1"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H193" i="1" s="1"/>
  <c r="AG194" i="1"/>
  <c r="AH194" i="1" s="1"/>
  <c r="AG195" i="1"/>
  <c r="AH195" i="1" s="1"/>
  <c r="AG196" i="1"/>
  <c r="AH196" i="1" s="1"/>
  <c r="AG197" i="1"/>
  <c r="AH197" i="1" s="1"/>
  <c r="AG198" i="1"/>
  <c r="AH198" i="1" s="1"/>
  <c r="AG199" i="1"/>
  <c r="AH199" i="1" s="1"/>
  <c r="AG200" i="1"/>
  <c r="AH200" i="1" s="1"/>
  <c r="AG201" i="1"/>
  <c r="AH201" i="1" s="1"/>
  <c r="AG202" i="1"/>
  <c r="AH202" i="1" s="1"/>
  <c r="AG203" i="1"/>
  <c r="AH203" i="1" s="1"/>
  <c r="AG204" i="1"/>
  <c r="AH204" i="1" s="1"/>
  <c r="AG205" i="1"/>
  <c r="AH205" i="1" s="1"/>
  <c r="AG206" i="1"/>
  <c r="AH206" i="1" s="1"/>
  <c r="AG207" i="1"/>
  <c r="AH207" i="1" s="1"/>
  <c r="AG208" i="1"/>
  <c r="AH208" i="1" s="1"/>
  <c r="AG209" i="1"/>
  <c r="AH209" i="1" s="1"/>
  <c r="AG210" i="1"/>
  <c r="AH210" i="1" s="1"/>
  <c r="AG211" i="1"/>
  <c r="AH211" i="1" s="1"/>
  <c r="AG212" i="1"/>
  <c r="AH212" i="1" s="1"/>
  <c r="AG213" i="1"/>
  <c r="AH213" i="1" s="1"/>
  <c r="AG214" i="1"/>
  <c r="AH214" i="1" s="1"/>
  <c r="AG215" i="1"/>
  <c r="AH215" i="1" s="1"/>
  <c r="AG216" i="1"/>
  <c r="AH216" i="1" s="1"/>
  <c r="AG217" i="1"/>
  <c r="AH217" i="1" s="1"/>
  <c r="AG218" i="1"/>
  <c r="AH218" i="1" s="1"/>
  <c r="AG219" i="1"/>
  <c r="AH219" i="1" s="1"/>
  <c r="AG220" i="1"/>
  <c r="AH220" i="1" s="1"/>
  <c r="AG221" i="1"/>
  <c r="AH221" i="1" s="1"/>
  <c r="AG222" i="1"/>
  <c r="AH222" i="1" s="1"/>
  <c r="AG223" i="1"/>
  <c r="AH223" i="1" s="1"/>
  <c r="AG224" i="1"/>
  <c r="AH224" i="1" s="1"/>
  <c r="AG225" i="1"/>
  <c r="AH225" i="1" s="1"/>
  <c r="AG226" i="1"/>
  <c r="AH226" i="1" s="1"/>
  <c r="AG227" i="1"/>
  <c r="AH227" i="1" s="1"/>
  <c r="AG228" i="1"/>
  <c r="AH228" i="1" s="1"/>
  <c r="AG229" i="1"/>
  <c r="AH229" i="1" s="1"/>
  <c r="AG230" i="1"/>
  <c r="AH230" i="1" s="1"/>
  <c r="AG231" i="1"/>
  <c r="AH231" i="1" s="1"/>
  <c r="AG232" i="1"/>
  <c r="AH232" i="1" s="1"/>
  <c r="AG233" i="1"/>
  <c r="AH233" i="1" s="1"/>
  <c r="AG234" i="1"/>
  <c r="AH234" i="1" s="1"/>
  <c r="AG235" i="1"/>
  <c r="AH235" i="1" s="1"/>
  <c r="AG236" i="1"/>
  <c r="AH236" i="1" s="1"/>
  <c r="AG237" i="1"/>
  <c r="AH237" i="1" s="1"/>
  <c r="AG238" i="1"/>
  <c r="AH238" i="1" s="1"/>
  <c r="AG239" i="1"/>
  <c r="AH239" i="1" s="1"/>
  <c r="AG240" i="1"/>
  <c r="AH240" i="1" s="1"/>
  <c r="AG241" i="1"/>
  <c r="AH241" i="1" s="1"/>
  <c r="AG242" i="1"/>
  <c r="AH242" i="1" s="1"/>
  <c r="AG243" i="1"/>
  <c r="AH243" i="1" s="1"/>
  <c r="AG244" i="1"/>
  <c r="AH244" i="1" s="1"/>
  <c r="AG245" i="1"/>
  <c r="AH245" i="1" s="1"/>
  <c r="AG246" i="1"/>
  <c r="AH246" i="1" s="1"/>
  <c r="AG247" i="1"/>
  <c r="AH247" i="1" s="1"/>
  <c r="AG248" i="1"/>
  <c r="AH248" i="1" s="1"/>
  <c r="AG249" i="1"/>
  <c r="AH249" i="1" s="1"/>
  <c r="AG250" i="1"/>
  <c r="AH250" i="1" s="1"/>
  <c r="AG251" i="1"/>
  <c r="AH251" i="1" s="1"/>
  <c r="AG252" i="1"/>
  <c r="AH252" i="1" s="1"/>
  <c r="AG253" i="1"/>
  <c r="AH253" i="1" s="1"/>
  <c r="AG254" i="1"/>
  <c r="AH254" i="1" s="1"/>
  <c r="AG255" i="1"/>
  <c r="AH255" i="1" s="1"/>
  <c r="AG256" i="1"/>
  <c r="AH256" i="1" s="1"/>
  <c r="AG257" i="1"/>
  <c r="AH257" i="1" s="1"/>
  <c r="AG258" i="1"/>
  <c r="AH258" i="1" s="1"/>
  <c r="AG259" i="1"/>
  <c r="AH259" i="1" s="1"/>
  <c r="AG260" i="1"/>
  <c r="AH260" i="1" s="1"/>
  <c r="AG261" i="1"/>
  <c r="AH261" i="1" s="1"/>
  <c r="AG262" i="1"/>
  <c r="AH262" i="1" s="1"/>
  <c r="AG263" i="1"/>
  <c r="AH263" i="1" s="1"/>
  <c r="AG264" i="1"/>
  <c r="AH264" i="1" s="1"/>
  <c r="AG265" i="1"/>
  <c r="AH265" i="1" s="1"/>
  <c r="AG266" i="1"/>
  <c r="AH266" i="1" s="1"/>
  <c r="AG267" i="1"/>
  <c r="AH267" i="1" s="1"/>
  <c r="AG268" i="1"/>
  <c r="AH268" i="1" s="1"/>
  <c r="AG269" i="1"/>
  <c r="AH269" i="1" s="1"/>
  <c r="AG270" i="1"/>
  <c r="AH270" i="1" s="1"/>
  <c r="AG271" i="1"/>
  <c r="AH271" i="1" s="1"/>
  <c r="AG272" i="1"/>
  <c r="AH272" i="1" s="1"/>
  <c r="AG273" i="1"/>
  <c r="AH273" i="1" s="1"/>
  <c r="AG274" i="1"/>
  <c r="AH274" i="1" s="1"/>
  <c r="AG275" i="1"/>
  <c r="AH275" i="1" s="1"/>
  <c r="AG276" i="1"/>
  <c r="AH276" i="1" s="1"/>
  <c r="AG277" i="1"/>
  <c r="AH277" i="1" s="1"/>
  <c r="AG278" i="1"/>
  <c r="AH278" i="1" s="1"/>
  <c r="AG279" i="1"/>
  <c r="AH279" i="1" s="1"/>
  <c r="AG280" i="1"/>
  <c r="AH280" i="1" s="1"/>
  <c r="AG281" i="1"/>
  <c r="AH281" i="1" s="1"/>
  <c r="AG282" i="1"/>
  <c r="AH282" i="1" s="1"/>
  <c r="AG283" i="1"/>
  <c r="AH283" i="1" s="1"/>
  <c r="AG284" i="1"/>
  <c r="AH284" i="1" s="1"/>
  <c r="AG285" i="1"/>
  <c r="AH285" i="1" s="1"/>
  <c r="AG286" i="1"/>
  <c r="AH286" i="1" s="1"/>
  <c r="AG287" i="1"/>
  <c r="AH287" i="1" s="1"/>
  <c r="AG288" i="1"/>
  <c r="AH288" i="1" s="1"/>
  <c r="AG289" i="1"/>
  <c r="AH289" i="1" s="1"/>
  <c r="AG290" i="1"/>
  <c r="AH290" i="1" s="1"/>
  <c r="AG291" i="1"/>
  <c r="AH291" i="1" s="1"/>
  <c r="AG292" i="1"/>
  <c r="AH292" i="1" s="1"/>
  <c r="AG293" i="1"/>
  <c r="AH293" i="1" s="1"/>
  <c r="AG294" i="1"/>
  <c r="AH294" i="1" s="1"/>
  <c r="AG295" i="1"/>
  <c r="AH295" i="1" s="1"/>
  <c r="AG296" i="1"/>
  <c r="AH296" i="1" s="1"/>
  <c r="AG297" i="1"/>
  <c r="AH297" i="1" s="1"/>
  <c r="AG298" i="1"/>
  <c r="AH298" i="1" s="1"/>
  <c r="AG299" i="1"/>
  <c r="AH299" i="1" s="1"/>
  <c r="AG300" i="1"/>
  <c r="AH300" i="1" s="1"/>
  <c r="AG301" i="1"/>
  <c r="AH301" i="1" s="1"/>
  <c r="AG302" i="1"/>
  <c r="AH302" i="1" s="1"/>
  <c r="AG303" i="1"/>
  <c r="AH303" i="1" s="1"/>
  <c r="AG304" i="1"/>
  <c r="AH304" i="1" s="1"/>
  <c r="AG305" i="1"/>
  <c r="AH305" i="1" s="1"/>
  <c r="AG306" i="1"/>
  <c r="AH306" i="1" s="1"/>
  <c r="AG307" i="1"/>
  <c r="AH307" i="1" s="1"/>
  <c r="AG308" i="1"/>
  <c r="AH308" i="1" s="1"/>
  <c r="AG309" i="1"/>
  <c r="AH309" i="1" s="1"/>
  <c r="AG310" i="1"/>
  <c r="AH310" i="1" s="1"/>
  <c r="AG311" i="1"/>
  <c r="AH311" i="1" s="1"/>
  <c r="AG312" i="1"/>
  <c r="AH312" i="1" s="1"/>
  <c r="AG313" i="1"/>
  <c r="AH313" i="1" s="1"/>
  <c r="AG314" i="1"/>
  <c r="AH314" i="1" s="1"/>
  <c r="AG315" i="1"/>
  <c r="AH315" i="1" s="1"/>
  <c r="AG316" i="1"/>
  <c r="AH316" i="1" s="1"/>
  <c r="AG317" i="1"/>
  <c r="AH317" i="1" s="1"/>
  <c r="AG318" i="1"/>
  <c r="AH318" i="1" s="1"/>
  <c r="AG319" i="1"/>
  <c r="AH319" i="1" s="1"/>
  <c r="AG320" i="1"/>
  <c r="AH320" i="1" s="1"/>
  <c r="AG321" i="1"/>
  <c r="AH321" i="1" s="1"/>
  <c r="AG322" i="1"/>
  <c r="AH322" i="1" s="1"/>
  <c r="AG323" i="1"/>
  <c r="AH323" i="1" s="1"/>
  <c r="AG324" i="1"/>
  <c r="AH324" i="1" s="1"/>
  <c r="AG325" i="1"/>
  <c r="AH325" i="1" s="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68" i="1"/>
  <c r="AH368" i="1" s="1"/>
  <c r="AG369" i="1"/>
  <c r="AH369" i="1" s="1"/>
  <c r="AG370" i="1"/>
  <c r="AH370" i="1" s="1"/>
  <c r="AG371" i="1"/>
  <c r="AH371" i="1" s="1"/>
  <c r="AG372" i="1"/>
  <c r="AH372" i="1" s="1"/>
  <c r="AG373" i="1"/>
  <c r="AH373" i="1" s="1"/>
  <c r="AG374" i="1"/>
  <c r="AH374" i="1" s="1"/>
  <c r="AG375" i="1"/>
  <c r="AH375" i="1" s="1"/>
  <c r="AG376" i="1"/>
  <c r="AH376" i="1" s="1"/>
  <c r="AG377" i="1"/>
  <c r="AH377" i="1" s="1"/>
  <c r="AG378" i="1"/>
  <c r="AH378" i="1" s="1"/>
  <c r="AG379" i="1"/>
  <c r="AH379" i="1" s="1"/>
  <c r="AG380" i="1"/>
  <c r="AH380" i="1" s="1"/>
  <c r="AG381" i="1"/>
  <c r="AH381" i="1" s="1"/>
  <c r="AG382" i="1"/>
  <c r="AH382" i="1" s="1"/>
  <c r="AG383" i="1"/>
  <c r="AH383" i="1" s="1"/>
  <c r="AG384" i="1"/>
  <c r="AH384" i="1" s="1"/>
  <c r="AG385" i="1"/>
  <c r="AH385" i="1" s="1"/>
  <c r="AG386" i="1"/>
  <c r="AH386" i="1" s="1"/>
  <c r="AG387" i="1"/>
  <c r="AH387" i="1" s="1"/>
  <c r="AG388" i="1"/>
  <c r="AH388" i="1" s="1"/>
  <c r="AG389" i="1"/>
  <c r="AH389" i="1" s="1"/>
  <c r="AG390" i="1"/>
  <c r="AH390" i="1" s="1"/>
  <c r="AG391" i="1"/>
  <c r="AH391" i="1" s="1"/>
  <c r="AG392" i="1"/>
  <c r="AH392" i="1" s="1"/>
  <c r="AG393" i="1"/>
  <c r="AH393" i="1" s="1"/>
  <c r="AG394" i="1"/>
  <c r="AH394" i="1" s="1"/>
  <c r="AG395" i="1"/>
  <c r="AH395" i="1" s="1"/>
  <c r="AG396" i="1"/>
  <c r="AH396" i="1" s="1"/>
  <c r="AG397" i="1"/>
  <c r="AH397" i="1" s="1"/>
  <c r="AG398" i="1"/>
  <c r="AH398" i="1" s="1"/>
  <c r="AG399" i="1"/>
  <c r="AH399" i="1" s="1"/>
  <c r="AG400" i="1"/>
  <c r="AH400" i="1" s="1"/>
  <c r="AG401" i="1"/>
  <c r="AH401" i="1" s="1"/>
  <c r="AG402" i="1"/>
  <c r="AH402" i="1" s="1"/>
  <c r="AG403" i="1"/>
  <c r="AH403" i="1" s="1"/>
  <c r="AG404" i="1"/>
  <c r="AH404" i="1" s="1"/>
  <c r="AG405" i="1"/>
  <c r="AH405" i="1" s="1"/>
  <c r="AG406" i="1"/>
  <c r="AH406" i="1" s="1"/>
  <c r="AG407" i="1"/>
  <c r="AH407" i="1" s="1"/>
  <c r="AG408" i="1"/>
  <c r="AH408" i="1" s="1"/>
  <c r="AG409" i="1"/>
  <c r="AH409" i="1" s="1"/>
  <c r="AG410" i="1"/>
  <c r="AH410" i="1" s="1"/>
  <c r="AG411" i="1"/>
  <c r="AH411" i="1" s="1"/>
  <c r="AG412" i="1"/>
  <c r="AH412" i="1" s="1"/>
  <c r="AG413" i="1"/>
  <c r="AH413" i="1" s="1"/>
  <c r="AG414" i="1"/>
  <c r="AH414" i="1" s="1"/>
  <c r="AG415" i="1"/>
  <c r="AH415" i="1" s="1"/>
  <c r="AG416" i="1"/>
  <c r="AH416" i="1" s="1"/>
  <c r="AG417" i="1"/>
  <c r="AH417" i="1" s="1"/>
  <c r="AG418" i="1"/>
  <c r="AH418" i="1" s="1"/>
  <c r="AG419" i="1"/>
  <c r="AH419" i="1" s="1"/>
  <c r="AG420" i="1"/>
  <c r="AH420" i="1" s="1"/>
  <c r="AG421" i="1"/>
  <c r="AH421" i="1" s="1"/>
  <c r="AG422" i="1"/>
  <c r="AH422" i="1" s="1"/>
  <c r="AG423" i="1"/>
  <c r="AH423" i="1" s="1"/>
  <c r="AG424" i="1"/>
  <c r="AH424" i="1" s="1"/>
  <c r="AG425" i="1"/>
  <c r="AH425" i="1" s="1"/>
  <c r="AG426" i="1"/>
  <c r="AH426" i="1" s="1"/>
  <c r="AG427" i="1"/>
  <c r="AH427" i="1" s="1"/>
  <c r="AG428" i="1"/>
  <c r="AH428" i="1" s="1"/>
  <c r="AG429" i="1"/>
  <c r="AH429" i="1" s="1"/>
  <c r="AG430" i="1"/>
  <c r="AH430" i="1" s="1"/>
  <c r="AG431" i="1"/>
  <c r="AH431" i="1" s="1"/>
  <c r="AG432" i="1"/>
  <c r="AH432" i="1" s="1"/>
  <c r="AG433" i="1"/>
  <c r="AH433" i="1" s="1"/>
  <c r="AG434" i="1"/>
  <c r="AH434" i="1" s="1"/>
  <c r="AG435" i="1"/>
  <c r="AH435" i="1" s="1"/>
  <c r="AG436" i="1"/>
  <c r="AH436" i="1" s="1"/>
  <c r="AG437" i="1"/>
  <c r="AH437" i="1" s="1"/>
  <c r="AG438" i="1"/>
  <c r="AH438" i="1" s="1"/>
  <c r="AG439" i="1"/>
  <c r="AH439" i="1" s="1"/>
  <c r="AG440" i="1"/>
  <c r="AH440" i="1" s="1"/>
  <c r="AG441" i="1"/>
  <c r="AH441" i="1" s="1"/>
  <c r="AG442" i="1"/>
  <c r="AH442" i="1" s="1"/>
  <c r="AG443" i="1"/>
  <c r="AH443" i="1" s="1"/>
  <c r="AG444" i="1"/>
  <c r="AH444" i="1" s="1"/>
  <c r="AG445" i="1"/>
  <c r="AH445" i="1" s="1"/>
  <c r="AG446" i="1"/>
  <c r="AH446" i="1" s="1"/>
  <c r="AG447" i="1"/>
  <c r="AH447" i="1" s="1"/>
  <c r="AG448" i="1"/>
  <c r="AH448" i="1" s="1"/>
  <c r="AG449" i="1"/>
  <c r="AH449" i="1" s="1"/>
  <c r="AG450" i="1"/>
  <c r="AH450" i="1" s="1"/>
  <c r="AG451" i="1"/>
  <c r="AH451" i="1" s="1"/>
  <c r="AG452" i="1"/>
  <c r="AH452" i="1" s="1"/>
  <c r="AG453" i="1"/>
  <c r="AH453" i="1" s="1"/>
  <c r="AG454" i="1"/>
  <c r="AH454" i="1" s="1"/>
  <c r="AG455" i="1"/>
  <c r="AH455" i="1" s="1"/>
  <c r="AG456" i="1"/>
  <c r="AH456" i="1" s="1"/>
  <c r="AG457" i="1"/>
  <c r="AH457" i="1" s="1"/>
  <c r="AG458" i="1"/>
  <c r="AH458" i="1" s="1"/>
  <c r="AG459" i="1"/>
  <c r="AH459" i="1" s="1"/>
  <c r="AG460" i="1"/>
  <c r="AH460" i="1" s="1"/>
  <c r="AG461" i="1"/>
  <c r="AH461" i="1" s="1"/>
  <c r="AG462" i="1"/>
  <c r="AH462" i="1" s="1"/>
  <c r="AG463" i="1"/>
  <c r="AH463" i="1" s="1"/>
  <c r="AG464" i="1"/>
  <c r="AH464" i="1" s="1"/>
  <c r="AG465" i="1"/>
  <c r="AH465" i="1" s="1"/>
  <c r="AG466" i="1"/>
  <c r="AH466" i="1" s="1"/>
  <c r="AG467" i="1"/>
  <c r="AH467" i="1" s="1"/>
  <c r="AG468" i="1"/>
  <c r="AH468" i="1" s="1"/>
  <c r="AG469" i="1"/>
  <c r="AH469" i="1" s="1"/>
  <c r="AG470" i="1"/>
  <c r="AH470" i="1" s="1"/>
  <c r="AG471" i="1"/>
  <c r="AH471" i="1" s="1"/>
  <c r="AG472" i="1"/>
  <c r="AH472" i="1" s="1"/>
  <c r="AG473" i="1"/>
  <c r="AH473" i="1" s="1"/>
  <c r="AG474" i="1"/>
  <c r="AH474" i="1" s="1"/>
  <c r="AG475" i="1"/>
  <c r="AH475" i="1" s="1"/>
  <c r="AG476" i="1"/>
  <c r="AH476" i="1" s="1"/>
  <c r="AG477" i="1"/>
  <c r="AH477" i="1" s="1"/>
  <c r="AG478" i="1"/>
  <c r="AH478" i="1" s="1"/>
  <c r="AG479" i="1"/>
  <c r="AH479" i="1" s="1"/>
  <c r="AG480" i="1"/>
  <c r="AH480" i="1" s="1"/>
  <c r="AG481" i="1"/>
  <c r="AH481" i="1" s="1"/>
  <c r="AG482" i="1"/>
  <c r="AH482" i="1" s="1"/>
  <c r="AG483" i="1"/>
  <c r="AH483" i="1" s="1"/>
  <c r="AG484" i="1"/>
  <c r="AH484" i="1" s="1"/>
  <c r="AG485" i="1"/>
  <c r="AH485" i="1" s="1"/>
  <c r="AG486" i="1"/>
  <c r="AH486" i="1" s="1"/>
  <c r="AG487" i="1"/>
  <c r="AH487" i="1" s="1"/>
  <c r="AG488" i="1"/>
  <c r="AH488" i="1" s="1"/>
  <c r="AG489" i="1"/>
  <c r="AH489" i="1" s="1"/>
  <c r="AG490" i="1"/>
  <c r="AH490" i="1" s="1"/>
  <c r="AG491" i="1"/>
  <c r="AH491" i="1" s="1"/>
  <c r="AG492" i="1"/>
  <c r="AH492" i="1" s="1"/>
  <c r="AG493" i="1"/>
  <c r="AH493" i="1" s="1"/>
  <c r="AG494" i="1"/>
  <c r="AH494" i="1" s="1"/>
  <c r="AG495" i="1"/>
  <c r="AH495" i="1" s="1"/>
  <c r="AG496" i="1"/>
  <c r="AH496" i="1" s="1"/>
  <c r="AG497" i="1"/>
  <c r="AH497" i="1" s="1"/>
  <c r="AG498" i="1"/>
  <c r="AH498" i="1" s="1"/>
  <c r="AG499" i="1"/>
  <c r="AH499" i="1" s="1"/>
  <c r="AG500" i="1"/>
  <c r="AH500" i="1" s="1"/>
  <c r="AG501" i="1"/>
  <c r="AH501" i="1" s="1"/>
  <c r="AG502" i="1"/>
  <c r="AH502" i="1" s="1"/>
  <c r="AG503" i="1"/>
  <c r="AH503" i="1" s="1"/>
  <c r="AG504" i="1"/>
  <c r="AH504" i="1" s="1"/>
  <c r="AG505" i="1"/>
  <c r="AH505" i="1" s="1"/>
  <c r="AG506" i="1"/>
  <c r="AH506" i="1" s="1"/>
  <c r="AG507" i="1"/>
  <c r="AH507" i="1" s="1"/>
  <c r="AG508" i="1"/>
  <c r="AH508" i="1" s="1"/>
  <c r="AG509" i="1"/>
  <c r="AH509" i="1" s="1"/>
  <c r="AG510" i="1"/>
  <c r="AH510" i="1" s="1"/>
  <c r="AG511" i="1"/>
  <c r="AH511" i="1" s="1"/>
  <c r="AG512" i="1"/>
  <c r="AH512" i="1" s="1"/>
  <c r="AG513" i="1"/>
  <c r="AH513" i="1" s="1"/>
  <c r="AG514" i="1"/>
  <c r="AH514" i="1" s="1"/>
  <c r="AG515" i="1"/>
  <c r="AH515" i="1" s="1"/>
  <c r="AG516" i="1"/>
  <c r="AH516" i="1" s="1"/>
  <c r="AG517" i="1"/>
  <c r="AH517" i="1" s="1"/>
  <c r="AG518" i="1"/>
  <c r="AH518" i="1" s="1"/>
  <c r="AG519" i="1"/>
  <c r="AH519" i="1" s="1"/>
  <c r="AG520" i="1"/>
  <c r="AH520" i="1" s="1"/>
  <c r="AG521" i="1"/>
  <c r="AH521" i="1" s="1"/>
  <c r="AG522" i="1"/>
  <c r="AH522" i="1" s="1"/>
  <c r="AG523" i="1"/>
  <c r="AH523" i="1" s="1"/>
  <c r="AG524" i="1"/>
  <c r="AH524" i="1" s="1"/>
  <c r="AG525" i="1"/>
  <c r="AH525" i="1" s="1"/>
  <c r="AG526" i="1"/>
  <c r="AH526" i="1" s="1"/>
  <c r="AG527" i="1"/>
  <c r="AH527" i="1" s="1"/>
  <c r="AG528" i="1"/>
  <c r="AH528" i="1" s="1"/>
  <c r="AG529" i="1"/>
  <c r="AH529" i="1" s="1"/>
  <c r="AG530" i="1"/>
  <c r="AH530" i="1" s="1"/>
  <c r="AG531" i="1"/>
  <c r="AH531" i="1" s="1"/>
  <c r="AG532" i="1"/>
  <c r="AH532" i="1" s="1"/>
  <c r="AG533" i="1"/>
  <c r="AH533" i="1" s="1"/>
  <c r="AG534" i="1"/>
  <c r="AH534" i="1" s="1"/>
  <c r="AG535" i="1"/>
  <c r="AH535" i="1" s="1"/>
  <c r="AG536" i="1"/>
  <c r="AH536" i="1" s="1"/>
  <c r="AG537" i="1"/>
  <c r="AH537" i="1" s="1"/>
  <c r="AG538" i="1"/>
  <c r="AH538" i="1" s="1"/>
  <c r="AG539" i="1"/>
  <c r="AH539" i="1" s="1"/>
  <c r="AG540" i="1"/>
  <c r="AH540" i="1" s="1"/>
  <c r="AG541" i="1"/>
  <c r="AH541" i="1" s="1"/>
  <c r="AG542" i="1"/>
  <c r="AH542" i="1" s="1"/>
  <c r="AG543" i="1"/>
  <c r="AH543" i="1" s="1"/>
  <c r="AG544" i="1"/>
  <c r="AH544" i="1" s="1"/>
  <c r="AG545" i="1"/>
  <c r="AH545" i="1" s="1"/>
  <c r="AG546" i="1"/>
  <c r="AH546" i="1" s="1"/>
  <c r="AG547" i="1"/>
  <c r="AH547" i="1" s="1"/>
  <c r="AG548" i="1"/>
  <c r="AH548" i="1" s="1"/>
  <c r="AG549" i="1"/>
  <c r="AH549" i="1" s="1"/>
  <c r="AG550" i="1"/>
  <c r="AH550" i="1" s="1"/>
  <c r="AG551" i="1"/>
  <c r="AH551" i="1" s="1"/>
  <c r="AG552" i="1"/>
  <c r="AH552" i="1" s="1"/>
  <c r="AG553" i="1"/>
  <c r="AH553" i="1" s="1"/>
  <c r="AG554" i="1"/>
  <c r="AH554" i="1" s="1"/>
  <c r="AG555" i="1"/>
  <c r="AH555" i="1" s="1"/>
  <c r="AG556" i="1"/>
  <c r="AH556" i="1" s="1"/>
  <c r="AG557" i="1"/>
  <c r="AH557" i="1" s="1"/>
  <c r="AG558" i="1"/>
  <c r="AH558" i="1" s="1"/>
  <c r="AG559" i="1"/>
  <c r="AH559" i="1" s="1"/>
  <c r="AG560" i="1"/>
  <c r="AH560" i="1" s="1"/>
  <c r="AG561" i="1"/>
  <c r="AH561" i="1" s="1"/>
  <c r="AG562" i="1"/>
  <c r="AH562" i="1" s="1"/>
  <c r="AG563" i="1"/>
  <c r="AH563" i="1" s="1"/>
  <c r="AG564" i="1"/>
  <c r="AH564" i="1" s="1"/>
  <c r="AG565" i="1"/>
  <c r="AH565" i="1" s="1"/>
  <c r="AG566" i="1"/>
  <c r="AH566" i="1" s="1"/>
  <c r="AG567" i="1"/>
  <c r="AH567" i="1" s="1"/>
  <c r="AG568" i="1"/>
  <c r="AH568" i="1" s="1"/>
  <c r="AG569" i="1"/>
  <c r="AH569" i="1" s="1"/>
  <c r="AG570" i="1"/>
  <c r="AH570" i="1" s="1"/>
  <c r="AG571" i="1"/>
  <c r="AH571" i="1" s="1"/>
  <c r="AG572" i="1"/>
  <c r="AH572" i="1" s="1"/>
  <c r="AG573" i="1"/>
  <c r="AH573" i="1" s="1"/>
  <c r="AG574" i="1"/>
  <c r="AH574" i="1" s="1"/>
  <c r="AG575" i="1"/>
  <c r="AH575" i="1" s="1"/>
  <c r="AG576" i="1"/>
  <c r="AH576" i="1" s="1"/>
  <c r="AG577" i="1"/>
  <c r="AH577" i="1" s="1"/>
  <c r="AG578" i="1"/>
  <c r="AH578" i="1" s="1"/>
  <c r="AG579" i="1"/>
  <c r="AH579" i="1" s="1"/>
  <c r="AG580" i="1"/>
  <c r="AH580" i="1" s="1"/>
  <c r="AG581" i="1"/>
  <c r="AH581" i="1" s="1"/>
  <c r="AG582" i="1"/>
  <c r="AH582" i="1" s="1"/>
  <c r="AG583" i="1"/>
  <c r="AH583" i="1" s="1"/>
  <c r="AG584" i="1"/>
  <c r="AH584" i="1" s="1"/>
  <c r="AG585" i="1"/>
  <c r="AH585" i="1" s="1"/>
  <c r="AG586" i="1"/>
  <c r="AH586" i="1" s="1"/>
  <c r="AG587" i="1"/>
  <c r="AH587" i="1" s="1"/>
  <c r="AG588" i="1"/>
  <c r="AH588" i="1" s="1"/>
  <c r="AG589" i="1"/>
  <c r="AH589" i="1" s="1"/>
  <c r="AG590" i="1"/>
  <c r="AH590" i="1" s="1"/>
  <c r="AG591" i="1"/>
  <c r="AH591" i="1" s="1"/>
  <c r="AG592" i="1"/>
  <c r="AH592" i="1" s="1"/>
  <c r="AG593" i="1"/>
  <c r="AH593" i="1" s="1"/>
  <c r="AG594" i="1"/>
  <c r="AH594" i="1" s="1"/>
  <c r="AG595" i="1"/>
  <c r="AH595" i="1" s="1"/>
  <c r="AG596" i="1"/>
  <c r="AH596" i="1" s="1"/>
  <c r="AG597" i="1"/>
  <c r="AH597" i="1" s="1"/>
  <c r="AG598" i="1"/>
  <c r="AH598" i="1" s="1"/>
  <c r="AG599" i="1"/>
  <c r="AH599" i="1" s="1"/>
  <c r="AG600" i="1"/>
  <c r="AH600" i="1" s="1"/>
  <c r="AG601" i="1"/>
  <c r="AH601" i="1" s="1"/>
  <c r="AG602" i="1"/>
  <c r="AH602" i="1" s="1"/>
  <c r="AG603" i="1"/>
  <c r="AH603" i="1" s="1"/>
  <c r="AG604" i="1"/>
  <c r="AH604" i="1" s="1"/>
  <c r="AG605" i="1"/>
  <c r="AH605" i="1" s="1"/>
  <c r="AG606" i="1"/>
  <c r="AH606" i="1" s="1"/>
  <c r="AG607" i="1"/>
  <c r="AH607" i="1" s="1"/>
  <c r="AG608" i="1"/>
  <c r="AH608" i="1" s="1"/>
  <c r="AG609" i="1"/>
  <c r="AH609" i="1" s="1"/>
  <c r="AG610" i="1"/>
  <c r="AH610" i="1" s="1"/>
  <c r="AG611" i="1"/>
  <c r="AH611" i="1" s="1"/>
  <c r="AG612" i="1"/>
  <c r="AH612" i="1" s="1"/>
  <c r="AG613" i="1"/>
  <c r="AH613" i="1" s="1"/>
  <c r="AG614" i="1"/>
  <c r="AH614" i="1" s="1"/>
  <c r="AG615" i="1"/>
  <c r="AH615" i="1" s="1"/>
  <c r="AG616" i="1"/>
  <c r="AH616" i="1" s="1"/>
  <c r="AG617" i="1"/>
  <c r="AH617" i="1" s="1"/>
  <c r="AG618" i="1"/>
  <c r="AH618" i="1" s="1"/>
  <c r="AG619" i="1"/>
  <c r="AH619" i="1" s="1"/>
  <c r="AG620" i="1"/>
  <c r="AH620" i="1" s="1"/>
  <c r="AG621" i="1"/>
  <c r="AH621" i="1" s="1"/>
  <c r="AG622" i="1"/>
  <c r="AH622" i="1" s="1"/>
  <c r="AG623" i="1"/>
  <c r="AH623" i="1" s="1"/>
  <c r="AG624" i="1"/>
  <c r="AH624" i="1" s="1"/>
  <c r="AG625" i="1"/>
  <c r="AH625" i="1" s="1"/>
  <c r="AG626" i="1"/>
  <c r="AH626" i="1" s="1"/>
  <c r="AG627" i="1"/>
  <c r="AH627" i="1" s="1"/>
  <c r="AG628" i="1"/>
  <c r="AH628" i="1" s="1"/>
  <c r="AG629" i="1"/>
  <c r="AH629" i="1" s="1"/>
  <c r="AG630" i="1"/>
  <c r="AH630" i="1" s="1"/>
  <c r="AG631" i="1"/>
  <c r="AH631" i="1" s="1"/>
  <c r="AG632" i="1"/>
  <c r="AH632" i="1" s="1"/>
  <c r="AG633" i="1"/>
  <c r="AH633" i="1" s="1"/>
  <c r="AG634" i="1"/>
  <c r="AH634" i="1" s="1"/>
  <c r="AG635" i="1"/>
  <c r="AH635" i="1" s="1"/>
  <c r="AG636" i="1"/>
  <c r="AH636" i="1" s="1"/>
  <c r="AG637" i="1"/>
  <c r="AH637" i="1" s="1"/>
  <c r="AG638" i="1"/>
  <c r="AH638" i="1" s="1"/>
  <c r="AG639" i="1"/>
  <c r="AH639" i="1" s="1"/>
  <c r="AG640" i="1"/>
  <c r="AH640" i="1" s="1"/>
  <c r="AG641" i="1"/>
  <c r="AH641" i="1" s="1"/>
  <c r="AG642" i="1"/>
  <c r="AH642" i="1" s="1"/>
  <c r="AG643" i="1"/>
  <c r="AH643" i="1" s="1"/>
  <c r="AG644" i="1"/>
  <c r="AH644" i="1" s="1"/>
  <c r="AG645" i="1"/>
  <c r="AH645" i="1" s="1"/>
  <c r="AG646" i="1"/>
  <c r="AH646" i="1" s="1"/>
  <c r="AG647" i="1"/>
  <c r="AH647" i="1" s="1"/>
  <c r="AG648" i="1"/>
  <c r="AH648" i="1" s="1"/>
  <c r="AG649" i="1"/>
  <c r="AH649" i="1" s="1"/>
  <c r="AG650" i="1"/>
  <c r="AH650" i="1" s="1"/>
  <c r="AG651" i="1"/>
  <c r="AH651" i="1" s="1"/>
  <c r="AG652" i="1"/>
  <c r="AH652" i="1" s="1"/>
  <c r="AG653" i="1"/>
  <c r="AH653" i="1" s="1"/>
  <c r="AG654" i="1"/>
  <c r="AH654" i="1" s="1"/>
  <c r="AG655" i="1"/>
  <c r="AH655" i="1" s="1"/>
  <c r="AG656" i="1"/>
  <c r="AH656" i="1" s="1"/>
  <c r="AG657" i="1"/>
  <c r="AH657" i="1" s="1"/>
  <c r="AG658" i="1"/>
  <c r="AH658" i="1" s="1"/>
  <c r="AG659" i="1"/>
  <c r="AH659" i="1" s="1"/>
  <c r="AG660" i="1"/>
  <c r="AH660" i="1" s="1"/>
  <c r="AG661" i="1"/>
  <c r="AH661" i="1" s="1"/>
  <c r="AG662" i="1"/>
  <c r="AH662" i="1" s="1"/>
  <c r="AG663" i="1"/>
  <c r="AH663" i="1" s="1"/>
  <c r="AG664" i="1"/>
  <c r="AH664" i="1" s="1"/>
  <c r="AG665" i="1"/>
  <c r="AH665" i="1" s="1"/>
  <c r="AG666" i="1"/>
  <c r="AH666" i="1" s="1"/>
  <c r="AG667" i="1"/>
  <c r="AH667" i="1" s="1"/>
  <c r="AG668" i="1"/>
  <c r="AH668" i="1" s="1"/>
  <c r="AG669" i="1"/>
  <c r="AH669" i="1" s="1"/>
  <c r="AG670" i="1"/>
  <c r="AH670" i="1" s="1"/>
  <c r="AG671" i="1"/>
  <c r="AH671" i="1" s="1"/>
  <c r="AG672" i="1"/>
  <c r="AH672" i="1" s="1"/>
  <c r="AG673" i="1"/>
  <c r="AH673" i="1" s="1"/>
  <c r="AG674" i="1"/>
  <c r="AH674" i="1" s="1"/>
  <c r="AG675" i="1"/>
  <c r="AH675" i="1" s="1"/>
  <c r="AG676" i="1"/>
  <c r="AH676" i="1" s="1"/>
  <c r="AG677" i="1"/>
  <c r="AH677" i="1" s="1"/>
  <c r="AG678" i="1"/>
  <c r="AH678" i="1" s="1"/>
  <c r="AG679" i="1"/>
  <c r="AH679" i="1" s="1"/>
  <c r="AG680" i="1"/>
  <c r="AH680" i="1" s="1"/>
  <c r="AG681" i="1"/>
  <c r="AH681" i="1" s="1"/>
  <c r="AG682" i="1"/>
  <c r="AH682" i="1" s="1"/>
  <c r="AG683" i="1"/>
  <c r="AH683" i="1" s="1"/>
  <c r="AG684" i="1"/>
  <c r="AH684" i="1" s="1"/>
  <c r="AG685" i="1"/>
  <c r="AH685" i="1" s="1"/>
  <c r="AG686" i="1"/>
  <c r="AH686" i="1" s="1"/>
  <c r="AG687" i="1"/>
  <c r="AH687" i="1" s="1"/>
  <c r="AG688" i="1"/>
  <c r="AH688" i="1" s="1"/>
  <c r="AG689" i="1"/>
  <c r="AH689" i="1" s="1"/>
  <c r="AG690" i="1"/>
  <c r="AH690" i="1" s="1"/>
  <c r="AG691" i="1"/>
  <c r="AH691" i="1" s="1"/>
  <c r="AG692" i="1"/>
  <c r="AH692" i="1" s="1"/>
  <c r="AG693" i="1"/>
  <c r="AH693" i="1" s="1"/>
  <c r="AG694" i="1"/>
  <c r="AH694" i="1" s="1"/>
  <c r="AG695" i="1"/>
  <c r="AH695" i="1" s="1"/>
  <c r="AG696" i="1"/>
  <c r="AH696" i="1" s="1"/>
  <c r="AG697" i="1"/>
  <c r="AH697" i="1" s="1"/>
  <c r="AG698" i="1"/>
  <c r="AH698" i="1" s="1"/>
  <c r="AG699" i="1"/>
  <c r="AH699" i="1" s="1"/>
  <c r="AG700" i="1"/>
  <c r="AH700" i="1" s="1"/>
  <c r="AG701" i="1"/>
  <c r="AH701" i="1" s="1"/>
  <c r="AG702" i="1"/>
  <c r="AH702" i="1" s="1"/>
  <c r="AG703" i="1"/>
  <c r="AH703" i="1" s="1"/>
  <c r="AG704" i="1"/>
  <c r="AH704" i="1" s="1"/>
  <c r="AG705" i="1"/>
  <c r="AH705" i="1" s="1"/>
  <c r="AG706" i="1"/>
  <c r="AH706" i="1" s="1"/>
  <c r="AG707" i="1"/>
  <c r="AH707" i="1" s="1"/>
  <c r="AG708" i="1"/>
  <c r="AH708" i="1" s="1"/>
  <c r="AG709" i="1"/>
  <c r="AH709" i="1" s="1"/>
  <c r="AG710" i="1"/>
  <c r="AH710" i="1" s="1"/>
  <c r="AG711" i="1"/>
  <c r="AH711" i="1" s="1"/>
  <c r="AG712" i="1"/>
  <c r="AH712" i="1" s="1"/>
  <c r="AG713" i="1"/>
  <c r="AH713" i="1" s="1"/>
  <c r="AG714" i="1"/>
  <c r="AH714" i="1" s="1"/>
  <c r="AG715" i="1"/>
  <c r="AH715" i="1" s="1"/>
  <c r="AG716" i="1"/>
  <c r="AH716" i="1" s="1"/>
  <c r="AG717" i="1"/>
  <c r="AH717" i="1" s="1"/>
  <c r="AG718" i="1"/>
  <c r="AH718" i="1" s="1"/>
  <c r="AG719" i="1"/>
  <c r="AH719" i="1" s="1"/>
  <c r="AG720" i="1"/>
  <c r="AH720" i="1" s="1"/>
  <c r="AG721" i="1"/>
  <c r="AH721" i="1" s="1"/>
  <c r="AG722" i="1"/>
  <c r="AH722" i="1" s="1"/>
  <c r="AG723" i="1"/>
  <c r="AH723" i="1" s="1"/>
  <c r="AG724" i="1"/>
  <c r="AH724" i="1" s="1"/>
  <c r="AG725" i="1"/>
  <c r="AH725" i="1" s="1"/>
  <c r="AG726" i="1"/>
  <c r="AH726" i="1" s="1"/>
  <c r="AG727" i="1"/>
  <c r="AH727" i="1" s="1"/>
  <c r="AG728" i="1"/>
  <c r="AH728" i="1" s="1"/>
  <c r="AG729" i="1"/>
  <c r="AH729" i="1" s="1"/>
  <c r="AG730" i="1"/>
  <c r="AH730" i="1" s="1"/>
  <c r="AG731" i="1"/>
  <c r="AH731" i="1" s="1"/>
  <c r="AG732" i="1"/>
  <c r="AH732" i="1" s="1"/>
  <c r="AG733" i="1"/>
  <c r="AH733" i="1" s="1"/>
  <c r="AG734" i="1"/>
  <c r="AH734" i="1" s="1"/>
  <c r="AG735" i="1"/>
  <c r="AH735" i="1" s="1"/>
  <c r="AG736" i="1"/>
  <c r="AH736" i="1" s="1"/>
  <c r="AG737" i="1"/>
  <c r="AH737" i="1" s="1"/>
  <c r="AG738" i="1"/>
  <c r="AH738" i="1" s="1"/>
  <c r="AG739" i="1"/>
  <c r="AH739" i="1" s="1"/>
  <c r="AG740" i="1"/>
  <c r="AH740" i="1" s="1"/>
  <c r="AG741" i="1"/>
  <c r="AH741" i="1" s="1"/>
  <c r="AG742" i="1"/>
  <c r="AH742" i="1" s="1"/>
  <c r="AG743" i="1"/>
  <c r="AH743" i="1" s="1"/>
  <c r="AG744" i="1"/>
  <c r="AH744" i="1" s="1"/>
  <c r="AG745" i="1"/>
  <c r="AH745" i="1" s="1"/>
  <c r="AG746" i="1"/>
  <c r="AH746" i="1" s="1"/>
  <c r="AG747" i="1"/>
  <c r="AH747" i="1" s="1"/>
  <c r="AG748" i="1"/>
  <c r="AH748" i="1" s="1"/>
  <c r="AG749" i="1"/>
  <c r="AH749" i="1" s="1"/>
  <c r="AG750" i="1"/>
  <c r="AH750" i="1" s="1"/>
  <c r="AG751" i="1"/>
  <c r="AH751" i="1" s="1"/>
  <c r="AG752" i="1"/>
  <c r="AH752" i="1" s="1"/>
  <c r="AG753" i="1"/>
  <c r="AH753" i="1" s="1"/>
  <c r="AG754" i="1"/>
  <c r="AH754" i="1" s="1"/>
  <c r="AG755" i="1"/>
  <c r="AH755" i="1" s="1"/>
  <c r="AG756" i="1"/>
  <c r="AH756" i="1" s="1"/>
  <c r="AG757" i="1"/>
  <c r="AH757" i="1" s="1"/>
  <c r="AG758" i="1"/>
  <c r="AH758" i="1" s="1"/>
  <c r="AG759" i="1"/>
  <c r="AH759" i="1" s="1"/>
  <c r="AG760" i="1"/>
  <c r="AH760" i="1" s="1"/>
  <c r="AG761" i="1"/>
  <c r="AH761" i="1" s="1"/>
  <c r="AG762" i="1"/>
  <c r="AH762" i="1" s="1"/>
  <c r="AG763" i="1"/>
  <c r="AH763" i="1" s="1"/>
  <c r="AG764" i="1"/>
  <c r="AH764" i="1" s="1"/>
  <c r="AG765" i="1"/>
  <c r="AH765" i="1" s="1"/>
  <c r="AG766" i="1"/>
  <c r="AH766" i="1" s="1"/>
  <c r="AG767" i="1"/>
  <c r="AH767" i="1" s="1"/>
  <c r="AG768" i="1"/>
  <c r="AH768" i="1" s="1"/>
  <c r="AG769" i="1"/>
  <c r="AH769" i="1" s="1"/>
  <c r="AG770" i="1"/>
  <c r="AH770" i="1" s="1"/>
  <c r="AG771" i="1"/>
  <c r="AH771" i="1" s="1"/>
  <c r="AG772" i="1"/>
  <c r="AH772" i="1" s="1"/>
  <c r="AG773" i="1"/>
  <c r="AH773" i="1" s="1"/>
  <c r="AG774" i="1"/>
  <c r="AH774" i="1" s="1"/>
  <c r="AG775" i="1"/>
  <c r="AH775" i="1" s="1"/>
  <c r="AG776" i="1"/>
  <c r="AH776" i="1" s="1"/>
  <c r="AG777" i="1"/>
  <c r="AH777" i="1" s="1"/>
  <c r="AG778" i="1"/>
  <c r="AH778" i="1" s="1"/>
  <c r="AG779" i="1"/>
  <c r="AH779" i="1" s="1"/>
  <c r="AG780" i="1"/>
  <c r="AH780" i="1" s="1"/>
  <c r="AG781" i="1"/>
  <c r="AH781" i="1" s="1"/>
  <c r="AG782" i="1"/>
  <c r="AH782" i="1" s="1"/>
  <c r="AG783" i="1"/>
  <c r="AH783" i="1" s="1"/>
  <c r="AG784" i="1"/>
  <c r="AH784" i="1" s="1"/>
  <c r="AG785" i="1"/>
  <c r="AH785" i="1" s="1"/>
  <c r="AG786" i="1"/>
  <c r="AH786" i="1" s="1"/>
  <c r="AG787" i="1"/>
  <c r="AH787" i="1" s="1"/>
  <c r="AG788" i="1"/>
  <c r="AH788" i="1" s="1"/>
  <c r="AG789" i="1"/>
  <c r="AH789" i="1" s="1"/>
  <c r="AG790" i="1"/>
  <c r="AH790" i="1" s="1"/>
  <c r="AG791" i="1"/>
  <c r="AH791" i="1" s="1"/>
  <c r="AG792" i="1"/>
  <c r="AH792" i="1" s="1"/>
  <c r="AG793" i="1"/>
  <c r="AH793" i="1" s="1"/>
  <c r="AG794" i="1"/>
  <c r="AH794" i="1" s="1"/>
  <c r="AG795" i="1"/>
  <c r="AH795" i="1" s="1"/>
  <c r="AG796" i="1"/>
  <c r="AH796" i="1" s="1"/>
  <c r="AG797" i="1"/>
  <c r="AH797" i="1" s="1"/>
  <c r="AG798" i="1"/>
  <c r="AH798" i="1" s="1"/>
  <c r="AG799" i="1"/>
  <c r="AH799" i="1" s="1"/>
  <c r="AG800" i="1"/>
  <c r="AH800" i="1" s="1"/>
  <c r="AG801" i="1"/>
  <c r="AH801" i="1" s="1"/>
  <c r="AG802" i="1"/>
  <c r="AH802" i="1" s="1"/>
  <c r="AG803" i="1"/>
  <c r="AH803" i="1" s="1"/>
  <c r="AG804" i="1"/>
  <c r="AH804" i="1" s="1"/>
  <c r="AG805" i="1"/>
  <c r="AH805" i="1" s="1"/>
  <c r="AG806" i="1"/>
  <c r="AH806" i="1" s="1"/>
  <c r="AG807" i="1"/>
  <c r="AH807" i="1" s="1"/>
  <c r="AG808" i="1"/>
  <c r="AH808" i="1" s="1"/>
  <c r="AG809" i="1"/>
  <c r="AH809" i="1" s="1"/>
  <c r="AG810" i="1"/>
  <c r="AH810" i="1" s="1"/>
  <c r="AG811" i="1"/>
  <c r="AH811" i="1" s="1"/>
  <c r="AG812" i="1"/>
  <c r="AH812" i="1" s="1"/>
  <c r="AG813" i="1"/>
  <c r="AH813" i="1" s="1"/>
  <c r="AG814" i="1"/>
  <c r="AH814" i="1" s="1"/>
  <c r="AG815" i="1"/>
  <c r="AH815" i="1" s="1"/>
  <c r="AG816" i="1"/>
  <c r="AH816" i="1" s="1"/>
  <c r="AG817" i="1"/>
  <c r="AH817" i="1" s="1"/>
  <c r="AG818" i="1"/>
  <c r="AH818" i="1" s="1"/>
  <c r="AG819" i="1"/>
  <c r="AH819" i="1" s="1"/>
  <c r="AG820" i="1"/>
  <c r="AH820" i="1" s="1"/>
  <c r="AG821" i="1"/>
  <c r="AH821" i="1" s="1"/>
  <c r="AG822" i="1"/>
  <c r="AH822" i="1" s="1"/>
  <c r="AG823" i="1"/>
  <c r="AH823" i="1" s="1"/>
  <c r="AG824" i="1"/>
  <c r="AH824" i="1" s="1"/>
  <c r="AG825" i="1"/>
  <c r="AH825" i="1" s="1"/>
  <c r="AG826" i="1"/>
  <c r="AH826" i="1" s="1"/>
  <c r="AG827" i="1"/>
  <c r="AH827" i="1" s="1"/>
  <c r="AG828" i="1"/>
  <c r="AH828" i="1" s="1"/>
  <c r="AG829" i="1"/>
  <c r="AH829" i="1" s="1"/>
  <c r="AG830" i="1"/>
  <c r="AH830" i="1" s="1"/>
  <c r="AG831" i="1"/>
  <c r="AH831" i="1" s="1"/>
  <c r="AG832" i="1"/>
  <c r="AH832" i="1" s="1"/>
  <c r="AG833" i="1"/>
  <c r="AH833" i="1" s="1"/>
  <c r="AG834" i="1"/>
  <c r="AH834" i="1" s="1"/>
  <c r="AG835" i="1"/>
  <c r="AH835" i="1" s="1"/>
  <c r="AG836" i="1"/>
  <c r="AH836" i="1" s="1"/>
  <c r="AG837" i="1"/>
  <c r="AH837" i="1" s="1"/>
  <c r="AG838" i="1"/>
  <c r="AH838" i="1" s="1"/>
  <c r="AG839" i="1"/>
  <c r="AH839" i="1" s="1"/>
  <c r="AG840" i="1"/>
  <c r="AH840" i="1" s="1"/>
  <c r="AG841" i="1"/>
  <c r="AH841" i="1" s="1"/>
  <c r="AG842" i="1"/>
  <c r="AH842" i="1" s="1"/>
  <c r="AG843" i="1"/>
  <c r="AH843" i="1" s="1"/>
  <c r="AG844" i="1"/>
  <c r="AH844" i="1" s="1"/>
  <c r="AG845" i="1"/>
  <c r="AH845" i="1" s="1"/>
  <c r="AG846" i="1"/>
  <c r="AH846" i="1" s="1"/>
  <c r="AG847" i="1"/>
  <c r="AH847" i="1" s="1"/>
  <c r="AG848" i="1"/>
  <c r="AH848" i="1" s="1"/>
  <c r="AG849" i="1"/>
  <c r="AH849" i="1" s="1"/>
  <c r="AG850" i="1"/>
  <c r="AH850" i="1" s="1"/>
  <c r="AG851" i="1"/>
  <c r="AH851" i="1" s="1"/>
  <c r="AG852" i="1"/>
  <c r="AH852" i="1" s="1"/>
  <c r="AG853" i="1"/>
  <c r="AH853" i="1" s="1"/>
  <c r="AG854" i="1"/>
  <c r="AH854" i="1" s="1"/>
  <c r="AG855" i="1"/>
  <c r="AH855" i="1" s="1"/>
  <c r="AG856" i="1"/>
  <c r="AH856" i="1" s="1"/>
  <c r="AG857" i="1"/>
  <c r="AH857" i="1" s="1"/>
  <c r="AG858" i="1"/>
  <c r="AH858" i="1" s="1"/>
  <c r="AG859" i="1"/>
  <c r="AH859" i="1" s="1"/>
  <c r="AG860" i="1"/>
  <c r="AH860" i="1" s="1"/>
  <c r="AG861" i="1"/>
  <c r="AH861" i="1" s="1"/>
  <c r="AG862" i="1"/>
  <c r="AH862" i="1" s="1"/>
  <c r="AG863" i="1"/>
  <c r="AH863" i="1" s="1"/>
  <c r="AG864" i="1"/>
  <c r="AH864" i="1" s="1"/>
  <c r="AG865" i="1"/>
  <c r="AH865" i="1" s="1"/>
  <c r="AG866" i="1"/>
  <c r="AH866" i="1" s="1"/>
  <c r="AG867" i="1"/>
  <c r="AH867" i="1" s="1"/>
  <c r="AG868" i="1"/>
  <c r="AH868" i="1" s="1"/>
  <c r="AG869" i="1"/>
  <c r="AH869" i="1" s="1"/>
  <c r="AG870" i="1"/>
  <c r="AH870" i="1" s="1"/>
  <c r="AG871" i="1"/>
  <c r="AH871" i="1" s="1"/>
  <c r="AG872" i="1"/>
  <c r="AH872" i="1" s="1"/>
  <c r="AG873" i="1"/>
  <c r="AH873" i="1" s="1"/>
  <c r="AG874" i="1"/>
  <c r="AH874" i="1" s="1"/>
  <c r="AG875" i="1"/>
  <c r="AH875" i="1" s="1"/>
  <c r="AG876" i="1"/>
  <c r="AH876" i="1" s="1"/>
  <c r="AG877" i="1"/>
  <c r="AH877" i="1" s="1"/>
  <c r="AG878" i="1"/>
  <c r="AH878" i="1" s="1"/>
  <c r="AG879" i="1"/>
  <c r="AH879" i="1" s="1"/>
  <c r="AG880" i="1"/>
  <c r="AH880" i="1" s="1"/>
  <c r="AG881" i="1"/>
  <c r="AH881" i="1" s="1"/>
  <c r="AG882" i="1"/>
  <c r="AH882" i="1" s="1"/>
  <c r="AG883" i="1"/>
  <c r="AH883" i="1" s="1"/>
  <c r="AG884" i="1"/>
  <c r="AH884" i="1" s="1"/>
  <c r="AG885" i="1"/>
  <c r="AH885" i="1" s="1"/>
  <c r="AG886" i="1"/>
  <c r="AH886" i="1" s="1"/>
  <c r="AG887" i="1"/>
  <c r="AH887" i="1" s="1"/>
  <c r="AG888" i="1"/>
  <c r="AH888" i="1" s="1"/>
  <c r="AG889" i="1"/>
  <c r="AH889" i="1" s="1"/>
  <c r="AG890" i="1"/>
  <c r="AH890" i="1" s="1"/>
  <c r="AG891" i="1"/>
  <c r="AH891" i="1" s="1"/>
  <c r="AG892" i="1"/>
  <c r="AH892" i="1" s="1"/>
  <c r="AG893" i="1"/>
  <c r="AH893" i="1" s="1"/>
  <c r="AG894" i="1"/>
  <c r="AH894" i="1" s="1"/>
  <c r="AG895" i="1"/>
  <c r="AH895" i="1" s="1"/>
  <c r="AG896" i="1"/>
  <c r="AH896" i="1" s="1"/>
  <c r="AG897" i="1"/>
  <c r="AH897" i="1" s="1"/>
  <c r="AG898" i="1"/>
  <c r="AH898" i="1" s="1"/>
  <c r="AG899" i="1"/>
  <c r="AH899" i="1" s="1"/>
  <c r="AG900" i="1"/>
  <c r="AH900" i="1" s="1"/>
  <c r="AG901" i="1"/>
  <c r="AH901" i="1" s="1"/>
  <c r="AG902" i="1"/>
  <c r="AH902" i="1" s="1"/>
  <c r="AG903" i="1"/>
  <c r="AH903" i="1" s="1"/>
  <c r="AG904" i="1"/>
  <c r="AH904" i="1" s="1"/>
  <c r="AG905" i="1"/>
  <c r="AH905" i="1" s="1"/>
  <c r="AG906" i="1"/>
  <c r="AH906" i="1" s="1"/>
  <c r="AG907" i="1"/>
  <c r="AH907" i="1" s="1"/>
  <c r="AG908" i="1"/>
  <c r="AH908" i="1" s="1"/>
  <c r="AG909" i="1"/>
  <c r="AH909" i="1" s="1"/>
  <c r="AG910" i="1"/>
  <c r="AH910" i="1" s="1"/>
  <c r="AG911" i="1"/>
  <c r="AH911" i="1" s="1"/>
  <c r="AG912" i="1"/>
  <c r="AH912" i="1" s="1"/>
  <c r="AG913" i="1"/>
  <c r="AH913" i="1" s="1"/>
  <c r="AG914" i="1"/>
  <c r="AH914" i="1" s="1"/>
  <c r="AG915" i="1"/>
  <c r="AH915" i="1" s="1"/>
  <c r="AG916" i="1"/>
  <c r="AH916" i="1" s="1"/>
  <c r="AG917" i="1"/>
  <c r="AH917" i="1" s="1"/>
  <c r="AG918" i="1"/>
  <c r="AH918" i="1" s="1"/>
  <c r="AG919" i="1"/>
  <c r="AH919" i="1" s="1"/>
  <c r="AG920" i="1"/>
  <c r="AH920" i="1" s="1"/>
  <c r="AG921" i="1"/>
  <c r="AH921" i="1" s="1"/>
  <c r="AG922" i="1"/>
  <c r="AH922" i="1" s="1"/>
  <c r="AG923" i="1"/>
  <c r="AH923" i="1" s="1"/>
  <c r="AG924" i="1"/>
  <c r="AH924" i="1" s="1"/>
  <c r="AG925" i="1"/>
  <c r="AH925" i="1" s="1"/>
  <c r="AG926" i="1"/>
  <c r="AH926" i="1" s="1"/>
  <c r="AG927" i="1"/>
  <c r="AH927" i="1" s="1"/>
  <c r="AG928" i="1"/>
  <c r="AH928" i="1" s="1"/>
  <c r="AG929" i="1"/>
  <c r="AH929" i="1" s="1"/>
  <c r="AG930" i="1"/>
  <c r="AH930" i="1" s="1"/>
  <c r="AG931" i="1"/>
  <c r="AH931" i="1" s="1"/>
  <c r="AG932" i="1"/>
  <c r="AH932" i="1" s="1"/>
  <c r="AG933" i="1"/>
  <c r="AH933" i="1" s="1"/>
  <c r="AG934" i="1"/>
  <c r="AH934" i="1" s="1"/>
  <c r="AG935" i="1"/>
  <c r="AH935" i="1" s="1"/>
  <c r="AG936" i="1"/>
  <c r="AH936" i="1" s="1"/>
  <c r="AG937" i="1"/>
  <c r="AH937" i="1" s="1"/>
  <c r="AG938" i="1"/>
  <c r="AH938" i="1" s="1"/>
  <c r="AG939" i="1"/>
  <c r="AH939" i="1" s="1"/>
  <c r="AG940" i="1"/>
  <c r="AH940" i="1" s="1"/>
  <c r="AG941" i="1"/>
  <c r="AH941" i="1" s="1"/>
  <c r="AG942" i="1"/>
  <c r="AH942" i="1" s="1"/>
  <c r="AG943" i="1"/>
  <c r="AH943" i="1" s="1"/>
  <c r="AG944" i="1"/>
  <c r="AH944" i="1" s="1"/>
  <c r="AG945" i="1"/>
  <c r="AH945" i="1" s="1"/>
  <c r="AG946" i="1"/>
  <c r="AH946" i="1" s="1"/>
  <c r="AG947" i="1"/>
  <c r="AH947" i="1" s="1"/>
  <c r="AG948" i="1"/>
  <c r="AH948" i="1" s="1"/>
  <c r="AG949" i="1"/>
  <c r="AH949" i="1" s="1"/>
  <c r="AG950" i="1"/>
  <c r="AH950" i="1" s="1"/>
  <c r="AG951" i="1"/>
  <c r="AH951" i="1" s="1"/>
  <c r="AG952" i="1"/>
  <c r="AH952" i="1" s="1"/>
  <c r="AG953" i="1"/>
  <c r="AH953" i="1" s="1"/>
  <c r="AG954" i="1"/>
  <c r="AH954" i="1" s="1"/>
  <c r="AG955" i="1"/>
  <c r="AH955" i="1" s="1"/>
  <c r="AG956" i="1"/>
  <c r="AH956" i="1" s="1"/>
  <c r="AG957" i="1"/>
  <c r="AH957" i="1" s="1"/>
  <c r="AG958" i="1"/>
  <c r="AH958" i="1" s="1"/>
  <c r="AG959" i="1"/>
  <c r="AH959" i="1" s="1"/>
  <c r="AG960" i="1"/>
  <c r="AH960" i="1" s="1"/>
  <c r="AG961" i="1"/>
  <c r="AH961" i="1" s="1"/>
  <c r="AG962" i="1"/>
  <c r="AH962" i="1" s="1"/>
  <c r="AG963" i="1"/>
  <c r="AH963" i="1" s="1"/>
  <c r="AG964" i="1"/>
  <c r="AH964" i="1" s="1"/>
  <c r="AG965" i="1"/>
  <c r="AH965" i="1" s="1"/>
  <c r="AG966" i="1"/>
  <c r="AH966" i="1" s="1"/>
  <c r="AG967" i="1"/>
  <c r="AH967" i="1" s="1"/>
  <c r="AG968" i="1"/>
  <c r="AH968" i="1" s="1"/>
  <c r="AG969" i="1"/>
  <c r="AH969" i="1" s="1"/>
  <c r="AG970" i="1"/>
  <c r="AH970" i="1" s="1"/>
  <c r="AG971" i="1"/>
  <c r="AH971" i="1" s="1"/>
  <c r="AG972" i="1"/>
  <c r="AH972" i="1" s="1"/>
  <c r="AG973" i="1"/>
  <c r="AH973" i="1" s="1"/>
  <c r="AG974" i="1"/>
  <c r="AH974" i="1" s="1"/>
  <c r="AG975" i="1"/>
  <c r="AH975" i="1" s="1"/>
  <c r="AG976" i="1"/>
  <c r="AH976" i="1" s="1"/>
  <c r="AG977" i="1"/>
  <c r="AH977" i="1" s="1"/>
  <c r="AG978" i="1"/>
  <c r="AH978" i="1" s="1"/>
  <c r="AG979" i="1"/>
  <c r="AH979" i="1" s="1"/>
  <c r="AG980" i="1"/>
  <c r="AH980" i="1" s="1"/>
  <c r="AG981" i="1"/>
  <c r="AH981" i="1" s="1"/>
  <c r="AG982" i="1"/>
  <c r="AH982" i="1" s="1"/>
  <c r="AG983" i="1"/>
  <c r="AH983" i="1" s="1"/>
  <c r="AG984" i="1"/>
  <c r="AH984" i="1" s="1"/>
  <c r="AG985" i="1"/>
  <c r="AH985" i="1" s="1"/>
  <c r="AG986" i="1"/>
  <c r="AH986" i="1" s="1"/>
  <c r="AG987" i="1"/>
  <c r="AH987" i="1" s="1"/>
  <c r="AG988" i="1"/>
  <c r="AH988" i="1" s="1"/>
  <c r="AG989" i="1"/>
  <c r="AH989" i="1" s="1"/>
  <c r="AG990" i="1"/>
  <c r="AH990" i="1" s="1"/>
  <c r="AG991" i="1"/>
  <c r="AH991" i="1" s="1"/>
  <c r="AG992" i="1"/>
  <c r="AH992" i="1" s="1"/>
  <c r="AG993" i="1"/>
  <c r="AH993" i="1" s="1"/>
  <c r="AG994" i="1"/>
  <c r="AH994" i="1" s="1"/>
  <c r="AG995" i="1"/>
  <c r="AH995" i="1" s="1"/>
  <c r="AG996" i="1"/>
  <c r="AH996" i="1" s="1"/>
  <c r="AG997" i="1"/>
  <c r="AH997" i="1" s="1"/>
  <c r="AG998" i="1"/>
  <c r="AH998" i="1" s="1"/>
  <c r="AG999" i="1"/>
  <c r="AH999" i="1" s="1"/>
  <c r="AG1000" i="1"/>
  <c r="AH1000" i="1" s="1"/>
  <c r="AG1001" i="1"/>
  <c r="AH1001" i="1" s="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2" i="1"/>
  <c r="U1" i="6"/>
  <c r="Q1" i="6"/>
  <c r="Y793" i="1"/>
  <c r="Y800" i="1"/>
  <c r="Y816" i="1"/>
  <c r="Y817" i="1"/>
  <c r="Y833" i="1"/>
  <c r="Y840" i="1"/>
  <c r="Y841" i="1"/>
  <c r="Y856" i="1"/>
  <c r="Y857" i="1"/>
  <c r="Y870" i="1"/>
  <c r="Y871" i="1"/>
  <c r="Y873" i="1"/>
  <c r="Y879" i="1"/>
  <c r="Y880" i="1"/>
  <c r="Y881" i="1"/>
  <c r="Y886" i="1"/>
  <c r="Y887" i="1"/>
  <c r="Y896" i="1"/>
  <c r="Y897" i="1"/>
  <c r="Y903" i="1"/>
  <c r="Y904" i="1"/>
  <c r="Y910" i="1"/>
  <c r="Y919" i="1"/>
  <c r="Y920" i="1"/>
  <c r="Y921" i="1"/>
  <c r="Y934" i="1"/>
  <c r="Y935" i="1"/>
  <c r="Y936" i="1"/>
  <c r="Y937" i="1"/>
  <c r="Y942" i="1"/>
  <c r="Y951" i="1"/>
  <c r="Y953" i="1"/>
  <c r="Y958" i="1"/>
  <c r="Y959" i="1"/>
  <c r="Y960" i="1"/>
  <c r="Y961" i="1"/>
  <c r="Y966" i="1"/>
  <c r="Y969" i="1"/>
  <c r="Y975" i="1"/>
  <c r="Y976" i="1"/>
  <c r="Y977" i="1"/>
  <c r="Y982" i="1"/>
  <c r="Y983" i="1"/>
  <c r="Y984" i="1"/>
  <c r="Y985" i="1"/>
  <c r="Y992" i="1"/>
  <c r="Y993" i="1"/>
  <c r="Y999" i="1"/>
  <c r="Y1000" i="1"/>
  <c r="Y1001" i="1"/>
  <c r="Y7" i="1"/>
  <c r="Y8" i="1"/>
  <c r="Y9" i="1"/>
  <c r="Y10" i="1"/>
  <c r="Y15" i="1"/>
  <c r="Y16" i="1"/>
  <c r="Y17" i="1"/>
  <c r="Y18" i="1"/>
  <c r="Y23" i="1"/>
  <c r="Y25" i="1"/>
  <c r="Y26" i="1"/>
  <c r="Y31" i="1"/>
  <c r="Y32" i="1"/>
  <c r="Y33" i="1"/>
  <c r="Y34" i="1"/>
  <c r="Y40" i="1"/>
  <c r="Y41" i="1"/>
  <c r="Y42" i="1"/>
  <c r="Y48" i="1"/>
  <c r="Y49" i="1"/>
  <c r="Y50" i="1"/>
  <c r="Y55" i="1"/>
  <c r="Y57" i="1"/>
  <c r="Y58" i="1"/>
  <c r="Y65" i="1"/>
  <c r="Y66" i="1"/>
  <c r="Y71" i="1"/>
  <c r="Y72" i="1"/>
  <c r="Y73" i="1"/>
  <c r="Y74" i="1"/>
  <c r="Y79" i="1"/>
  <c r="Y80" i="1"/>
  <c r="Y82" i="1"/>
  <c r="Y87" i="1"/>
  <c r="Y89" i="1"/>
  <c r="Y90" i="1"/>
  <c r="Y96" i="1"/>
  <c r="Y97" i="1"/>
  <c r="Y98" i="1"/>
  <c r="Y103" i="1"/>
  <c r="Y104" i="1"/>
  <c r="Y105" i="1"/>
  <c r="Y106" i="1"/>
  <c r="Y111" i="1"/>
  <c r="Y112" i="1"/>
  <c r="Y113" i="1"/>
  <c r="Y114" i="1"/>
  <c r="Y121" i="1"/>
  <c r="Y122" i="1"/>
  <c r="Y127" i="1"/>
  <c r="Y128" i="1"/>
  <c r="Y129" i="1"/>
  <c r="Y130" i="1"/>
  <c r="Y136" i="1"/>
  <c r="Y138" i="1"/>
  <c r="Y143" i="1"/>
  <c r="Y144" i="1"/>
  <c r="Y145" i="1"/>
  <c r="Y146" i="1"/>
  <c r="Y151" i="1"/>
  <c r="Y152" i="1"/>
  <c r="Y154" i="1"/>
  <c r="Y159" i="1"/>
  <c r="Y160" i="1"/>
  <c r="Y161" i="1"/>
  <c r="Y162" i="1"/>
  <c r="Y167" i="1"/>
  <c r="Y169" i="1"/>
  <c r="Y170" i="1"/>
  <c r="Y177" i="1"/>
  <c r="Y178" i="1"/>
  <c r="Y183" i="1"/>
  <c r="Y184" i="1"/>
  <c r="Y185" i="1"/>
  <c r="Y186" i="1"/>
  <c r="Y192" i="1"/>
  <c r="Y193" i="1"/>
  <c r="Y194" i="1"/>
  <c r="Y200" i="1"/>
  <c r="Y201" i="1"/>
  <c r="Y202" i="1"/>
  <c r="Y208" i="1"/>
  <c r="Y209" i="1"/>
  <c r="Y210" i="1"/>
  <c r="Y216" i="1"/>
  <c r="Y217" i="1"/>
  <c r="Y218" i="1"/>
  <c r="Y224" i="1"/>
  <c r="Y225" i="1"/>
  <c r="Y226" i="1"/>
  <c r="Y232" i="1"/>
  <c r="Y233" i="1"/>
  <c r="Y234" i="1"/>
  <c r="Y239" i="1"/>
  <c r="Y240" i="1"/>
  <c r="Y241" i="1"/>
  <c r="Y242" i="1"/>
  <c r="Y248" i="1"/>
  <c r="Y249" i="1"/>
  <c r="Y250" i="1"/>
  <c r="Y255" i="1"/>
  <c r="Y256" i="1"/>
  <c r="Y257" i="1"/>
  <c r="Y258" i="1"/>
  <c r="Y264" i="1"/>
  <c r="Y265" i="1"/>
  <c r="Y266" i="1"/>
  <c r="Y271" i="1"/>
  <c r="Y272" i="1"/>
  <c r="Y273" i="1"/>
  <c r="Y274" i="1"/>
  <c r="Y279" i="1"/>
  <c r="Y280" i="1"/>
  <c r="Y281" i="1"/>
  <c r="Y282" i="1"/>
  <c r="Y288" i="1"/>
  <c r="Y289" i="1"/>
  <c r="Y290" i="1"/>
  <c r="Y295" i="1"/>
  <c r="Y296" i="1"/>
  <c r="Y297" i="1"/>
  <c r="Y298" i="1"/>
  <c r="Y304" i="1"/>
  <c r="Y305" i="1"/>
  <c r="Y306" i="1"/>
  <c r="Y311" i="1"/>
  <c r="Y313" i="1"/>
  <c r="Y314" i="1"/>
  <c r="Y319" i="1"/>
  <c r="Y320" i="1"/>
  <c r="Y321" i="1"/>
  <c r="Y322" i="1"/>
  <c r="Y327" i="1"/>
  <c r="Y329" i="1"/>
  <c r="Y330" i="1"/>
  <c r="Y335" i="1"/>
  <c r="Y336" i="1"/>
  <c r="Y337" i="1"/>
  <c r="Y338" i="1"/>
  <c r="Y343" i="1"/>
  <c r="Y344" i="1"/>
  <c r="Y345" i="1"/>
  <c r="Y346" i="1"/>
  <c r="Y351" i="1"/>
  <c r="Y352" i="1"/>
  <c r="Y353" i="1"/>
  <c r="Y354" i="1"/>
  <c r="Y359" i="1"/>
  <c r="Y360" i="1"/>
  <c r="Y361" i="1"/>
  <c r="Y367" i="1"/>
  <c r="Y368" i="1"/>
  <c r="Y369" i="1"/>
  <c r="Y370" i="1"/>
  <c r="Y376" i="1"/>
  <c r="Y377" i="1"/>
  <c r="Y378" i="1"/>
  <c r="Y383" i="1"/>
  <c r="Y385" i="1"/>
  <c r="Y386" i="1"/>
  <c r="Y391" i="1"/>
  <c r="Y392" i="1"/>
  <c r="Y394" i="1"/>
  <c r="Y399" i="1"/>
  <c r="Y402" i="1"/>
  <c r="Y407" i="1"/>
  <c r="Y408" i="1"/>
  <c r="Y409" i="1"/>
  <c r="Y410" i="1"/>
  <c r="Y416" i="1"/>
  <c r="Y417" i="1"/>
  <c r="Y418" i="1"/>
  <c r="Y423" i="1"/>
  <c r="Y424" i="1"/>
  <c r="Y425" i="1"/>
  <c r="Y426" i="1"/>
  <c r="Y431" i="1"/>
  <c r="Y432" i="1"/>
  <c r="Y434" i="1"/>
  <c r="Y440" i="1"/>
  <c r="Y441" i="1"/>
  <c r="Y442" i="1"/>
  <c r="Y447" i="1"/>
  <c r="Y449" i="1"/>
  <c r="Y450" i="1"/>
  <c r="Y455" i="1"/>
  <c r="Y457" i="1"/>
  <c r="Y458" i="1"/>
  <c r="Y464" i="1"/>
  <c r="Y465" i="1"/>
  <c r="Y466" i="1"/>
  <c r="Y471" i="1"/>
  <c r="Y472" i="1"/>
  <c r="Y473" i="1"/>
  <c r="Y474" i="1"/>
  <c r="Y479" i="1"/>
  <c r="Y480" i="1"/>
  <c r="Y481" i="1"/>
  <c r="Y482" i="1"/>
  <c r="Y487" i="1"/>
  <c r="Y488" i="1"/>
  <c r="Y489" i="1"/>
  <c r="Y490" i="1"/>
  <c r="Y496" i="1"/>
  <c r="Y497" i="1"/>
  <c r="Y498" i="1"/>
  <c r="Y503" i="1"/>
  <c r="Y505" i="1"/>
  <c r="Y506" i="1"/>
  <c r="Y512" i="1"/>
  <c r="Y514" i="1"/>
  <c r="Y520" i="1"/>
  <c r="Y521" i="1"/>
  <c r="Y522" i="1"/>
  <c r="Y527" i="1"/>
  <c r="Y528" i="1"/>
  <c r="Y529" i="1"/>
  <c r="Y530" i="1"/>
  <c r="Y535" i="1"/>
  <c r="Y536" i="1"/>
  <c r="Y537" i="1"/>
  <c r="Y538" i="1"/>
  <c r="Y543" i="1"/>
  <c r="Y544" i="1"/>
  <c r="Y545" i="1"/>
  <c r="Y546" i="1"/>
  <c r="Y551" i="1"/>
  <c r="Y552" i="1"/>
  <c r="Y553" i="1"/>
  <c r="Y554" i="1"/>
  <c r="Y560" i="1"/>
  <c r="Y561" i="1"/>
  <c r="Y562" i="1"/>
  <c r="Y568" i="1"/>
  <c r="Y569" i="1"/>
  <c r="Y570" i="1"/>
  <c r="Y576" i="1"/>
  <c r="Y577" i="1"/>
  <c r="Y578" i="1"/>
  <c r="Y584" i="1"/>
  <c r="Y586" i="1"/>
  <c r="Y592" i="1"/>
  <c r="Y593" i="1"/>
  <c r="Y599" i="1"/>
  <c r="Y600" i="1"/>
  <c r="Y601" i="1"/>
  <c r="Y602" i="1"/>
  <c r="Y608" i="1"/>
  <c r="Y609" i="1"/>
  <c r="Y610" i="1"/>
  <c r="Y616" i="1"/>
  <c r="Y617" i="1"/>
  <c r="Y618" i="1"/>
  <c r="Y624" i="1"/>
  <c r="Y625" i="1"/>
  <c r="Y626" i="1"/>
  <c r="Y631" i="1"/>
  <c r="Y632" i="1"/>
  <c r="Y633" i="1"/>
  <c r="Y640" i="1"/>
  <c r="Y641" i="1"/>
  <c r="Y642" i="1"/>
  <c r="Y647" i="1"/>
  <c r="Y648" i="1"/>
  <c r="Y649" i="1"/>
  <c r="Y650" i="1"/>
  <c r="Y655" i="1"/>
  <c r="Y657" i="1"/>
  <c r="Y658" i="1"/>
  <c r="Y665" i="1"/>
  <c r="Y666" i="1"/>
  <c r="Y672" i="1"/>
  <c r="Y673" i="1"/>
  <c r="Y674" i="1"/>
  <c r="Y680" i="1"/>
  <c r="Y681" i="1"/>
  <c r="Y682" i="1"/>
  <c r="Y688" i="1"/>
  <c r="Y689" i="1"/>
  <c r="Y690" i="1"/>
  <c r="Y697" i="1"/>
  <c r="Y698" i="1"/>
  <c r="Y704" i="1"/>
  <c r="Y705" i="1"/>
  <c r="Y706" i="1"/>
  <c r="Y712" i="1"/>
  <c r="Y713" i="1"/>
  <c r="Y714" i="1"/>
  <c r="Y720" i="1"/>
  <c r="Y721" i="1"/>
  <c r="Y722" i="1"/>
  <c r="Y730" i="1"/>
  <c r="Y736" i="1"/>
  <c r="Y737" i="1"/>
  <c r="Y738" i="1"/>
  <c r="Y744" i="1"/>
  <c r="Y745" i="1"/>
  <c r="Y746" i="1"/>
  <c r="Y753" i="1"/>
  <c r="Y754" i="1"/>
  <c r="Y759" i="1"/>
  <c r="Y760" i="1"/>
  <c r="Y761" i="1"/>
  <c r="Y762" i="1"/>
  <c r="Y768" i="1"/>
  <c r="Y769" i="1"/>
  <c r="Y770" i="1"/>
  <c r="Y775" i="1"/>
  <c r="Y776" i="1"/>
  <c r="Y777" i="1"/>
  <c r="Y778" i="1"/>
  <c r="Y783" i="1"/>
  <c r="Y784" i="1"/>
  <c r="Y785" i="1"/>
  <c r="Y786" i="1"/>
  <c r="Y794" i="1"/>
  <c r="Y801" i="1"/>
  <c r="Y802" i="1"/>
  <c r="Y808" i="1"/>
  <c r="Y809" i="1"/>
  <c r="Y810" i="1"/>
  <c r="Y818" i="1"/>
  <c r="Y824" i="1"/>
  <c r="Y825" i="1"/>
  <c r="Y826" i="1"/>
  <c r="Y832" i="1"/>
  <c r="Y834" i="1"/>
  <c r="Y842" i="1"/>
  <c r="Y847" i="1"/>
  <c r="Y848" i="1"/>
  <c r="Y849" i="1"/>
  <c r="Y850" i="1"/>
  <c r="Y858" i="1"/>
  <c r="Y864" i="1"/>
  <c r="Y865" i="1"/>
  <c r="Y866" i="1"/>
  <c r="Y872" i="1"/>
  <c r="Y874" i="1"/>
  <c r="Y882" i="1"/>
  <c r="Y888" i="1"/>
  <c r="Y889" i="1"/>
  <c r="Y890" i="1"/>
  <c r="Y898" i="1"/>
  <c r="Y905" i="1"/>
  <c r="Y906" i="1"/>
  <c r="Y912" i="1"/>
  <c r="Y913" i="1"/>
  <c r="Y914" i="1"/>
  <c r="Y922" i="1"/>
  <c r="Y927" i="1"/>
  <c r="Y928" i="1"/>
  <c r="Y929" i="1"/>
  <c r="Y930" i="1"/>
  <c r="Y938" i="1"/>
  <c r="Y943" i="1"/>
  <c r="Y944" i="1"/>
  <c r="Y946" i="1"/>
  <c r="Y952" i="1"/>
  <c r="Y954" i="1"/>
  <c r="Y962" i="1"/>
  <c r="Y967" i="1"/>
  <c r="Y968" i="1"/>
  <c r="Y970" i="1"/>
  <c r="Y978" i="1"/>
  <c r="Y986" i="1"/>
  <c r="Y990" i="1"/>
  <c r="Y994" i="1"/>
  <c r="Y945" i="1"/>
  <c r="Y974" i="1"/>
  <c r="Y998" i="1"/>
  <c r="Y822" i="1"/>
  <c r="AL18" i="1" a="1"/>
  <c r="AL18" i="1" s="1"/>
  <c r="AH7" i="4"/>
  <c r="AI7" i="4"/>
  <c r="AJ7" i="4"/>
  <c r="AI8" i="4"/>
  <c r="AJ8" i="4"/>
  <c r="AI9" i="4"/>
  <c r="AJ9" i="4"/>
  <c r="AI10" i="4"/>
  <c r="AJ10" i="4"/>
  <c r="AI11" i="4"/>
  <c r="AJ11" i="4"/>
  <c r="AI12" i="4"/>
  <c r="AJ12" i="4"/>
  <c r="AH8" i="4"/>
  <c r="AH9" i="4"/>
  <c r="AH10" i="4"/>
  <c r="AH11" i="4"/>
  <c r="AH12" i="4"/>
  <c r="AQ2" i="1" a="1"/>
  <c r="AQ2" i="1" s="1"/>
  <c r="Y591" i="1"/>
  <c r="Y92" i="1"/>
  <c r="Y454" i="1"/>
  <c r="Y196" i="1"/>
  <c r="Y205" i="1"/>
  <c r="Y443" i="1"/>
  <c r="Y60" i="1"/>
  <c r="Y366" i="1"/>
  <c r="Y671" i="1"/>
  <c r="Y973" i="1"/>
  <c r="Y899" i="1"/>
  <c r="Y190" i="1"/>
  <c r="Y13" i="1"/>
  <c r="Y75" i="1"/>
  <c r="Y414" i="1"/>
  <c r="Y140" i="1"/>
  <c r="Y947" i="1"/>
  <c r="Y195" i="1"/>
  <c r="Y308" i="1"/>
  <c r="Y382" i="1"/>
  <c r="Y406" i="1"/>
  <c r="Y931" i="1"/>
  <c r="Y763" i="1"/>
  <c r="Y156" i="1"/>
  <c r="Y893" i="1"/>
  <c r="Y67" i="1"/>
  <c r="Y955" i="1"/>
  <c r="Y30" i="1"/>
  <c r="Y508" i="1"/>
  <c r="Y495" i="1"/>
  <c r="Y475" i="1"/>
  <c r="Y729" i="1"/>
  <c r="Y965" i="1"/>
  <c r="Y590" i="1"/>
  <c r="Y47" i="1"/>
  <c r="Y557" i="1"/>
  <c r="Y852" i="1"/>
  <c r="Y70" i="1"/>
  <c r="Y270" i="1"/>
  <c r="Y766" i="1"/>
  <c r="Y222" i="1"/>
  <c r="Y571" i="1"/>
  <c r="Y749" i="1"/>
  <c r="Y548" i="1"/>
  <c r="Y725" i="1"/>
  <c r="Y421" i="1"/>
  <c r="Y787" i="1"/>
  <c r="Y437" i="1"/>
  <c r="Y459" i="1"/>
  <c r="Y291" i="1"/>
  <c r="Y964" i="1"/>
  <c r="Y88" i="1"/>
  <c r="Y972" i="1"/>
  <c r="Y246" i="1"/>
  <c r="Y676" i="1"/>
  <c r="Y149" i="1"/>
  <c r="Y831" i="1"/>
  <c r="Y932" i="1"/>
  <c r="Y812" i="1"/>
  <c r="Y221" i="1"/>
  <c r="Y925" i="1"/>
  <c r="Y78" i="1"/>
  <c r="Y168" i="1"/>
  <c r="Y645" i="1"/>
  <c r="Y388" i="1"/>
  <c r="Y628" i="1"/>
  <c r="Y779" i="1"/>
  <c r="Y119" i="1"/>
  <c r="Y507" i="1"/>
  <c r="Y781" i="1"/>
  <c r="Y820" i="1"/>
  <c r="Y393" i="1"/>
  <c r="Y301" i="1"/>
  <c r="Y814" i="1"/>
  <c r="Y245" i="1"/>
  <c r="Y756" i="1"/>
  <c r="Y118" i="1"/>
  <c r="Y598" i="1"/>
  <c r="Y108" i="1"/>
  <c r="Y69" i="1"/>
  <c r="Y772" i="1"/>
  <c r="Y575" i="1"/>
  <c r="Y2" i="1"/>
  <c r="Y799" i="1"/>
  <c r="Y844" i="1"/>
  <c r="Y116" i="1"/>
  <c r="Y980" i="1"/>
  <c r="Y476" i="1"/>
  <c r="Y174" i="1"/>
  <c r="Y325" i="1"/>
  <c r="Y456" i="1"/>
  <c r="Y755" i="1"/>
  <c r="Y85" i="1"/>
  <c r="Y172" i="1"/>
  <c r="Y93" i="1"/>
  <c r="Y909" i="1"/>
  <c r="Y869" i="1"/>
  <c r="Y276" i="1"/>
  <c r="Y35" i="1"/>
  <c r="Y101" i="1"/>
  <c r="Y253" i="1"/>
  <c r="Y941" i="1"/>
  <c r="Y135" i="1"/>
  <c r="Y333" i="1"/>
  <c r="Y390" i="1"/>
  <c r="Y405" i="1"/>
  <c r="Y420" i="1"/>
  <c r="Y334" i="1"/>
  <c r="Y131" i="1"/>
  <c r="Y438" i="1"/>
  <c r="Y699" i="1"/>
  <c r="Y492" i="1"/>
  <c r="Y939" i="1"/>
  <c r="Y703" i="1"/>
  <c r="Y120" i="1"/>
  <c r="Y230" i="1"/>
  <c r="Y28" i="1"/>
  <c r="Y605" i="1"/>
  <c r="Y214" i="1"/>
  <c r="Y134" i="1"/>
  <c r="Y181" i="1"/>
  <c r="Y387" i="1"/>
  <c r="Y504" i="1"/>
  <c r="Y29" i="1"/>
  <c r="Y238" i="1"/>
  <c r="Y147" i="1"/>
  <c r="Y429" i="1"/>
  <c r="Y519" i="1"/>
  <c r="Y868" i="1"/>
  <c r="Y317" i="1"/>
  <c r="Y677" i="1"/>
  <c r="Y918" i="1"/>
  <c r="Y189" i="1"/>
  <c r="Y142" i="1"/>
  <c r="Y804" i="1"/>
  <c r="Y900" i="1"/>
  <c r="Y988" i="1"/>
  <c r="Y911" i="1"/>
  <c r="Y853" i="1"/>
  <c r="Y859" i="1"/>
  <c r="Y191" i="1"/>
  <c r="Y84" i="1"/>
  <c r="Y981" i="1"/>
  <c r="Y229" i="1"/>
  <c r="Y933" i="1"/>
  <c r="Y542" i="1"/>
  <c r="Y751" i="1"/>
  <c r="Y549" i="1"/>
  <c r="Y419" i="1"/>
  <c r="Y660" i="1"/>
  <c r="Y782" i="1"/>
  <c r="Y182" i="1"/>
  <c r="Y739" i="1"/>
  <c r="Y439" i="1"/>
  <c r="Y691" i="1"/>
  <c r="Y694" i="1"/>
  <c r="Y365" i="1"/>
  <c r="Y854" i="1"/>
  <c r="Y839" i="1"/>
  <c r="Y287" i="1"/>
  <c r="Y837" i="1"/>
  <c r="Y348" i="1"/>
  <c r="Y357" i="1"/>
  <c r="Y95" i="1"/>
  <c r="Y207" i="1"/>
  <c r="Y795" i="1"/>
  <c r="Y821" i="1"/>
  <c r="Y580" i="1"/>
  <c r="Y323" i="1"/>
  <c r="Y223" i="1"/>
  <c r="Y950" i="1"/>
  <c r="Y11" i="1"/>
  <c r="Y735" i="1"/>
  <c r="Y375" i="1"/>
  <c r="Y619" i="1"/>
  <c r="Y247" i="1"/>
  <c r="Y267" i="1"/>
  <c r="Y860" i="1"/>
  <c r="Y278" i="1"/>
  <c r="Y372" i="1"/>
  <c r="Y150" i="1"/>
  <c r="Y254" i="1"/>
  <c r="Y702" i="1"/>
  <c r="Y501" i="1"/>
  <c r="Y428" i="1"/>
  <c r="Y22" i="1"/>
  <c r="Y607" i="1"/>
  <c r="Y260" i="1"/>
  <c r="Y565" i="1"/>
  <c r="Y62" i="1"/>
  <c r="Y700" i="1"/>
  <c r="Y381" i="1"/>
  <c r="Y220" i="1"/>
  <c r="Y949" i="1"/>
  <c r="Y422" i="1"/>
  <c r="Y363" i="1"/>
  <c r="Y594" i="1"/>
  <c r="Y613" i="1"/>
  <c r="Y502" i="1"/>
  <c r="Y845" i="1"/>
  <c r="Y908" i="1"/>
  <c r="Y851" i="1"/>
  <c r="Y63" i="1"/>
  <c r="Y695" i="1"/>
  <c r="Y683" i="1"/>
  <c r="Y687" i="1"/>
  <c r="Y773" i="1"/>
  <c r="Y556" i="1"/>
  <c r="Y701" i="1"/>
  <c r="Y926" i="1"/>
  <c r="Y788" i="1"/>
  <c r="Y731" i="1"/>
  <c r="Y885" i="1"/>
  <c r="Y622" i="1"/>
  <c r="Y139" i="1"/>
  <c r="Y412" i="1"/>
  <c r="Y892" i="1"/>
  <c r="Y302" i="1"/>
  <c r="Y331" i="1"/>
  <c r="Y347" i="1"/>
  <c r="Y614" i="1"/>
  <c r="Y963" i="1"/>
  <c r="Y81" i="1"/>
  <c r="Y740" i="1"/>
  <c r="Y173" i="1"/>
  <c r="Y604" i="1"/>
  <c r="Y244" i="1"/>
  <c r="Y339" i="1"/>
  <c r="Y634" i="1"/>
  <c r="Y579" i="1"/>
  <c r="Y693" i="1"/>
  <c r="Y685" i="1"/>
  <c r="Y883" i="1"/>
  <c r="Y27" i="1"/>
  <c r="Y661" i="1"/>
  <c r="Y56" i="1"/>
  <c r="Y948" i="1"/>
  <c r="Y612" i="1"/>
  <c r="Y463" i="1"/>
  <c r="Y285" i="1"/>
  <c r="Y862" i="1"/>
  <c r="Y179" i="1"/>
  <c r="Y796" i="1"/>
  <c r="Y395" i="1"/>
  <c r="Y268" i="1"/>
  <c r="Y494" i="1"/>
  <c r="Y132" i="1"/>
  <c r="Y213" i="1"/>
  <c r="Y165" i="1"/>
  <c r="Y532" i="1"/>
  <c r="Y901" i="1"/>
  <c r="Y567" i="1"/>
  <c r="Y427" i="1"/>
  <c r="Y915" i="1"/>
  <c r="Y718" i="1"/>
  <c r="Y806" i="1"/>
  <c r="Y639" i="1"/>
  <c r="Y46" i="1"/>
  <c r="Y523" i="1"/>
  <c r="Y835" i="1"/>
  <c r="Y452" i="1"/>
  <c r="Y792" i="1"/>
  <c r="Y717" i="1"/>
  <c r="Y470" i="1"/>
  <c r="Y774" i="1"/>
  <c r="Y262" i="1"/>
  <c r="Y588" i="1"/>
  <c r="Y791" i="1"/>
  <c r="Y748" i="1"/>
  <c r="Y373" i="1"/>
  <c r="Y652" i="1"/>
  <c r="Y678" i="1"/>
  <c r="Y595" i="1"/>
  <c r="Y332" i="1"/>
  <c r="Y237" i="1"/>
  <c r="Y855" i="1"/>
  <c r="Y675" i="1"/>
  <c r="Y469" i="1"/>
  <c r="Y163" i="1"/>
  <c r="Y318" i="1"/>
  <c r="Y620" i="1"/>
  <c r="Y243" i="1"/>
  <c r="Y259" i="1"/>
  <c r="Y300" i="1"/>
  <c r="Y995" i="1"/>
  <c r="Y303" i="1"/>
  <c r="Y789" i="1"/>
  <c r="Y292" i="1"/>
  <c r="Y403" i="1"/>
  <c r="Y877" i="1"/>
  <c r="Y100" i="1"/>
  <c r="Y227" i="1"/>
  <c r="Y662" i="1"/>
  <c r="Y790" i="1"/>
  <c r="Y21" i="1"/>
  <c r="Y696" i="1"/>
  <c r="Y206" i="1"/>
  <c r="Y5" i="1"/>
  <c r="Y815" i="1"/>
  <c r="Y102" i="1"/>
  <c r="Y615" i="1"/>
  <c r="Y166" i="1"/>
  <c r="Y349" i="1"/>
  <c r="Y341" i="1"/>
  <c r="Y384" i="1"/>
  <c r="Y54" i="1"/>
  <c r="Y585" i="1"/>
  <c r="Y413" i="1"/>
  <c r="Y971" i="1"/>
  <c r="Y39" i="1"/>
  <c r="Y765" i="1"/>
  <c r="Y723" i="1"/>
  <c r="Y328" i="1"/>
  <c r="Y215" i="1"/>
  <c r="Y991" i="1"/>
  <c r="Y187" i="1"/>
  <c r="Y117" i="1"/>
  <c r="Y637" i="1"/>
  <c r="Y686" i="1"/>
  <c r="Y283" i="1"/>
  <c r="Y461" i="1"/>
  <c r="Y715" i="1"/>
  <c r="Y510" i="1"/>
  <c r="Y692" i="1"/>
  <c r="Y137" i="1"/>
  <c r="Y4" i="1"/>
  <c r="Y630" i="1"/>
  <c r="Y555" i="1"/>
  <c r="Y486" i="1"/>
  <c r="Y957" i="1"/>
  <c r="Y716" i="1"/>
  <c r="Y197" i="1"/>
  <c r="Y581" i="1"/>
  <c r="Y188" i="1"/>
  <c r="Y758" i="1"/>
  <c r="Y884" i="1"/>
  <c r="Y445" i="1"/>
  <c r="Y811" i="1"/>
  <c r="Y923" i="1"/>
  <c r="Y251" i="1"/>
  <c r="Y380" i="1"/>
  <c r="Y19" i="1"/>
  <c r="Y3" i="1"/>
  <c r="Y589" i="1"/>
  <c r="Y448" i="1"/>
  <c r="Y719" i="1"/>
  <c r="Y902" i="1"/>
  <c r="Y404" i="1"/>
  <c r="Y430" i="1"/>
  <c r="Y164" i="1"/>
  <c r="Y491" i="1"/>
  <c r="Y400" i="1"/>
  <c r="Y286" i="1"/>
  <c r="Y411" i="1"/>
  <c r="Y157" i="1"/>
  <c r="Y451" i="1"/>
  <c r="Y342" i="1"/>
  <c r="Y477" i="1"/>
  <c r="Y401" i="1"/>
  <c r="Y284" i="1"/>
  <c r="Y987" i="1"/>
  <c r="Y861" i="1"/>
  <c r="Y175" i="1"/>
  <c r="Y45" i="1"/>
  <c r="Y525" i="1"/>
  <c r="Y807" i="1"/>
  <c r="Y907" i="1"/>
  <c r="Y53" i="1"/>
  <c r="Y635" i="1"/>
  <c r="Y91" i="1"/>
  <c r="Y596" i="1"/>
  <c r="Y212" i="1"/>
  <c r="Y180" i="1"/>
  <c r="Y733" i="1"/>
  <c r="Y646" i="1"/>
  <c r="Y513" i="1"/>
  <c r="Y485" i="1"/>
  <c r="Y38" i="1"/>
  <c r="Y780" i="1"/>
  <c r="Y99" i="1"/>
  <c r="Y231" i="1"/>
  <c r="Y499" i="1"/>
  <c r="Y587" i="1"/>
  <c r="Y917" i="1"/>
  <c r="Y141" i="1"/>
  <c r="Y252" i="1"/>
  <c r="Y310" i="1"/>
  <c r="Y198" i="1"/>
  <c r="Y228" i="1"/>
  <c r="Y638" i="1"/>
  <c r="Y764" i="1"/>
  <c r="Y708" i="1"/>
  <c r="Y636" i="1"/>
  <c r="Y299" i="1"/>
  <c r="Y823" i="1"/>
  <c r="Y623" i="1"/>
  <c r="Y651" i="1"/>
  <c r="Y484" i="1"/>
  <c r="Y684" i="1"/>
  <c r="Y374" i="1"/>
  <c r="Y668" i="1"/>
  <c r="Y340" i="1"/>
  <c r="Y838" i="1"/>
  <c r="Y516" i="1"/>
  <c r="Y653" i="1"/>
  <c r="Y732" i="1"/>
  <c r="Y275" i="1"/>
  <c r="Y846" i="1"/>
  <c r="Y726" i="1"/>
  <c r="Y540" i="1"/>
  <c r="Y261" i="1"/>
  <c r="Y803" i="1"/>
  <c r="Y707" i="1"/>
  <c r="Y199" i="1"/>
  <c r="Y493" i="1"/>
  <c r="Y467" i="1"/>
  <c r="Y836" i="1"/>
  <c r="Y940" i="1"/>
  <c r="Y813" i="1"/>
  <c r="Y110" i="1"/>
  <c r="Y171" i="1"/>
  <c r="Y797" i="1"/>
  <c r="Y59" i="1"/>
  <c r="Y362" i="1"/>
  <c r="Y236" i="1"/>
  <c r="Y830" i="1"/>
  <c r="Y460" i="1"/>
  <c r="Y757" i="1"/>
  <c r="Y83" i="1"/>
  <c r="Y107" i="1"/>
  <c r="Y398" i="1"/>
  <c r="Y878" i="1"/>
  <c r="Y415" i="1"/>
  <c r="Y956" i="1"/>
  <c r="Y51" i="1"/>
  <c r="Y397" i="1"/>
  <c r="Y148" i="1"/>
  <c r="Y606" i="1"/>
  <c r="Y478" i="1"/>
  <c r="Y667" i="1"/>
  <c r="Y627" i="1"/>
  <c r="Y539" i="1"/>
  <c r="Y158" i="1"/>
  <c r="Y679" i="1"/>
  <c r="Y741" i="1"/>
  <c r="Y771" i="1"/>
  <c r="Y277" i="1"/>
  <c r="Y867" i="1"/>
  <c r="Y133" i="1"/>
  <c r="Y115" i="1"/>
  <c r="Y734" i="1"/>
  <c r="Y155" i="1"/>
  <c r="Y895" i="1"/>
  <c r="Y663" i="1"/>
  <c r="Y875" i="1"/>
  <c r="Y269" i="1"/>
  <c r="Y979" i="1"/>
  <c r="Y123" i="1"/>
  <c r="Y64" i="1"/>
  <c r="Y533" i="1"/>
  <c r="Y126" i="1"/>
  <c r="Y524" i="1"/>
  <c r="Y711" i="1"/>
  <c r="Y263" i="1"/>
  <c r="Y819" i="1"/>
  <c r="Y750" i="1"/>
  <c r="Y203" i="1"/>
  <c r="Y12" i="1"/>
  <c r="Y68" i="1"/>
  <c r="Y916" i="1"/>
  <c r="Y124" i="1"/>
  <c r="Y364" i="1"/>
  <c r="Y572" i="1"/>
  <c r="Y597" i="1"/>
  <c r="Y710" i="1"/>
  <c r="Y827" i="1"/>
  <c r="Y752" i="1"/>
  <c r="Y603" i="1"/>
  <c r="Y541" i="1"/>
  <c r="Y515" i="1"/>
  <c r="Y350" i="1"/>
  <c r="Y509" i="1"/>
  <c r="Y396" i="1"/>
  <c r="Y294" i="1"/>
  <c r="Y547" i="1"/>
  <c r="Y828" i="1"/>
  <c r="Y211" i="1"/>
  <c r="Y309" i="1"/>
  <c r="Y109" i="1"/>
  <c r="Y483" i="1"/>
  <c r="Y563" i="1"/>
  <c r="Y356" i="1"/>
  <c r="Y316" i="1"/>
  <c r="Y611" i="1"/>
  <c r="Y293" i="1"/>
  <c r="Y829" i="1"/>
  <c r="Y358" i="1"/>
  <c r="Y153" i="1"/>
  <c r="Y573" i="1"/>
  <c r="Y468" i="1"/>
  <c r="Y894" i="1"/>
  <c r="Y534" i="1"/>
  <c r="Y574" i="1"/>
  <c r="Y728" i="1"/>
  <c r="Y94" i="1"/>
  <c r="Y76" i="1"/>
  <c r="Y891" i="1"/>
  <c r="Y315" i="1"/>
  <c r="Y6" i="1"/>
  <c r="Y176" i="1"/>
  <c r="Y77" i="1"/>
  <c r="Y446" i="1"/>
  <c r="Y558" i="1"/>
  <c r="Y798" i="1"/>
  <c r="Y989" i="1"/>
  <c r="Y435" i="1"/>
  <c r="Y371" i="1"/>
  <c r="Y727" i="1"/>
  <c r="Y669" i="1"/>
  <c r="Y20" i="1"/>
  <c r="Y44" i="1"/>
  <c r="Y656" i="1"/>
  <c r="Y664" i="1"/>
  <c r="Y312" i="1"/>
  <c r="Y805" i="1"/>
  <c r="Y444" i="1"/>
  <c r="Y86" i="1"/>
  <c r="Y670" i="1"/>
  <c r="Y324" i="1"/>
  <c r="Y876" i="1"/>
  <c r="Y14" i="1"/>
  <c r="Y125" i="1"/>
  <c r="Y767" i="1"/>
  <c r="Y742" i="1"/>
  <c r="Y550" i="1"/>
  <c r="Y709" i="1"/>
  <c r="Y621" i="1"/>
  <c r="Y659" i="1"/>
  <c r="Y629" i="1"/>
  <c r="Y566" i="1"/>
  <c r="Y307" i="1"/>
  <c r="Y326" i="1"/>
  <c r="Y433" i="1"/>
  <c r="Y517" i="1"/>
  <c r="Y843" i="1"/>
  <c r="Y219" i="1"/>
  <c r="Y204" i="1"/>
  <c r="Y747" i="1"/>
  <c r="Y526" i="1"/>
  <c r="Y61" i="1"/>
  <c r="Y559" i="1"/>
  <c r="Y379" i="1"/>
  <c r="Y582" i="1"/>
  <c r="Y583" i="1"/>
  <c r="Y644" i="1"/>
  <c r="Y518" i="1"/>
  <c r="Y52" i="1"/>
  <c r="Y37" i="1"/>
  <c r="Y997" i="1"/>
  <c r="Y724" i="1"/>
  <c r="Y43" i="1"/>
  <c r="Y453" i="1"/>
  <c r="Y643" i="1"/>
  <c r="Y924" i="1"/>
  <c r="Y564" i="1"/>
  <c r="Y996" i="1"/>
  <c r="Y389" i="1"/>
  <c r="Y531" i="1"/>
  <c r="Y654" i="1"/>
  <c r="Y24" i="1"/>
  <c r="Y36" i="1"/>
  <c r="Y863" i="1"/>
  <c r="Y235" i="1"/>
  <c r="Y743" i="1"/>
  <c r="Y436" i="1"/>
  <c r="Y500" i="1"/>
  <c r="Y355" i="1"/>
  <c r="Y511" i="1"/>
  <c r="Y462" i="1"/>
  <c r="H15" i="3"/>
  <c r="H17" i="2"/>
  <c r="B15" i="3"/>
  <c r="Q1018" i="2"/>
  <c r="D15" i="3"/>
  <c r="W35" i="2"/>
  <c r="M1018" i="2"/>
  <c r="V35" i="2"/>
  <c r="Q25" i="3"/>
  <c r="U35" i="2"/>
  <c r="C15" i="3"/>
  <c r="R1018" i="2"/>
  <c r="G15" i="3"/>
  <c r="E15" i="3"/>
  <c r="F15" i="3"/>
  <c r="Y36" i="2" l="1"/>
  <c r="Y37" i="2" s="1"/>
  <c r="Z37" i="2"/>
  <c r="AA37"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<sst xmlns="http://schemas.openxmlformats.org/spreadsheetml/2006/main" count="11406" uniqueCount="493">
  <si>
    <t>User_ID</t>
  </si>
  <si>
    <t>User_Name</t>
  </si>
  <si>
    <t>Join_Date</t>
  </si>
  <si>
    <t>Last_Login</t>
  </si>
  <si>
    <t>Monthly_Price</t>
  </si>
  <si>
    <t>Watch_Hours</t>
  </si>
  <si>
    <t>Favorite_Genre</t>
  </si>
  <si>
    <t>Active_Devices</t>
  </si>
  <si>
    <t>Profile_Count</t>
  </si>
  <si>
    <t>Parental_Controls</t>
  </si>
  <si>
    <t>Total_Movies_Watched</t>
  </si>
  <si>
    <t>Total_Series_Watched</t>
  </si>
  <si>
    <t>Country</t>
  </si>
  <si>
    <t>Payment_Method</t>
  </si>
  <si>
    <t>Language_Preference</t>
  </si>
  <si>
    <t>Recommended_Content_Count</t>
  </si>
  <si>
    <t>Average_Rating_Given</t>
  </si>
  <si>
    <t>Has_Downloaded_Content</t>
  </si>
  <si>
    <t>Membership_Status</t>
  </si>
  <si>
    <t>Loyalty_Points</t>
  </si>
  <si>
    <t>First_Device_Used</t>
  </si>
  <si>
    <t>Age_Group</t>
  </si>
  <si>
    <t>Primary_Watch_Time</t>
  </si>
  <si>
    <t>Amber</t>
  </si>
  <si>
    <t>Action</t>
  </si>
  <si>
    <t>USA</t>
  </si>
  <si>
    <t>PayPal</t>
  </si>
  <si>
    <t>Hindi</t>
  </si>
  <si>
    <t>Active</t>
  </si>
  <si>
    <t>Smartphone</t>
  </si>
  <si>
    <t>35-44</t>
  </si>
  <si>
    <t>Late Night</t>
  </si>
  <si>
    <t>Patrick</t>
  </si>
  <si>
    <t>Drama</t>
  </si>
  <si>
    <t>German</t>
  </si>
  <si>
    <t>Desktop</t>
  </si>
  <si>
    <t>25-34</t>
  </si>
  <si>
    <t>Evening</t>
  </si>
  <si>
    <t>Robert</t>
  </si>
  <si>
    <t>Canada</t>
  </si>
  <si>
    <t>Debit Card</t>
  </si>
  <si>
    <t>Mandarin</t>
  </si>
  <si>
    <t>Cole</t>
  </si>
  <si>
    <t>Sci-Fi</t>
  </si>
  <si>
    <t>UK</t>
  </si>
  <si>
    <t>Jamie</t>
  </si>
  <si>
    <t>Documentary</t>
  </si>
  <si>
    <t>Mary</t>
  </si>
  <si>
    <t>India</t>
  </si>
  <si>
    <t>Credit Card</t>
  </si>
  <si>
    <t>Spanish</t>
  </si>
  <si>
    <t>Smart TV</t>
  </si>
  <si>
    <t>18-24</t>
  </si>
  <si>
    <t>Morning</t>
  </si>
  <si>
    <t>Theodore</t>
  </si>
  <si>
    <t>Horror</t>
  </si>
  <si>
    <t>English</t>
  </si>
  <si>
    <t>Laptop</t>
  </si>
  <si>
    <t>Olivia</t>
  </si>
  <si>
    <t>Australia</t>
  </si>
  <si>
    <t>45-54</t>
  </si>
  <si>
    <t>Patricia</t>
  </si>
  <si>
    <t>Comedy</t>
  </si>
  <si>
    <t>Germany</t>
  </si>
  <si>
    <t>Cryptocurrency</t>
  </si>
  <si>
    <t>Tablet</t>
  </si>
  <si>
    <t>Linda</t>
  </si>
  <si>
    <t>French</t>
  </si>
  <si>
    <t>55+</t>
  </si>
  <si>
    <t>Nichole</t>
  </si>
  <si>
    <t>Frances</t>
  </si>
  <si>
    <t>Maurice</t>
  </si>
  <si>
    <t>Jennifer</t>
  </si>
  <si>
    <t>Cheryl</t>
  </si>
  <si>
    <t>France</t>
  </si>
  <si>
    <t>Afternoon</t>
  </si>
  <si>
    <t>Kathy</t>
  </si>
  <si>
    <t>Cassie</t>
  </si>
  <si>
    <t>Charles</t>
  </si>
  <si>
    <t>Romance</t>
  </si>
  <si>
    <t>William</t>
  </si>
  <si>
    <t>Tiffany</t>
  </si>
  <si>
    <t>Mark</t>
  </si>
  <si>
    <t>Anne</t>
  </si>
  <si>
    <t>Carol</t>
  </si>
  <si>
    <t>Cynthia</t>
  </si>
  <si>
    <t>Destiny</t>
  </si>
  <si>
    <t>Brittany</t>
  </si>
  <si>
    <t>Amy</t>
  </si>
  <si>
    <t>Kimberly</t>
  </si>
  <si>
    <t>Ariel</t>
  </si>
  <si>
    <t>Lauren</t>
  </si>
  <si>
    <t>Joshua</t>
  </si>
  <si>
    <t>Megan</t>
  </si>
  <si>
    <t>Stephanie</t>
  </si>
  <si>
    <t>Terrence</t>
  </si>
  <si>
    <t>Julia</t>
  </si>
  <si>
    <t>Derrick</t>
  </si>
  <si>
    <t>Nathan</t>
  </si>
  <si>
    <t>Matthew</t>
  </si>
  <si>
    <t>Ashley</t>
  </si>
  <si>
    <t>Kerri</t>
  </si>
  <si>
    <t>Jessica</t>
  </si>
  <si>
    <t>Phillip</t>
  </si>
  <si>
    <t>Elizabeth</t>
  </si>
  <si>
    <t>Lisa</t>
  </si>
  <si>
    <t>Natalie</t>
  </si>
  <si>
    <t>Autumn</t>
  </si>
  <si>
    <t>James</t>
  </si>
  <si>
    <t>Michael</t>
  </si>
  <si>
    <t>Molly</t>
  </si>
  <si>
    <t>Lance</t>
  </si>
  <si>
    <t>Lori</t>
  </si>
  <si>
    <t>Jeremy</t>
  </si>
  <si>
    <t>Scott</t>
  </si>
  <si>
    <t>Sabrina</t>
  </si>
  <si>
    <t>Zachary</t>
  </si>
  <si>
    <t>Levi</t>
  </si>
  <si>
    <t>Christine</t>
  </si>
  <si>
    <t>Emily</t>
  </si>
  <si>
    <t>Jonathan</t>
  </si>
  <si>
    <t>David</t>
  </si>
  <si>
    <t>Gina</t>
  </si>
  <si>
    <t>Kristin</t>
  </si>
  <si>
    <t>Douglas</t>
  </si>
  <si>
    <t>Nicole</t>
  </si>
  <si>
    <t>Chloe</t>
  </si>
  <si>
    <t>Kevin</t>
  </si>
  <si>
    <t>Nicholas</t>
  </si>
  <si>
    <t>Terry</t>
  </si>
  <si>
    <t>Garrett</t>
  </si>
  <si>
    <t>Jose</t>
  </si>
  <si>
    <t>Courtney</t>
  </si>
  <si>
    <t>Kim</t>
  </si>
  <si>
    <t>Katherine</t>
  </si>
  <si>
    <t>Lynn</t>
  </si>
  <si>
    <t>Leah</t>
  </si>
  <si>
    <t>Kayla</t>
  </si>
  <si>
    <t>Katelyn</t>
  </si>
  <si>
    <t>Maria</t>
  </si>
  <si>
    <t>Justin</t>
  </si>
  <si>
    <t>Susan</t>
  </si>
  <si>
    <t>Sue</t>
  </si>
  <si>
    <t>Jean</t>
  </si>
  <si>
    <t>Ebony</t>
  </si>
  <si>
    <t>Derek</t>
  </si>
  <si>
    <t>John</t>
  </si>
  <si>
    <t>Rebecca</t>
  </si>
  <si>
    <t>Juan</t>
  </si>
  <si>
    <t>Gabrielle</t>
  </si>
  <si>
    <t>Samantha</t>
  </si>
  <si>
    <t>Jesse</t>
  </si>
  <si>
    <t>Aaron</t>
  </si>
  <si>
    <t>Melissa</t>
  </si>
  <si>
    <t>Erin</t>
  </si>
  <si>
    <t>Dale</t>
  </si>
  <si>
    <t>Gregory</t>
  </si>
  <si>
    <t>Sarah</t>
  </si>
  <si>
    <t>Carmen</t>
  </si>
  <si>
    <t>April</t>
  </si>
  <si>
    <t>Anthony</t>
  </si>
  <si>
    <t>Brett</t>
  </si>
  <si>
    <t>Carly</t>
  </si>
  <si>
    <t>Dennis</t>
  </si>
  <si>
    <t>Alexandra</t>
  </si>
  <si>
    <t>Ryan</t>
  </si>
  <si>
    <t>Tony</t>
  </si>
  <si>
    <t>Daniel</t>
  </si>
  <si>
    <t>Jacob</t>
  </si>
  <si>
    <t>Carolyn</t>
  </si>
  <si>
    <t>Denise</t>
  </si>
  <si>
    <t>Cassandra</t>
  </si>
  <si>
    <t>Dustin</t>
  </si>
  <si>
    <t>Crystal</t>
  </si>
  <si>
    <t>Barbara</t>
  </si>
  <si>
    <t>Kathryn</t>
  </si>
  <si>
    <t>Christopher</t>
  </si>
  <si>
    <t>Martin</t>
  </si>
  <si>
    <t>Taylor</t>
  </si>
  <si>
    <t>Vickie</t>
  </si>
  <si>
    <t>Betty</t>
  </si>
  <si>
    <t>Amanda</t>
  </si>
  <si>
    <t>Stephen</t>
  </si>
  <si>
    <t>Dawn</t>
  </si>
  <si>
    <t>Paul</t>
  </si>
  <si>
    <t>Kenneth</t>
  </si>
  <si>
    <t>Bruce</t>
  </si>
  <si>
    <t>Andrew</t>
  </si>
  <si>
    <t>Brandon</t>
  </si>
  <si>
    <t>Steven</t>
  </si>
  <si>
    <t>Hunter</t>
  </si>
  <si>
    <t>Catherine</t>
  </si>
  <si>
    <t>Jeff</t>
  </si>
  <si>
    <t>Cathy</t>
  </si>
  <si>
    <t>Sylvia</t>
  </si>
  <si>
    <t>Joseph</t>
  </si>
  <si>
    <t>Laurie</t>
  </si>
  <si>
    <t>Danielle</t>
  </si>
  <si>
    <t>Alexander</t>
  </si>
  <si>
    <t>Randy</t>
  </si>
  <si>
    <t>Michelle</t>
  </si>
  <si>
    <t>Chris</t>
  </si>
  <si>
    <t>Sherri</t>
  </si>
  <si>
    <t>Angela</t>
  </si>
  <si>
    <t>Francis</t>
  </si>
  <si>
    <t>Katie</t>
  </si>
  <si>
    <t>Natasha</t>
  </si>
  <si>
    <t>Julie</t>
  </si>
  <si>
    <t>Jaime</t>
  </si>
  <si>
    <t>Emma</t>
  </si>
  <si>
    <t>Briana</t>
  </si>
  <si>
    <t>Bradley</t>
  </si>
  <si>
    <t>Devin</t>
  </si>
  <si>
    <t>Eric</t>
  </si>
  <si>
    <t>Brian</t>
  </si>
  <si>
    <t>Ann</t>
  </si>
  <si>
    <t>Valerie</t>
  </si>
  <si>
    <t>Carrie</t>
  </si>
  <si>
    <t>Randall</t>
  </si>
  <si>
    <t>Victor</t>
  </si>
  <si>
    <t>Richard</t>
  </si>
  <si>
    <t>Tyler</t>
  </si>
  <si>
    <t>Johnny</t>
  </si>
  <si>
    <t>Jesus</t>
  </si>
  <si>
    <t>Jill</t>
  </si>
  <si>
    <t>Andrea</t>
  </si>
  <si>
    <t>Sara</t>
  </si>
  <si>
    <t>Tammy</t>
  </si>
  <si>
    <t>Sandra</t>
  </si>
  <si>
    <t>Alicia</t>
  </si>
  <si>
    <t>Margaret</t>
  </si>
  <si>
    <t>Renee</t>
  </si>
  <si>
    <t>Wayne</t>
  </si>
  <si>
    <t>Rhonda</t>
  </si>
  <si>
    <t>Darrell</t>
  </si>
  <si>
    <t>Diana</t>
  </si>
  <si>
    <t>Christina</t>
  </si>
  <si>
    <t>Darlene</t>
  </si>
  <si>
    <t>Janet</t>
  </si>
  <si>
    <t>Ethan</t>
  </si>
  <si>
    <t>Phyllis</t>
  </si>
  <si>
    <t>Joel</t>
  </si>
  <si>
    <t>Craig</t>
  </si>
  <si>
    <t>Jordan</t>
  </si>
  <si>
    <t>Victoria</t>
  </si>
  <si>
    <t>Rachel</t>
  </si>
  <si>
    <t>Tina</t>
  </si>
  <si>
    <t>Vincent</t>
  </si>
  <si>
    <t>Cindy</t>
  </si>
  <si>
    <t>Gary</t>
  </si>
  <si>
    <t>Lindsey</t>
  </si>
  <si>
    <t>Gabriel</t>
  </si>
  <si>
    <t>Heidi</t>
  </si>
  <si>
    <t>Darren</t>
  </si>
  <si>
    <t>Bethany</t>
  </si>
  <si>
    <t>Beth</t>
  </si>
  <si>
    <t>Allen</t>
  </si>
  <si>
    <t>Veronica</t>
  </si>
  <si>
    <t>Larry</t>
  </si>
  <si>
    <t>Makayla</t>
  </si>
  <si>
    <t>Angelica</t>
  </si>
  <si>
    <t>Timothy</t>
  </si>
  <si>
    <t>Karen</t>
  </si>
  <si>
    <t>Anna</t>
  </si>
  <si>
    <t>Felicia</t>
  </si>
  <si>
    <t>Stacey</t>
  </si>
  <si>
    <t>Alison</t>
  </si>
  <si>
    <t>Harold</t>
  </si>
  <si>
    <t>Rick</t>
  </si>
  <si>
    <t>Troy</t>
  </si>
  <si>
    <t>Judy</t>
  </si>
  <si>
    <t>Jeffrey</t>
  </si>
  <si>
    <t>Meghan</t>
  </si>
  <si>
    <t>Calvin</t>
  </si>
  <si>
    <t>Sheri</t>
  </si>
  <si>
    <t>Tommy</t>
  </si>
  <si>
    <t>Trevor</t>
  </si>
  <si>
    <t>Dana</t>
  </si>
  <si>
    <t>Jasmine</t>
  </si>
  <si>
    <t>Chelsea</t>
  </si>
  <si>
    <t>Kristy</t>
  </si>
  <si>
    <t>Terri</t>
  </si>
  <si>
    <t>Madison</t>
  </si>
  <si>
    <t>Alyssa</t>
  </si>
  <si>
    <t>Carlos</t>
  </si>
  <si>
    <t>Debra</t>
  </si>
  <si>
    <t>Bianca</t>
  </si>
  <si>
    <t>Joann</t>
  </si>
  <si>
    <t>Gail</t>
  </si>
  <si>
    <t>Travis</t>
  </si>
  <si>
    <t>Reginald</t>
  </si>
  <si>
    <t>Ian</t>
  </si>
  <si>
    <t>Claudia</t>
  </si>
  <si>
    <t>Kristina</t>
  </si>
  <si>
    <t>Desiree</t>
  </si>
  <si>
    <t>Audrey</t>
  </si>
  <si>
    <t>Pamela</t>
  </si>
  <si>
    <t>Jane</t>
  </si>
  <si>
    <t>Norma</t>
  </si>
  <si>
    <t>Wendy</t>
  </si>
  <si>
    <t>Marie</t>
  </si>
  <si>
    <t>Cory</t>
  </si>
  <si>
    <t>Cameron</t>
  </si>
  <si>
    <t>Jerry</t>
  </si>
  <si>
    <t>Brittney</t>
  </si>
  <si>
    <t>Thomas</t>
  </si>
  <si>
    <t>Bryan</t>
  </si>
  <si>
    <t>Walter</t>
  </si>
  <si>
    <t>Samuel</t>
  </si>
  <si>
    <t>Dylan</t>
  </si>
  <si>
    <t>Heather</t>
  </si>
  <si>
    <t>Marisa</t>
  </si>
  <si>
    <t>Tracy</t>
  </si>
  <si>
    <t>Angel</t>
  </si>
  <si>
    <t>Caitlin</t>
  </si>
  <si>
    <t>Johnathan</t>
  </si>
  <si>
    <t>Mariah</t>
  </si>
  <si>
    <t>Jerome</t>
  </si>
  <si>
    <t>Devon</t>
  </si>
  <si>
    <t>Antonio</t>
  </si>
  <si>
    <t>Billy</t>
  </si>
  <si>
    <t>Kelsey</t>
  </si>
  <si>
    <t>Erica</t>
  </si>
  <si>
    <t>Donna</t>
  </si>
  <si>
    <t>Paige</t>
  </si>
  <si>
    <t>Todd</t>
  </si>
  <si>
    <t>Sherry</t>
  </si>
  <si>
    <t>Erika</t>
  </si>
  <si>
    <t>Keith</t>
  </si>
  <si>
    <t>Jimmy</t>
  </si>
  <si>
    <t>Adam</t>
  </si>
  <si>
    <t>Miranda</t>
  </si>
  <si>
    <t>Sierra</t>
  </si>
  <si>
    <t>Andre</t>
  </si>
  <si>
    <t>Jocelyn</t>
  </si>
  <si>
    <t>Kara</t>
  </si>
  <si>
    <t>Krista</t>
  </si>
  <si>
    <t>Eugene</t>
  </si>
  <si>
    <t>Abigail</t>
  </si>
  <si>
    <t>Hayden</t>
  </si>
  <si>
    <t>Carla</t>
  </si>
  <si>
    <t>Shane</t>
  </si>
  <si>
    <t>Brooke</t>
  </si>
  <si>
    <t>Stefanie</t>
  </si>
  <si>
    <t>Jeffery</t>
  </si>
  <si>
    <t>Xavier</t>
  </si>
  <si>
    <t>Kelly</t>
  </si>
  <si>
    <t>Anita</t>
  </si>
  <si>
    <t>Nicolas</t>
  </si>
  <si>
    <t>Hector</t>
  </si>
  <si>
    <t>Jack</t>
  </si>
  <si>
    <t>Julian</t>
  </si>
  <si>
    <t>Jason</t>
  </si>
  <si>
    <t>Jonathon</t>
  </si>
  <si>
    <t>Grace</t>
  </si>
  <si>
    <t>Melvin</t>
  </si>
  <si>
    <t>Kurt</t>
  </si>
  <si>
    <t>Glenda</t>
  </si>
  <si>
    <t>Duane</t>
  </si>
  <si>
    <t>Cody</t>
  </si>
  <si>
    <t>Tanya</t>
  </si>
  <si>
    <t>Claire</t>
  </si>
  <si>
    <t>Caroline</t>
  </si>
  <si>
    <t>Benjamin</t>
  </si>
  <si>
    <t>Yolanda</t>
  </si>
  <si>
    <t>Peter</t>
  </si>
  <si>
    <t>Norman</t>
  </si>
  <si>
    <t>Katrina</t>
  </si>
  <si>
    <t>Shannon</t>
  </si>
  <si>
    <t>Suzanne</t>
  </si>
  <si>
    <t>Jaclyn</t>
  </si>
  <si>
    <t>Deborah</t>
  </si>
  <si>
    <t>Allison</t>
  </si>
  <si>
    <t>Christian</t>
  </si>
  <si>
    <t>Lindsay</t>
  </si>
  <si>
    <t>Breanna</t>
  </si>
  <si>
    <t>Marvin</t>
  </si>
  <si>
    <t>Michele</t>
  </si>
  <si>
    <t>Edward</t>
  </si>
  <si>
    <t>Leslie</t>
  </si>
  <si>
    <t>Donald</t>
  </si>
  <si>
    <t>Grant</t>
  </si>
  <si>
    <t>Sydney</t>
  </si>
  <si>
    <t>Shawna</t>
  </si>
  <si>
    <t>Chad</t>
  </si>
  <si>
    <t>Marissa</t>
  </si>
  <si>
    <t>Mason</t>
  </si>
  <si>
    <t>Alvin</t>
  </si>
  <si>
    <t>Yvonne</t>
  </si>
  <si>
    <t>Gene</t>
  </si>
  <si>
    <t>Nina</t>
  </si>
  <si>
    <t>Stacy</t>
  </si>
  <si>
    <t>Kristen</t>
  </si>
  <si>
    <t>Laura</t>
  </si>
  <si>
    <t>Jeremiah</t>
  </si>
  <si>
    <t>Leon</t>
  </si>
  <si>
    <t>Tracey</t>
  </si>
  <si>
    <t>Helen</t>
  </si>
  <si>
    <t>Kyle</t>
  </si>
  <si>
    <t>Alexandria</t>
  </si>
  <si>
    <t>Spencer</t>
  </si>
  <si>
    <t>Gregg</t>
  </si>
  <si>
    <t>Row Labels</t>
  </si>
  <si>
    <t>Grand Total</t>
  </si>
  <si>
    <t>Jan</t>
  </si>
  <si>
    <t>Feb</t>
  </si>
  <si>
    <t>Mar</t>
  </si>
  <si>
    <t>Apr</t>
  </si>
  <si>
    <t>May</t>
  </si>
  <si>
    <t>Jun</t>
  </si>
  <si>
    <t>Jul</t>
  </si>
  <si>
    <t>Aug</t>
  </si>
  <si>
    <t>Sep</t>
  </si>
  <si>
    <t>Oct</t>
  </si>
  <si>
    <t>Nov</t>
  </si>
  <si>
    <t>Dec</t>
  </si>
  <si>
    <t>Column Labels</t>
  </si>
  <si>
    <t>revenue</t>
  </si>
  <si>
    <t>no of month subscribed</t>
  </si>
  <si>
    <t>subscription plan</t>
  </si>
  <si>
    <t>A</t>
  </si>
  <si>
    <t>B</t>
  </si>
  <si>
    <t>C</t>
  </si>
  <si>
    <t>Count of User_ID</t>
  </si>
  <si>
    <t>FALSE</t>
  </si>
  <si>
    <t>TRUE</t>
  </si>
  <si>
    <t>Average Watch Hours per User</t>
  </si>
  <si>
    <t>Count of Users</t>
  </si>
  <si>
    <t>Loyalty Points Range</t>
  </si>
  <si>
    <t>Complete Revenue Calculation for All Users</t>
  </si>
  <si>
    <t>Distribution of Users Across Different Price Tiers</t>
  </si>
  <si>
    <t>Total Movies vs. Series Watched per User</t>
  </si>
  <si>
    <t>Loyalty Points Distribution</t>
  </si>
  <si>
    <t>3-502</t>
  </si>
  <si>
    <t>503-1002</t>
  </si>
  <si>
    <t>1003-1502</t>
  </si>
  <si>
    <t>1503-2002</t>
  </si>
  <si>
    <t>2003-2502</t>
  </si>
  <si>
    <t>2503-3002</t>
  </si>
  <si>
    <t>3003-3502</t>
  </si>
  <si>
    <t>3503-4002</t>
  </si>
  <si>
    <t>4003-4502</t>
  </si>
  <si>
    <t>4503-5002</t>
  </si>
  <si>
    <t>Frequency of Logins and Content Downloads</t>
  </si>
  <si>
    <t>Preferred Payment Methods by Region</t>
  </si>
  <si>
    <t>Subscription Trends by Country</t>
  </si>
  <si>
    <t>Language Preferences and Their Correlation with Engagement</t>
  </si>
  <si>
    <t>Total Watch_Hours</t>
  </si>
  <si>
    <t xml:space="preserve">Language </t>
  </si>
  <si>
    <t>average watch hour</t>
  </si>
  <si>
    <t>Total revenue</t>
  </si>
  <si>
    <t>Total Total_Series_Watched</t>
  </si>
  <si>
    <t>Total Total_Movies_Watched</t>
  </si>
  <si>
    <t>mean Watch_Hours</t>
  </si>
  <si>
    <t>No of Users per Subscription Plan</t>
  </si>
  <si>
    <t>No of User_ID</t>
  </si>
  <si>
    <t>OTT STREAMING DATA ANALYSIS</t>
  </si>
  <si>
    <t xml:space="preserve"> Average_Rating_Given</t>
  </si>
  <si>
    <t xml:space="preserve"> Monthly_Price</t>
  </si>
  <si>
    <t>Total User</t>
  </si>
  <si>
    <t>Watch hour</t>
  </si>
  <si>
    <t>Average of no of month subscribed</t>
  </si>
  <si>
    <t>for ppt</t>
  </si>
  <si>
    <t>No of User</t>
  </si>
  <si>
    <t>Mean Loyalty Points</t>
  </si>
  <si>
    <t>month_ join</t>
  </si>
  <si>
    <t>year_join</t>
  </si>
  <si>
    <t>month_ login</t>
  </si>
  <si>
    <t>year_login</t>
  </si>
  <si>
    <t>Count of month_ login</t>
  </si>
  <si>
    <t>Activity Level</t>
  </si>
  <si>
    <t>day since last login</t>
  </si>
  <si>
    <t>Average Watch Hours per Recommended Content</t>
  </si>
  <si>
    <t>Engagement Percentage from Recommendations</t>
  </si>
  <si>
    <t>(All)</t>
  </si>
  <si>
    <t>Average of Engagement Percentage from Recommendations</t>
  </si>
  <si>
    <t>MeanEngagement Percentage from Recommendations</t>
  </si>
  <si>
    <t>MeanAverage Watch Hours per Recommended Content</t>
  </si>
  <si>
    <t>Gold</t>
  </si>
  <si>
    <t>Silver</t>
  </si>
  <si>
    <t>Diamond</t>
  </si>
  <si>
    <t>Sum of Active_Devices</t>
  </si>
  <si>
    <t>country</t>
  </si>
  <si>
    <t>User</t>
  </si>
  <si>
    <t>Sum of User_ID</t>
  </si>
  <si>
    <t>In-Active</t>
  </si>
  <si>
    <t>Moderate</t>
  </si>
  <si>
    <t>Count of Recommended_Content_Count</t>
  </si>
  <si>
    <t>In-Active Total</t>
  </si>
  <si>
    <t>Moderate Total</t>
  </si>
  <si>
    <t xml:space="preserve">  Watch Hours per Recommended Content</t>
  </si>
  <si>
    <t>Sum of Engagement Percentage from Recommendations</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</si>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</sst>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
    <numFmt numFmtId="165" formatCode="[$-4009]dddd\,\ d\ mmmm\ yyyy"/>
    <numFmt numFmtId="166" formatCode="[$-409]h:mm:ss\ AM/PM"/>
    <numFmt numFmtId="167" formatCode="&quot;₹&quot;#,##0.0"/>
    <numFmt numFmtId="168" formatCode="0.0"/>
    <numFmt numFmtId="169" formatCode="dd/mm/yyyy"/>
    <numFmt numFmtId="170" formatCode="0.0%"/>
  </numFmts>
  <fonts count="14" x14ac:knownFonts="1">
    <font>
      <sz val="12"/>
      <color theme="1"/>
      <name val="Aptos Narrow"/>
      <family val="2"/>
      <scheme val="minor"/>
    </font>
    <font>
      <sz val="11"/>
      <color theme="1"/>
      <name val="Calibri"/>
      <family val="2"/>
    </font>
    <font>
      <sz val="12"/>
      <color theme="1"/>
      <name val="Aptos Narrow"/>
      <scheme val="minor"/>
    </font>
    <font>
      <sz val="8"/>
      <name val="Aptos Narrow"/>
      <family val="2"/>
      <scheme val="minor"/>
    </font>
    <font>
      <b/>
      <sz val="13.5"/>
      <color rgb="FF262626"/>
      <name val="Helvetica Neue"/>
      <family val="2"/>
    </font>
    <font>
      <b/>
      <sz val="16"/>
      <color rgb="FF262626"/>
      <name val="Helvetica Neue"/>
      <family val="2"/>
    </font>
    <font>
      <b/>
      <sz val="12"/>
      <color theme="0"/>
      <name val="Aptos Narrow"/>
      <family val="2"/>
      <scheme val="minor"/>
    </font>
    <font>
      <b/>
      <sz val="12"/>
      <color theme="1"/>
      <name val="Aptos Narrow"/>
      <family val="2"/>
      <scheme val="minor"/>
    </font>
    <font>
      <sz val="14"/>
      <color theme="0"/>
      <name val="Calibri"/>
      <family val="2"/>
    </font>
    <font>
      <sz val="22"/>
      <color theme="0"/>
      <name val="Book Antiqua"/>
      <family val="1"/>
    </font>
    <font>
      <sz val="12"/>
      <color theme="1"/>
      <name val="Book Antiqua"/>
      <family val="1"/>
    </font>
    <font>
      <sz val="20"/>
      <color theme="0"/>
      <name val="Book Antiqua"/>
      <family val="1"/>
    </font>
    <font>
      <b/>
      <sz val="11"/>
      <color theme="0"/>
      <name val="Calibri"/>
      <family val="2"/>
    </font>
    <font>
      <sz val="12"/>
      <color theme="1"/>
      <name val="Aptos Narrow"/>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5"/>
        <bgColor theme="5"/>
      </patternFill>
    </fill>
    <fill>
      <patternFill patternType="solid">
        <fgColor rgb="FF002060"/>
        <bgColor indexed="64"/>
      </patternFill>
    </fill>
    <fill>
      <patternFill patternType="solid">
        <fgColor rgb="FF7030A0"/>
        <bgColor indexed="64"/>
      </patternFill>
    </fill>
    <fill>
      <patternFill patternType="solid">
        <fgColor rgb="FFFF0000"/>
        <bgColor indexed="64"/>
      </patternFill>
    </fill>
    <fill>
      <patternFill patternType="solid">
        <fgColor rgb="FF00B050"/>
        <bgColor indexed="64"/>
      </patternFill>
    </fill>
  </fills>
  <borders count="9">
    <border>
      <left/>
      <right/>
      <top/>
      <bottom/>
      <diagonal/>
    </border>
    <border>
      <left/>
      <right/>
      <top style="thin">
        <color theme="8"/>
      </top>
      <bottom/>
      <diagonal/>
    </border>
    <border>
      <left/>
      <right/>
      <top/>
      <bottom style="thin">
        <color theme="4" tint="0.39997558519241921"/>
      </bottom>
      <diagonal/>
    </border>
    <border>
      <left/>
      <right style="thin">
        <color theme="8"/>
      </right>
      <top style="thin">
        <color theme="8"/>
      </top>
      <bottom/>
      <diagonal/>
    </border>
    <border>
      <left/>
      <right/>
      <top/>
      <bottom style="double">
        <color theme="0"/>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8"/>
      </right>
      <top style="thin">
        <color theme="4" tint="0.39997558519241921"/>
      </top>
      <bottom style="thin">
        <color theme="4" tint="0.39997558519241921"/>
      </bottom>
      <diagonal/>
    </border>
    <border>
      <left/>
      <right style="thin">
        <color theme="8"/>
      </right>
      <top style="thin">
        <color theme="4" tint="0.39997558519241921"/>
      </top>
      <bottom/>
      <diagonal/>
    </border>
  </borders>
  <cellStyleXfs count="2">
    <xf numFmtId="0" fontId="0" fillId="0" borderId="0"/>
    <xf numFmtId="9" fontId="13" fillId="0" borderId="0" applyFont="0" applyFill="0" applyBorder="0" applyAlignment="0" applyProtection="0"/>
  </cellStyleXfs>
  <cellXfs count="66">
    <xf numFmtId="0" fontId="0" fillId="0" borderId="0" xfId="0"/>
    <xf numFmtId="0" fontId="0" fillId="0" borderId="0" xfId="0"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0" xfId="0" pivotButton="1" applyAlignment="1">
      <alignment horizontal="center" vertical="center" wrapText="1"/>
    </xf>
    <xf numFmtId="0" fontId="4" fillId="0" borderId="0" xfId="0" applyFont="1"/>
    <xf numFmtId="0" fontId="5" fillId="0" borderId="0" xfId="0" applyFont="1"/>
    <xf numFmtId="0" fontId="6" fillId="3" borderId="1" xfId="0" applyFont="1" applyFill="1" applyBorder="1" applyAlignment="1">
      <alignment horizontal="center" vertical="center" wrapText="1"/>
    </xf>
    <xf numFmtId="14" fontId="6" fillId="3" borderId="1" xfId="0" applyNumberFormat="1" applyFont="1" applyFill="1" applyBorder="1" applyAlignment="1">
      <alignment horizontal="center" vertical="center" wrapText="1"/>
    </xf>
    <xf numFmtId="1" fontId="0" fillId="0" borderId="0" xfId="0" applyNumberFormat="1" applyAlignment="1">
      <alignment horizontal="center" vertical="center" wrapText="1"/>
    </xf>
    <xf numFmtId="0" fontId="10" fillId="0" borderId="0" xfId="0" applyFont="1"/>
    <xf numFmtId="164" fontId="0" fillId="0" borderId="0" xfId="0" applyNumberFormat="1" applyAlignment="1">
      <alignment horizontal="center" vertical="center" wrapText="1"/>
    </xf>
    <xf numFmtId="1" fontId="7" fillId="2" borderId="5" xfId="0" applyNumberFormat="1" applyFont="1" applyFill="1" applyBorder="1" applyAlignment="1">
      <alignment horizontal="center" vertical="center" wrapText="1"/>
    </xf>
    <xf numFmtId="17" fontId="1" fillId="0" borderId="0" xfId="0" applyNumberFormat="1" applyFont="1" applyAlignment="1">
      <alignment horizontal="center" vertical="center"/>
    </xf>
    <xf numFmtId="0" fontId="0" fillId="0" borderId="0" xfId="0" applyAlignment="1">
      <alignment horizontal="center" vertical="center" wrapText="1" indent="1"/>
    </xf>
    <xf numFmtId="14" fontId="6" fillId="3" borderId="3" xfId="0" applyNumberFormat="1" applyFont="1" applyFill="1" applyBorder="1" applyAlignment="1">
      <alignment horizontal="center" vertical="center" wrapText="1"/>
    </xf>
    <xf numFmtId="0" fontId="1" fillId="2" borderId="5" xfId="0" applyFont="1" applyFill="1" applyBorder="1" applyAlignment="1">
      <alignment horizontal="center" vertical="center"/>
    </xf>
    <xf numFmtId="169" fontId="12" fillId="6" borderId="5" xfId="0" applyNumberFormat="1" applyFont="1" applyFill="1" applyBorder="1" applyAlignment="1">
      <alignment horizontal="center" vertical="center"/>
    </xf>
    <xf numFmtId="164" fontId="1" fillId="2" borderId="5" xfId="0" applyNumberFormat="1" applyFont="1" applyFill="1" applyBorder="1" applyAlignment="1">
      <alignment horizontal="center" vertical="center"/>
    </xf>
    <xf numFmtId="0" fontId="1" fillId="2" borderId="8" xfId="0" applyFont="1" applyFill="1" applyBorder="1" applyAlignment="1">
      <alignment horizontal="center" vertical="center"/>
    </xf>
    <xf numFmtId="0" fontId="1" fillId="0" borderId="5" xfId="0" applyFont="1" applyBorder="1" applyAlignment="1">
      <alignment horizontal="center" vertical="center"/>
    </xf>
    <xf numFmtId="169" fontId="1" fillId="0" borderId="5" xfId="0" applyNumberFormat="1" applyFont="1" applyBorder="1" applyAlignment="1">
      <alignment horizontal="center" vertical="center"/>
    </xf>
    <xf numFmtId="164" fontId="1" fillId="0" borderId="5" xfId="0" applyNumberFormat="1" applyFont="1" applyBorder="1" applyAlignment="1">
      <alignment horizontal="center" vertical="center"/>
    </xf>
    <xf numFmtId="0" fontId="1" fillId="0" borderId="8" xfId="0" applyFont="1" applyBorder="1" applyAlignment="1">
      <alignment horizontal="center" vertical="center"/>
    </xf>
    <xf numFmtId="169" fontId="1" fillId="2" borderId="5" xfId="0" applyNumberFormat="1" applyFont="1" applyFill="1" applyBorder="1" applyAlignment="1">
      <alignment horizontal="center" vertical="center"/>
    </xf>
    <xf numFmtId="169" fontId="12" fillId="7" borderId="5" xfId="0" applyNumberFormat="1" applyFont="1" applyFill="1" applyBorder="1" applyAlignment="1">
      <alignment horizontal="center" vertical="center"/>
    </xf>
    <xf numFmtId="0" fontId="1" fillId="0" borderId="6" xfId="0" applyFont="1" applyBorder="1" applyAlignment="1">
      <alignment horizontal="center" vertical="center"/>
    </xf>
    <xf numFmtId="169" fontId="1" fillId="0" borderId="6" xfId="0" applyNumberFormat="1" applyFont="1" applyBorder="1" applyAlignment="1">
      <alignment horizontal="center" vertical="center"/>
    </xf>
    <xf numFmtId="164" fontId="1" fillId="0" borderId="6" xfId="0" applyNumberFormat="1" applyFont="1" applyBorder="1" applyAlignment="1">
      <alignment horizontal="center" vertical="center"/>
    </xf>
    <xf numFmtId="0" fontId="1" fillId="0" borderId="7" xfId="0" applyFont="1" applyBorder="1" applyAlignment="1">
      <alignment horizontal="center" vertical="center"/>
    </xf>
    <xf numFmtId="9" fontId="1" fillId="2" borderId="5" xfId="1" applyFont="1" applyFill="1" applyBorder="1" applyAlignment="1">
      <alignment horizontal="center" vertical="center"/>
    </xf>
    <xf numFmtId="169" fontId="6" fillId="3" borderId="1" xfId="0" applyNumberFormat="1" applyFont="1" applyFill="1" applyBorder="1" applyAlignment="1">
      <alignment horizontal="center" vertical="center" wrapText="1"/>
    </xf>
    <xf numFmtId="169" fontId="0" fillId="0" borderId="0" xfId="0" applyNumberFormat="1" applyAlignment="1">
      <alignment horizontal="center" vertical="center"/>
    </xf>
    <xf numFmtId="9" fontId="6" fillId="3" borderId="1" xfId="1" applyFont="1" applyFill="1" applyBorder="1" applyAlignment="1">
      <alignment horizontal="center" vertical="center" wrapText="1"/>
    </xf>
    <xf numFmtId="9" fontId="1" fillId="0" borderId="5" xfId="1" applyFont="1" applyBorder="1" applyAlignment="1">
      <alignment horizontal="center" vertical="center"/>
    </xf>
    <xf numFmtId="9" fontId="1" fillId="0" borderId="6" xfId="1" applyFont="1" applyBorder="1" applyAlignment="1">
      <alignment horizontal="center" vertical="center"/>
    </xf>
    <xf numFmtId="9" fontId="0" fillId="0" borderId="0" xfId="1" applyFont="1" applyAlignment="1">
      <alignment horizontal="center" vertical="center"/>
    </xf>
    <xf numFmtId="1" fontId="1" fillId="2" borderId="5" xfId="0" applyNumberFormat="1" applyFont="1" applyFill="1" applyBorder="1" applyAlignment="1">
      <alignment horizontal="center" vertical="center"/>
    </xf>
    <xf numFmtId="1" fontId="1" fillId="0" borderId="5" xfId="0" applyNumberFormat="1" applyFont="1" applyBorder="1" applyAlignment="1">
      <alignment horizontal="center" vertical="center"/>
    </xf>
    <xf numFmtId="1" fontId="1" fillId="0" borderId="6" xfId="0" applyNumberFormat="1" applyFont="1" applyBorder="1" applyAlignment="1">
      <alignment horizontal="center" vertical="center"/>
    </xf>
    <xf numFmtId="0" fontId="0" fillId="0" borderId="0" xfId="0" applyAlignment="1">
      <alignment vertical="center"/>
    </xf>
    <xf numFmtId="0" fontId="4" fillId="0" borderId="0" xfId="0" applyFont="1" applyAlignment="1">
      <alignment vertical="center"/>
    </xf>
    <xf numFmtId="0" fontId="4" fillId="0" borderId="0" xfId="0" applyFont="1" applyAlignment="1">
      <alignment horizontal="center" vertical="center"/>
    </xf>
    <xf numFmtId="168" fontId="0" fillId="0" borderId="0" xfId="0" applyNumberFormat="1" applyAlignment="1">
      <alignment horizontal="center" vertical="center" wrapText="1"/>
    </xf>
    <xf numFmtId="167" fontId="0" fillId="0" borderId="0" xfId="0" applyNumberFormat="1" applyAlignment="1">
      <alignment horizontal="center" vertical="center" wrapText="1"/>
    </xf>
    <xf numFmtId="3" fontId="0" fillId="0" borderId="0" xfId="0" applyNumberFormat="1" applyAlignment="1">
      <alignment horizontal="center" vertical="center" wrapText="1"/>
    </xf>
    <xf numFmtId="0" fontId="7" fillId="2" borderId="2" xfId="0" applyFont="1" applyFill="1" applyBorder="1" applyAlignment="1">
      <alignment horizontal="center" vertical="center" wrapText="1"/>
    </xf>
    <xf numFmtId="9" fontId="0" fillId="0" borderId="0" xfId="0" applyNumberFormat="1" applyAlignment="1">
      <alignment horizontal="center" vertical="center" wrapText="1"/>
    </xf>
    <xf numFmtId="1" fontId="6" fillId="3" borderId="1" xfId="0" applyNumberFormat="1" applyFont="1" applyFill="1" applyBorder="1" applyAlignment="1">
      <alignment horizontal="center" vertical="center" wrapText="1"/>
    </xf>
    <xf numFmtId="1" fontId="0" fillId="0" borderId="0" xfId="0" applyNumberFormat="1" applyAlignment="1">
      <alignment horizontal="center" vertical="center"/>
    </xf>
    <xf numFmtId="2" fontId="0" fillId="0" borderId="0" xfId="0" applyNumberFormat="1" applyAlignment="1">
      <alignment horizontal="center" vertical="center" wrapText="1"/>
    </xf>
    <xf numFmtId="170" fontId="0" fillId="0" borderId="0" xfId="1" applyNumberFormat="1" applyFont="1" applyAlignment="1">
      <alignment horizontal="center" vertical="center"/>
    </xf>
    <xf numFmtId="1" fontId="0" fillId="0" borderId="0" xfId="1" applyNumberFormat="1" applyFont="1" applyAlignment="1">
      <alignment horizontal="center" vertical="center" wrapText="1"/>
    </xf>
    <xf numFmtId="3" fontId="0" fillId="0" borderId="0" xfId="0" applyNumberFormat="1" applyAlignment="1">
      <alignment horizontal="center" vertical="center"/>
    </xf>
    <xf numFmtId="10" fontId="0" fillId="0" borderId="0" xfId="0" applyNumberFormat="1" applyAlignment="1">
      <alignment horizontal="center" vertical="center" wrapText="1"/>
    </xf>
    <xf numFmtId="0" fontId="7" fillId="0" borderId="0" xfId="0" applyFont="1" applyAlignment="1">
      <alignment horizontal="center" vertical="center" wrapText="1"/>
    </xf>
    <xf numFmtId="0" fontId="7" fillId="0" borderId="2" xfId="0" applyFont="1" applyBorder="1" applyAlignment="1">
      <alignment horizontal="center" vertical="center" wrapText="1"/>
    </xf>
    <xf numFmtId="0" fontId="8" fillId="4" borderId="0" xfId="0" applyFont="1" applyFill="1" applyAlignment="1">
      <alignment horizontal="left" vertical="top" wrapText="1"/>
    </xf>
    <xf numFmtId="166" fontId="9" fillId="6" borderId="0" xfId="0" applyNumberFormat="1" applyFont="1" applyFill="1" applyAlignment="1">
      <alignment horizontal="left" vertical="center"/>
    </xf>
    <xf numFmtId="166" fontId="9" fillId="6" borderId="4" xfId="0" applyNumberFormat="1" applyFont="1" applyFill="1" applyBorder="1" applyAlignment="1">
      <alignment horizontal="left" vertical="center"/>
    </xf>
    <xf numFmtId="0" fontId="9" fillId="5" borderId="0" xfId="0" applyFont="1" applyFill="1" applyAlignment="1">
      <alignment horizontal="left" vertical="center"/>
    </xf>
    <xf numFmtId="0" fontId="9" fillId="5" borderId="4" xfId="0" applyFont="1" applyFill="1" applyBorder="1" applyAlignment="1">
      <alignment horizontal="left" vertical="center"/>
    </xf>
    <xf numFmtId="165" fontId="11" fillId="6" borderId="0" xfId="0" applyNumberFormat="1" applyFont="1" applyFill="1" applyAlignment="1">
      <alignment horizontal="center" vertical="center" wrapText="1"/>
    </xf>
    <xf numFmtId="165" fontId="11" fillId="6" borderId="4" xfId="0" applyNumberFormat="1" applyFont="1" applyFill="1" applyBorder="1" applyAlignment="1">
      <alignment horizontal="center" vertical="center" wrapText="1"/>
    </xf>
    <xf numFmtId="0" fontId="0" fillId="0" borderId="0" xfId="0" applyNumberFormat="1" applyAlignment="1">
      <alignment horizontal="center" vertical="center" wrapText="1"/>
    </xf>
  </cellXfs>
  <cellStyles count="2">
    <cellStyle name="Normal" xfId="0" builtinId="0"/>
    <cellStyle name="Per cent" xfId="1" builtinId="5"/>
  </cellStyles>
  <dxfs count="1427">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numFmt numFmtId="1"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numFmt numFmtId="14" formatCode="0.0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numFmt numFmtId="1" formatCode="0"/>
    </dxf>
    <dxf>
      <numFmt numFmtId="164" formatCode="&quot;₹&quot;#,##0"/>
    </dxf>
    <dxf>
      <alignment vertical="center"/>
    </dxf>
    <dxf>
      <alignment vertical="center"/>
    </dxf>
    <dxf>
      <alignment vertical="center"/>
    </dxf>
    <dxf>
      <numFmt numFmtId="2" formatCode="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numFmt numFmtId="14" formatCode="0.00%"/>
    </dxf>
    <dxf>
      <numFmt numFmtId="14" formatCode="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indent="0"/>
    </dxf>
    <dxf>
      <alignment horizontal="center" indent="0"/>
    </dxf>
    <dxf>
      <alignment horizontal="center" indent="0"/>
    </dxf>
    <dxf>
      <alignment horizontal="center" indent="0"/>
    </dxf>
    <dxf>
      <alignment horizontal="center" indent="0"/>
    </dxf>
    <dxf>
      <alignment horizontal="center" indent="0"/>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font>
        <color rgb="FF9C0006"/>
      </font>
      <fill>
        <patternFill>
          <bgColor rgb="FFFFC7CE"/>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4" formatCode="0.00%"/>
    </dxf>
    <dxf>
      <numFmt numFmtId="14" formatCode="0.00%"/>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horizontal="center" indent="0"/>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2" formatCode="0.00"/>
    </dxf>
    <dxf>
      <alignment vertical="center"/>
    </dxf>
    <dxf>
      <alignment vertical="center"/>
    </dxf>
    <dxf>
      <alignment vertical="center"/>
    </dxf>
    <dxf>
      <numFmt numFmtId="164" formatCode="&quot;₹&quot;#,##0"/>
    </dxf>
    <dxf>
      <numFmt numFmtId="1" formatCode="0"/>
    </dxf>
    <dxf>
      <alignment wrapText="1"/>
    </dxf>
    <dxf>
      <alignment wrapText="1"/>
    </dxf>
    <dxf>
      <alignment wrapText="1"/>
    </dxf>
    <dxf>
      <alignment wrapText="1"/>
    </dxf>
    <dxf>
      <alignment wrapText="1"/>
    </dxf>
    <dxf>
      <alignment horizontal="center" indent="0"/>
    </dxf>
    <dxf>
      <alignment horizontal="center" indent="0"/>
    </dxf>
    <dxf>
      <alignment horizontal="center" indent="0"/>
    </dxf>
    <dxf>
      <alignment horizontal="center" indent="0"/>
    </dxf>
    <dxf>
      <alignment horizontal="center" indent="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style="thin">
          <color theme="8"/>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 formatCode="0"/>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4" formatCode="&quot;₹&quot;#,##0"/>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9" formatCode="dd/mm/yyyy"/>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8"/>
        </left>
      </border>
    </dxf>
  </dxfs>
  <tableStyles count="0" defaultTableStyle="TableStyleMedium2" defaultPivotStyle="PivotStyleLight16"/>
  <colors>
    <mruColors>
      <color rgb="FF79F024"/>
      <color rgb="FFEE6D2B"/>
      <color rgb="FFFFFC00"/>
      <color rgb="FF98B4E8"/>
      <color rgb="FF251DC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[streaming data .xlsx]Sheet2!PivotTable1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hade val="36000"/>
                  <a:satMod val="103000"/>
                  <a:lumMod val="102000"/>
                  <a:tint val="94000"/>
                </a:schemeClr>
              </a:gs>
              <a:gs pos="50000">
                <a:schemeClr val="accent6">
                  <a:shade val="36000"/>
                  <a:satMod val="110000"/>
                  <a:lumMod val="100000"/>
                  <a:shade val="100000"/>
                </a:schemeClr>
              </a:gs>
              <a:gs pos="100000">
                <a:schemeClr val="accent6">
                  <a:shade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shade val="43000"/>
                  <a:satMod val="103000"/>
                  <a:lumMod val="102000"/>
                  <a:tint val="94000"/>
                </a:schemeClr>
              </a:gs>
              <a:gs pos="50000">
                <a:schemeClr val="accent6">
                  <a:shade val="43000"/>
                  <a:satMod val="110000"/>
                  <a:lumMod val="100000"/>
                  <a:shade val="100000"/>
                </a:schemeClr>
              </a:gs>
              <a:gs pos="100000">
                <a:schemeClr val="accent6">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hade val="56000"/>
                  <a:satMod val="103000"/>
                  <a:lumMod val="102000"/>
                  <a:tint val="94000"/>
                </a:schemeClr>
              </a:gs>
              <a:gs pos="50000">
                <a:schemeClr val="accent6">
                  <a:shade val="56000"/>
                  <a:satMod val="110000"/>
                  <a:lumMod val="100000"/>
                  <a:shade val="100000"/>
                </a:schemeClr>
              </a:gs>
              <a:gs pos="100000">
                <a:schemeClr val="accent6">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6">
                  <a:shade val="63000"/>
                  <a:satMod val="103000"/>
                  <a:lumMod val="102000"/>
                  <a:tint val="94000"/>
                </a:schemeClr>
              </a:gs>
              <a:gs pos="50000">
                <a:schemeClr val="accent6">
                  <a:shade val="63000"/>
                  <a:satMod val="110000"/>
                  <a:lumMod val="100000"/>
                  <a:shade val="100000"/>
                </a:schemeClr>
              </a:gs>
              <a:gs pos="100000">
                <a:schemeClr val="accent6">
                  <a:shade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6">
                  <a:shade val="83000"/>
                  <a:satMod val="103000"/>
                  <a:lumMod val="102000"/>
                  <a:tint val="94000"/>
                </a:schemeClr>
              </a:gs>
              <a:gs pos="50000">
                <a:schemeClr val="accent6">
                  <a:shade val="83000"/>
                  <a:satMod val="110000"/>
                  <a:lumMod val="100000"/>
                  <a:shade val="100000"/>
                </a:schemeClr>
              </a:gs>
              <a:gs pos="100000">
                <a:schemeClr val="accent6">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hade val="96000"/>
                  <a:satMod val="103000"/>
                  <a:lumMod val="102000"/>
                  <a:tint val="94000"/>
                </a:schemeClr>
              </a:gs>
              <a:gs pos="50000">
                <a:schemeClr val="accent6">
                  <a:shade val="96000"/>
                  <a:satMod val="110000"/>
                  <a:lumMod val="100000"/>
                  <a:shade val="100000"/>
                </a:schemeClr>
              </a:gs>
              <a:gs pos="100000">
                <a:schemeClr val="accent6">
                  <a:shade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6">
                  <a:tint val="97000"/>
                  <a:satMod val="103000"/>
                  <a:lumMod val="102000"/>
                  <a:tint val="94000"/>
                </a:schemeClr>
              </a:gs>
              <a:gs pos="50000">
                <a:schemeClr val="accent6">
                  <a:tint val="97000"/>
                  <a:satMod val="110000"/>
                  <a:lumMod val="100000"/>
                  <a:shade val="100000"/>
                </a:schemeClr>
              </a:gs>
              <a:gs pos="100000">
                <a:schemeClr val="accent6">
                  <a:tint val="9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tint val="64000"/>
                  <a:satMod val="103000"/>
                  <a:lumMod val="102000"/>
                  <a:tint val="94000"/>
                </a:schemeClr>
              </a:gs>
              <a:gs pos="50000">
                <a:schemeClr val="accent6">
                  <a:tint val="64000"/>
                  <a:satMod val="110000"/>
                  <a:lumMod val="100000"/>
                  <a:shade val="100000"/>
                </a:schemeClr>
              </a:gs>
              <a:gs pos="100000">
                <a:schemeClr val="accent6">
                  <a:tint val="6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6">
                  <a:tint val="57000"/>
                  <a:satMod val="103000"/>
                  <a:lumMod val="102000"/>
                  <a:tint val="94000"/>
                </a:schemeClr>
              </a:gs>
              <a:gs pos="50000">
                <a:schemeClr val="accent6">
                  <a:tint val="57000"/>
                  <a:satMod val="110000"/>
                  <a:lumMod val="100000"/>
                  <a:shade val="100000"/>
                </a:schemeClr>
              </a:gs>
              <a:gs pos="100000">
                <a:schemeClr val="accent6">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6">
                  <a:tint val="37000"/>
                  <a:satMod val="103000"/>
                  <a:lumMod val="102000"/>
                  <a:tint val="94000"/>
                </a:schemeClr>
              </a:gs>
              <a:gs pos="50000">
                <a:schemeClr val="accent6">
                  <a:tint val="37000"/>
                  <a:satMod val="110000"/>
                  <a:lumMod val="100000"/>
                  <a:shade val="100000"/>
                </a:schemeClr>
              </a:gs>
              <a:gs pos="100000">
                <a:schemeClr val="accent6">
                  <a:tint val="3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Sheet2!$V$21</c:f>
              <c:strCache>
                <c:ptCount val="1"/>
                <c:pt idx="0">
                  <c:v>Total</c:v>
                </c:pt>
              </c:strCache>
            </c:strRef>
          </c:tx>
          <c:invertIfNegative val="0"/>
          <c:dPt>
            <c:idx val="0"/>
            <c:invertIfNegative val="0"/>
            <c:bubble3D val="0"/>
            <c:spPr>
              <a:gradFill rotWithShape="1">
                <a:gsLst>
                  <a:gs pos="0">
                    <a:schemeClr val="accent6">
                      <a:shade val="36000"/>
                      <a:satMod val="103000"/>
                      <a:lumMod val="102000"/>
                      <a:tint val="94000"/>
                    </a:schemeClr>
                  </a:gs>
                  <a:gs pos="50000">
                    <a:schemeClr val="accent6">
                      <a:shade val="36000"/>
                      <a:satMod val="110000"/>
                      <a:lumMod val="100000"/>
                      <a:shade val="100000"/>
                    </a:schemeClr>
                  </a:gs>
                  <a:gs pos="100000">
                    <a:schemeClr val="accent6">
                      <a:shade val="3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7A-7249-9F7A-4ECFF26B7A30}"/>
              </c:ext>
            </c:extLst>
          </c:dPt>
          <c:dPt>
            <c:idx val="1"/>
            <c:invertIfNegative val="0"/>
            <c:bubble3D val="0"/>
            <c:spPr>
              <a:gradFill rotWithShape="1">
                <a:gsLst>
                  <a:gs pos="0">
                    <a:schemeClr val="accent6">
                      <a:shade val="43000"/>
                      <a:satMod val="103000"/>
                      <a:lumMod val="102000"/>
                      <a:tint val="94000"/>
                    </a:schemeClr>
                  </a:gs>
                  <a:gs pos="50000">
                    <a:schemeClr val="accent6">
                      <a:shade val="43000"/>
                      <a:satMod val="110000"/>
                      <a:lumMod val="100000"/>
                      <a:shade val="100000"/>
                    </a:schemeClr>
                  </a:gs>
                  <a:gs pos="100000">
                    <a:schemeClr val="accent6">
                      <a:shade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7A-7249-9F7A-4ECFF26B7A30}"/>
              </c:ext>
            </c:extLst>
          </c:dPt>
          <c:dPt>
            <c:idx val="2"/>
            <c:invertIfNegative val="0"/>
            <c:bubble3D val="0"/>
            <c:spPr>
              <a:gradFill rotWithShape="1">
                <a:gsLst>
                  <a:gs pos="0">
                    <a:schemeClr val="accent6">
                      <a:shade val="50000"/>
                      <a:satMod val="103000"/>
                      <a:lumMod val="102000"/>
                      <a:tint val="94000"/>
                    </a:schemeClr>
                  </a:gs>
                  <a:gs pos="50000">
                    <a:schemeClr val="accent6">
                      <a:shade val="50000"/>
                      <a:satMod val="110000"/>
                      <a:lumMod val="100000"/>
                      <a:shade val="100000"/>
                    </a:schemeClr>
                  </a:gs>
                  <a:gs pos="100000">
                    <a:schemeClr val="accent6">
                      <a:shade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7A-7249-9F7A-4ECFF26B7A30}"/>
              </c:ext>
            </c:extLst>
          </c:dPt>
          <c:dPt>
            <c:idx val="3"/>
            <c:invertIfNegative val="0"/>
            <c:bubble3D val="0"/>
            <c:spPr>
              <a:gradFill rotWithShape="1">
                <a:gsLst>
                  <a:gs pos="0">
                    <a:schemeClr val="accent6">
                      <a:shade val="56000"/>
                      <a:satMod val="103000"/>
                      <a:lumMod val="102000"/>
                      <a:tint val="94000"/>
                    </a:schemeClr>
                  </a:gs>
                  <a:gs pos="50000">
                    <a:schemeClr val="accent6">
                      <a:shade val="56000"/>
                      <a:satMod val="110000"/>
                      <a:lumMod val="100000"/>
                      <a:shade val="100000"/>
                    </a:schemeClr>
                  </a:gs>
                  <a:gs pos="100000">
                    <a:schemeClr val="accent6">
                      <a:shade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F7A-7249-9F7A-4ECFF26B7A30}"/>
              </c:ext>
            </c:extLst>
          </c:dPt>
          <c:dPt>
            <c:idx val="4"/>
            <c:invertIfNegative val="0"/>
            <c:bubble3D val="0"/>
            <c:spPr>
              <a:gradFill rotWithShape="1">
                <a:gsLst>
                  <a:gs pos="0">
                    <a:schemeClr val="accent6">
                      <a:shade val="63000"/>
                      <a:satMod val="103000"/>
                      <a:lumMod val="102000"/>
                      <a:tint val="94000"/>
                    </a:schemeClr>
                  </a:gs>
                  <a:gs pos="50000">
                    <a:schemeClr val="accent6">
                      <a:shade val="63000"/>
                      <a:satMod val="110000"/>
                      <a:lumMod val="100000"/>
                      <a:shade val="100000"/>
                    </a:schemeClr>
                  </a:gs>
                  <a:gs pos="100000">
                    <a:schemeClr val="accent6">
                      <a:shade val="6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F7A-7249-9F7A-4ECFF26B7A30}"/>
              </c:ext>
            </c:extLst>
          </c:dPt>
          <c:dPt>
            <c:idx val="5"/>
            <c:invertIfNegative val="0"/>
            <c:bubble3D val="0"/>
            <c:spPr>
              <a:gradFill rotWithShape="1">
                <a:gsLst>
                  <a:gs pos="0">
                    <a:schemeClr val="accent6">
                      <a:shade val="70000"/>
                      <a:satMod val="103000"/>
                      <a:lumMod val="102000"/>
                      <a:tint val="94000"/>
                    </a:schemeClr>
                  </a:gs>
                  <a:gs pos="50000">
                    <a:schemeClr val="accent6">
                      <a:shade val="70000"/>
                      <a:satMod val="110000"/>
                      <a:lumMod val="100000"/>
                      <a:shade val="100000"/>
                    </a:schemeClr>
                  </a:gs>
                  <a:gs pos="100000">
                    <a:schemeClr val="accent6">
                      <a:shade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F7A-7249-9F7A-4ECFF26B7A30}"/>
              </c:ext>
            </c:extLst>
          </c:dPt>
          <c:dPt>
            <c:idx val="6"/>
            <c:invertIfNegative val="0"/>
            <c:bubble3D val="0"/>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F7A-7249-9F7A-4ECFF26B7A30}"/>
              </c:ext>
            </c:extLst>
          </c:dPt>
          <c:dPt>
            <c:idx val="7"/>
            <c:invertIfNegative val="0"/>
            <c:bubble3D val="0"/>
            <c:spPr>
              <a:gradFill rotWithShape="1">
                <a:gsLst>
                  <a:gs pos="0">
                    <a:schemeClr val="accent6">
                      <a:shade val="83000"/>
                      <a:satMod val="103000"/>
                      <a:lumMod val="102000"/>
                      <a:tint val="94000"/>
                    </a:schemeClr>
                  </a:gs>
                  <a:gs pos="50000">
                    <a:schemeClr val="accent6">
                      <a:shade val="83000"/>
                      <a:satMod val="110000"/>
                      <a:lumMod val="100000"/>
                      <a:shade val="100000"/>
                    </a:schemeClr>
                  </a:gs>
                  <a:gs pos="100000">
                    <a:schemeClr val="accent6">
                      <a:shade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F7A-7249-9F7A-4ECFF26B7A30}"/>
              </c:ext>
            </c:extLst>
          </c:dPt>
          <c:dPt>
            <c:idx val="8"/>
            <c:invertIfNegative val="0"/>
            <c:bubble3D val="0"/>
            <c:spPr>
              <a:gradFill rotWithShape="1">
                <a:gsLst>
                  <a:gs pos="0">
                    <a:schemeClr val="accent6">
                      <a:shade val="90000"/>
                      <a:satMod val="103000"/>
                      <a:lumMod val="102000"/>
                      <a:tint val="94000"/>
                    </a:schemeClr>
                  </a:gs>
                  <a:gs pos="50000">
                    <a:schemeClr val="accent6">
                      <a:shade val="90000"/>
                      <a:satMod val="110000"/>
                      <a:lumMod val="100000"/>
                      <a:shade val="100000"/>
                    </a:schemeClr>
                  </a:gs>
                  <a:gs pos="100000">
                    <a:schemeClr val="accent6">
                      <a:shade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F7A-7249-9F7A-4ECFF26B7A30}"/>
              </c:ext>
            </c:extLst>
          </c:dPt>
          <c:dPt>
            <c:idx val="9"/>
            <c:invertIfNegative val="0"/>
            <c:bubble3D val="0"/>
            <c:spPr>
              <a:gradFill rotWithShape="1">
                <a:gsLst>
                  <a:gs pos="0">
                    <a:schemeClr val="accent6">
                      <a:shade val="96000"/>
                      <a:satMod val="103000"/>
                      <a:lumMod val="102000"/>
                      <a:tint val="94000"/>
                    </a:schemeClr>
                  </a:gs>
                  <a:gs pos="50000">
                    <a:schemeClr val="accent6">
                      <a:shade val="96000"/>
                      <a:satMod val="110000"/>
                      <a:lumMod val="100000"/>
                      <a:shade val="100000"/>
                    </a:schemeClr>
                  </a:gs>
                  <a:gs pos="100000">
                    <a:schemeClr val="accent6">
                      <a:shade val="9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F7A-7249-9F7A-4ECFF26B7A30}"/>
              </c:ext>
            </c:extLst>
          </c:dPt>
          <c:dPt>
            <c:idx val="10"/>
            <c:invertIfNegative val="0"/>
            <c:bubble3D val="0"/>
            <c:spPr>
              <a:gradFill rotWithShape="1">
                <a:gsLst>
                  <a:gs pos="0">
                    <a:schemeClr val="accent6">
                      <a:tint val="97000"/>
                      <a:satMod val="103000"/>
                      <a:lumMod val="102000"/>
                      <a:tint val="94000"/>
                    </a:schemeClr>
                  </a:gs>
                  <a:gs pos="50000">
                    <a:schemeClr val="accent6">
                      <a:tint val="97000"/>
                      <a:satMod val="110000"/>
                      <a:lumMod val="100000"/>
                      <a:shade val="100000"/>
                    </a:schemeClr>
                  </a:gs>
                  <a:gs pos="100000">
                    <a:schemeClr val="accent6">
                      <a:tint val="9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F7A-7249-9F7A-4ECFF26B7A30}"/>
              </c:ext>
            </c:extLst>
          </c:dPt>
          <c:dPt>
            <c:idx val="11"/>
            <c:invertIfNegative val="0"/>
            <c:bubble3D val="0"/>
            <c:spPr>
              <a:gradFill rotWithShape="1">
                <a:gsLst>
                  <a:gs pos="0">
                    <a:schemeClr val="accent6">
                      <a:tint val="90000"/>
                      <a:satMod val="103000"/>
                      <a:lumMod val="102000"/>
                      <a:tint val="94000"/>
                    </a:schemeClr>
                  </a:gs>
                  <a:gs pos="50000">
                    <a:schemeClr val="accent6">
                      <a:tint val="90000"/>
                      <a:satMod val="110000"/>
                      <a:lumMod val="100000"/>
                      <a:shade val="100000"/>
                    </a:schemeClr>
                  </a:gs>
                  <a:gs pos="100000">
                    <a:schemeClr val="accent6">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F7A-7249-9F7A-4ECFF26B7A30}"/>
              </c:ext>
            </c:extLst>
          </c:dPt>
          <c:dPt>
            <c:idx val="12"/>
            <c:invertIfNegative val="0"/>
            <c:bubble3D val="0"/>
            <c:spPr>
              <a:gradFill rotWithShape="1">
                <a:gsLst>
                  <a:gs pos="0">
                    <a:schemeClr val="accent6">
                      <a:tint val="84000"/>
                      <a:satMod val="103000"/>
                      <a:lumMod val="102000"/>
                      <a:tint val="94000"/>
                    </a:schemeClr>
                  </a:gs>
                  <a:gs pos="50000">
                    <a:schemeClr val="accent6">
                      <a:tint val="84000"/>
                      <a:satMod val="110000"/>
                      <a:lumMod val="100000"/>
                      <a:shade val="100000"/>
                    </a:schemeClr>
                  </a:gs>
                  <a:gs pos="100000">
                    <a:schemeClr val="accent6">
                      <a:tint val="8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F7A-7249-9F7A-4ECFF26B7A30}"/>
              </c:ext>
            </c:extLst>
          </c:dPt>
          <c:dPt>
            <c:idx val="13"/>
            <c:invertIfNegative val="0"/>
            <c:bubble3D val="0"/>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F7A-7249-9F7A-4ECFF26B7A30}"/>
              </c:ext>
            </c:extLst>
          </c:dPt>
          <c:dPt>
            <c:idx val="14"/>
            <c:invertIfNegative val="0"/>
            <c:bubble3D val="0"/>
            <c:spPr>
              <a:gradFill rotWithShape="1">
                <a:gsLst>
                  <a:gs pos="0">
                    <a:schemeClr val="accent6">
                      <a:tint val="70000"/>
                      <a:satMod val="103000"/>
                      <a:lumMod val="102000"/>
                      <a:tint val="94000"/>
                    </a:schemeClr>
                  </a:gs>
                  <a:gs pos="50000">
                    <a:schemeClr val="accent6">
                      <a:tint val="70000"/>
                      <a:satMod val="110000"/>
                      <a:lumMod val="100000"/>
                      <a:shade val="100000"/>
                    </a:schemeClr>
                  </a:gs>
                  <a:gs pos="100000">
                    <a:schemeClr val="accent6">
                      <a:tint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F7A-7249-9F7A-4ECFF26B7A30}"/>
              </c:ext>
            </c:extLst>
          </c:dPt>
          <c:dPt>
            <c:idx val="15"/>
            <c:invertIfNegative val="0"/>
            <c:bubble3D val="0"/>
            <c:spPr>
              <a:gradFill rotWithShape="1">
                <a:gsLst>
                  <a:gs pos="0">
                    <a:schemeClr val="accent6">
                      <a:tint val="64000"/>
                      <a:satMod val="103000"/>
                      <a:lumMod val="102000"/>
                      <a:tint val="94000"/>
                    </a:schemeClr>
                  </a:gs>
                  <a:gs pos="50000">
                    <a:schemeClr val="accent6">
                      <a:tint val="64000"/>
                      <a:satMod val="110000"/>
                      <a:lumMod val="100000"/>
                      <a:shade val="100000"/>
                    </a:schemeClr>
                  </a:gs>
                  <a:gs pos="100000">
                    <a:schemeClr val="accent6">
                      <a:tint val="6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F7A-7249-9F7A-4ECFF26B7A30}"/>
              </c:ext>
            </c:extLst>
          </c:dPt>
          <c:dPt>
            <c:idx val="16"/>
            <c:invertIfNegative val="0"/>
            <c:bubble3D val="0"/>
            <c:spPr>
              <a:gradFill rotWithShape="1">
                <a:gsLst>
                  <a:gs pos="0">
                    <a:schemeClr val="accent6">
                      <a:tint val="57000"/>
                      <a:satMod val="103000"/>
                      <a:lumMod val="102000"/>
                      <a:tint val="94000"/>
                    </a:schemeClr>
                  </a:gs>
                  <a:gs pos="50000">
                    <a:schemeClr val="accent6">
                      <a:tint val="57000"/>
                      <a:satMod val="110000"/>
                      <a:lumMod val="100000"/>
                      <a:shade val="100000"/>
                    </a:schemeClr>
                  </a:gs>
                  <a:gs pos="100000">
                    <a:schemeClr val="accent6">
                      <a:tint val="5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F7A-7249-9F7A-4ECFF26B7A30}"/>
              </c:ext>
            </c:extLst>
          </c:dPt>
          <c:dPt>
            <c:idx val="17"/>
            <c:invertIfNegative val="0"/>
            <c:bubble3D val="0"/>
            <c:spPr>
              <a:gradFill rotWithShape="1">
                <a:gsLst>
                  <a:gs pos="0">
                    <a:schemeClr val="accent6">
                      <a:tint val="50000"/>
                      <a:satMod val="103000"/>
                      <a:lumMod val="102000"/>
                      <a:tint val="94000"/>
                    </a:schemeClr>
                  </a:gs>
                  <a:gs pos="50000">
                    <a:schemeClr val="accent6">
                      <a:tint val="50000"/>
                      <a:satMod val="110000"/>
                      <a:lumMod val="100000"/>
                      <a:shade val="100000"/>
                    </a:schemeClr>
                  </a:gs>
                  <a:gs pos="100000">
                    <a:schemeClr val="accent6">
                      <a:tint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F7A-7249-9F7A-4ECFF26B7A30}"/>
              </c:ext>
            </c:extLst>
          </c:dPt>
          <c:dPt>
            <c:idx val="18"/>
            <c:invertIfNegative val="0"/>
            <c:bubble3D val="0"/>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BF7A-7249-9F7A-4ECFF26B7A30}"/>
              </c:ext>
            </c:extLst>
          </c:dPt>
          <c:dPt>
            <c:idx val="19"/>
            <c:invertIfNegative val="0"/>
            <c:bubble3D val="0"/>
            <c:spPr>
              <a:gradFill rotWithShape="1">
                <a:gsLst>
                  <a:gs pos="0">
                    <a:schemeClr val="accent6">
                      <a:tint val="37000"/>
                      <a:satMod val="103000"/>
                      <a:lumMod val="102000"/>
                      <a:tint val="94000"/>
                    </a:schemeClr>
                  </a:gs>
                  <a:gs pos="50000">
                    <a:schemeClr val="accent6">
                      <a:tint val="37000"/>
                      <a:satMod val="110000"/>
                      <a:lumMod val="100000"/>
                      <a:shade val="100000"/>
                    </a:schemeClr>
                  </a:gs>
                  <a:gs pos="100000">
                    <a:schemeClr val="accent6">
                      <a:tint val="3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BF7A-7249-9F7A-4ECFF26B7A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Sheet2!$U$22:$U$42</c:f>
              <c:strCache>
                <c:ptCount val="20"/>
                <c:pt idx="0">
                  <c:v>Michael</c:v>
                </c:pt>
                <c:pt idx="1">
                  <c:v>Jennifer</c:v>
                </c:pt>
                <c:pt idx="2">
                  <c:v>John</c:v>
                </c:pt>
                <c:pt idx="3">
                  <c:v>James</c:v>
                </c:pt>
                <c:pt idx="4">
                  <c:v>Ashley</c:v>
                </c:pt>
                <c:pt idx="5">
                  <c:v>Matthew</c:v>
                </c:pt>
                <c:pt idx="6">
                  <c:v>Daniel</c:v>
                </c:pt>
                <c:pt idx="7">
                  <c:v>David</c:v>
                </c:pt>
                <c:pt idx="8">
                  <c:v>Jessica</c:v>
                </c:pt>
                <c:pt idx="9">
                  <c:v>Lisa</c:v>
                </c:pt>
                <c:pt idx="10">
                  <c:v>Richard</c:v>
                </c:pt>
                <c:pt idx="11">
                  <c:v>Mary</c:v>
                </c:pt>
                <c:pt idx="12">
                  <c:v>Christopher</c:v>
                </c:pt>
                <c:pt idx="13">
                  <c:v>Joseph</c:v>
                </c:pt>
                <c:pt idx="14">
                  <c:v>Stephanie</c:v>
                </c:pt>
                <c:pt idx="15">
                  <c:v>Mark</c:v>
                </c:pt>
                <c:pt idx="16">
                  <c:v>Robert</c:v>
                </c:pt>
                <c:pt idx="17">
                  <c:v>Amanda</c:v>
                </c:pt>
                <c:pt idx="18">
                  <c:v>Elizabeth</c:v>
                </c:pt>
                <c:pt idx="19">
                  <c:v>Charles</c:v>
                </c:pt>
              </c:strCache>
            </c:strRef>
          </c:cat>
          <c:val>
            <c:numRef>
              <c:f>Sheet2!$V$22:$V$42</c:f>
              <c:numCache>
                <c:formatCode>General</c:formatCode>
                <c:ptCount val="20"/>
                <c:pt idx="0">
                  <c:v>25</c:v>
                </c:pt>
                <c:pt idx="1">
                  <c:v>21</c:v>
                </c:pt>
                <c:pt idx="2">
                  <c:v>19</c:v>
                </c:pt>
                <c:pt idx="3">
                  <c:v>16</c:v>
                </c:pt>
                <c:pt idx="4">
                  <c:v>14</c:v>
                </c:pt>
                <c:pt idx="5">
                  <c:v>14</c:v>
                </c:pt>
                <c:pt idx="6">
                  <c:v>13</c:v>
                </c:pt>
                <c:pt idx="7">
                  <c:v>13</c:v>
                </c:pt>
                <c:pt idx="8">
                  <c:v>13</c:v>
                </c:pt>
                <c:pt idx="9">
                  <c:v>12</c:v>
                </c:pt>
                <c:pt idx="10">
                  <c:v>12</c:v>
                </c:pt>
                <c:pt idx="11">
                  <c:v>12</c:v>
                </c:pt>
                <c:pt idx="12">
                  <c:v>11</c:v>
                </c:pt>
                <c:pt idx="13">
                  <c:v>10</c:v>
                </c:pt>
                <c:pt idx="14">
                  <c:v>10</c:v>
                </c:pt>
                <c:pt idx="15">
                  <c:v>10</c:v>
                </c:pt>
                <c:pt idx="16">
                  <c:v>10</c:v>
                </c:pt>
                <c:pt idx="17">
                  <c:v>10</c:v>
                </c:pt>
                <c:pt idx="18">
                  <c:v>10</c:v>
                </c:pt>
                <c:pt idx="19">
                  <c:v>10</c:v>
                </c:pt>
              </c:numCache>
            </c:numRef>
          </c:val>
          <c:extLst>
            <c:ext xmlns:c16="http://schemas.microsoft.com/office/drawing/2014/chart" uri="{C3380CC4-5D6E-409C-BE32-E72D297353CC}">
              <c16:uniqueId val="{00000000-5C93-8F46-AA62-4BA7D95D02C5}"/>
            </c:ext>
          </c:extLst>
        </c:ser>
        <c:dLbls>
          <c:dLblPos val="outEnd"/>
          <c:showLegendKey val="0"/>
          <c:showVal val="1"/>
          <c:showCatName val="0"/>
          <c:showSerName val="0"/>
          <c:showPercent val="0"/>
          <c:showBubbleSize val="0"/>
        </c:dLbls>
        <c:gapWidth val="100"/>
        <c:overlap val="-24"/>
        <c:axId val="632000672"/>
        <c:axId val="1608627072"/>
      </c:barChart>
      <c:catAx>
        <c:axId val="6320006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27072"/>
        <c:crosses val="autoZero"/>
        <c:auto val="1"/>
        <c:lblAlgn val="ctr"/>
        <c:lblOffset val="100"/>
        <c:noMultiLvlLbl val="0"/>
      </c:catAx>
      <c:valAx>
        <c:axId val="160862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00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scatterChart>
        <c:scatterStyle val="smoothMarker"/>
        <c:varyColors val="0"/>
        <c:ser>
          <c:idx val="0"/>
          <c:order val="0"/>
          <c:tx>
            <c:strRef>
              <c:f>Sheet3!$AI$6</c:f>
              <c:strCache>
                <c:ptCount val="1"/>
                <c:pt idx="0">
                  <c:v>Watch hour</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xVal>
            <c:strRef>
              <c:f>Sheet3!$AH$7:$AH$12</c:f>
              <c:strCache>
                <c:ptCount val="6"/>
                <c:pt idx="0">
                  <c:v>English</c:v>
                </c:pt>
                <c:pt idx="1">
                  <c:v>French</c:v>
                </c:pt>
                <c:pt idx="2">
                  <c:v>German</c:v>
                </c:pt>
                <c:pt idx="3">
                  <c:v>Hindi</c:v>
                </c:pt>
                <c:pt idx="4">
                  <c:v>Mandarin</c:v>
                </c:pt>
                <c:pt idx="5">
                  <c:v>Spanish</c:v>
                </c:pt>
              </c:strCache>
            </c:strRef>
          </c:xVal>
          <c:yVal>
            <c:numRef>
              <c:f>Sheet3!$AI$7:$AI$12</c:f>
              <c:numCache>
                <c:formatCode>General</c:formatCode>
                <c:ptCount val="6"/>
                <c:pt idx="0">
                  <c:v>41728</c:v>
                </c:pt>
                <c:pt idx="1">
                  <c:v>46762</c:v>
                </c:pt>
                <c:pt idx="2">
                  <c:v>40881</c:v>
                </c:pt>
                <c:pt idx="3">
                  <c:v>41044</c:v>
                </c:pt>
                <c:pt idx="4">
                  <c:v>43557</c:v>
                </c:pt>
                <c:pt idx="5">
                  <c:v>40544</c:v>
                </c:pt>
              </c:numCache>
            </c:numRef>
          </c:yVal>
          <c:smooth val="1"/>
          <c:extLst>
            <c:ext xmlns:c16="http://schemas.microsoft.com/office/drawing/2014/chart" uri="{C3380CC4-5D6E-409C-BE32-E72D297353CC}">
              <c16:uniqueId val="{00000000-D5BC-BD4E-920F-FB3FCB96550A}"/>
            </c:ext>
          </c:extLst>
        </c:ser>
        <c:dLbls>
          <c:showLegendKey val="0"/>
          <c:showVal val="0"/>
          <c:showCatName val="0"/>
          <c:showSerName val="0"/>
          <c:showPercent val="0"/>
          <c:showBubbleSize val="0"/>
        </c:dLbls>
        <c:axId val="1354445808"/>
        <c:axId val="1495562896"/>
      </c:scatterChart>
      <c:scatterChart>
        <c:scatterStyle val="smoothMarker"/>
        <c:varyColors val="0"/>
        <c:ser>
          <c:idx val="1"/>
          <c:order val="1"/>
          <c:tx>
            <c:strRef>
              <c:f>Sheet3!$AJ$6</c:f>
              <c:strCache>
                <c:ptCount val="1"/>
                <c:pt idx="0">
                  <c:v>Total User</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xVal>
            <c:strRef>
              <c:f>Sheet3!$AH$7:$AH$12</c:f>
              <c:strCache>
                <c:ptCount val="6"/>
                <c:pt idx="0">
                  <c:v>English</c:v>
                </c:pt>
                <c:pt idx="1">
                  <c:v>French</c:v>
                </c:pt>
                <c:pt idx="2">
                  <c:v>German</c:v>
                </c:pt>
                <c:pt idx="3">
                  <c:v>Hindi</c:v>
                </c:pt>
                <c:pt idx="4">
                  <c:v>Mandarin</c:v>
                </c:pt>
                <c:pt idx="5">
                  <c:v>Spanish</c:v>
                </c:pt>
              </c:strCache>
            </c:strRef>
          </c:xVal>
          <c:yVal>
            <c:numRef>
              <c:f>Sheet3!$AJ$7:$AJ$12</c:f>
              <c:numCache>
                <c:formatCode>General</c:formatCode>
                <c:ptCount val="6"/>
                <c:pt idx="0">
                  <c:v>168</c:v>
                </c:pt>
                <c:pt idx="1">
                  <c:v>171</c:v>
                </c:pt>
                <c:pt idx="2">
                  <c:v>167</c:v>
                </c:pt>
                <c:pt idx="3">
                  <c:v>162</c:v>
                </c:pt>
                <c:pt idx="4">
                  <c:v>179</c:v>
                </c:pt>
                <c:pt idx="5">
                  <c:v>153</c:v>
                </c:pt>
              </c:numCache>
            </c:numRef>
          </c:yVal>
          <c:smooth val="1"/>
          <c:extLst>
            <c:ext xmlns:c16="http://schemas.microsoft.com/office/drawing/2014/chart" uri="{C3380CC4-5D6E-409C-BE32-E72D297353CC}">
              <c16:uniqueId val="{00000001-D5BC-BD4E-920F-FB3FCB96550A}"/>
            </c:ext>
          </c:extLst>
        </c:ser>
        <c:dLbls>
          <c:showLegendKey val="0"/>
          <c:showVal val="0"/>
          <c:showCatName val="0"/>
          <c:showSerName val="0"/>
          <c:showPercent val="0"/>
          <c:showBubbleSize val="0"/>
        </c:dLbls>
        <c:axId val="1411711344"/>
        <c:axId val="27453615"/>
      </c:scatterChart>
      <c:valAx>
        <c:axId val="13544458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5562896"/>
        <c:crosses val="autoZero"/>
        <c:crossBetween val="midCat"/>
      </c:valAx>
      <c:valAx>
        <c:axId val="149556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4445808"/>
        <c:crosses val="autoZero"/>
        <c:crossBetween val="midCat"/>
      </c:valAx>
      <c:valAx>
        <c:axId val="2745361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711344"/>
        <c:crosses val="max"/>
        <c:crossBetween val="midCat"/>
      </c:valAx>
      <c:valAx>
        <c:axId val="1411711344"/>
        <c:scaling>
          <c:orientation val="minMax"/>
        </c:scaling>
        <c:delete val="1"/>
        <c:axPos val="b"/>
        <c:majorTickMark val="none"/>
        <c:minorTickMark val="none"/>
        <c:tickLblPos val="nextTo"/>
        <c:crossAx val="274536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Sheet3!$Y$6:$Y$7</c:f>
              <c:strCache>
                <c:ptCount val="1"/>
                <c:pt idx="0">
                  <c:v>Gold</c:v>
                </c:pt>
              </c:strCache>
            </c:strRef>
          </c:tx>
          <c:spPr>
            <a:solidFill>
              <a:schemeClr val="accent6"/>
            </a:solidFill>
            <a:ln>
              <a:noFill/>
            </a:ln>
            <a:effectLst/>
          </c:spPr>
          <c:invertIfNegative val="0"/>
          <c:cat>
            <c:strRef>
              <c:f>Sheet3!$X$8:$X$15</c:f>
              <c:strCache>
                <c:ptCount val="7"/>
                <c:pt idx="0">
                  <c:v>Australia</c:v>
                </c:pt>
                <c:pt idx="1">
                  <c:v>Canada</c:v>
                </c:pt>
                <c:pt idx="2">
                  <c:v>France</c:v>
                </c:pt>
                <c:pt idx="3">
                  <c:v>Germany</c:v>
                </c:pt>
                <c:pt idx="4">
                  <c:v>India</c:v>
                </c:pt>
                <c:pt idx="5">
                  <c:v>UK</c:v>
                </c:pt>
                <c:pt idx="6">
                  <c:v>USA</c:v>
                </c:pt>
              </c:strCache>
            </c:strRef>
          </c:cat>
          <c:val>
            <c:numRef>
              <c:f>Sheet3!$Y$8:$Y$15</c:f>
              <c:numCache>
                <c:formatCode>General</c:formatCode>
                <c:ptCount val="7"/>
                <c:pt idx="0">
                  <c:v>50</c:v>
                </c:pt>
                <c:pt idx="1">
                  <c:v>44</c:v>
                </c:pt>
                <c:pt idx="2">
                  <c:v>50</c:v>
                </c:pt>
                <c:pt idx="3">
                  <c:v>51</c:v>
                </c:pt>
                <c:pt idx="4">
                  <c:v>45</c:v>
                </c:pt>
                <c:pt idx="5">
                  <c:v>52</c:v>
                </c:pt>
                <c:pt idx="6">
                  <c:v>53</c:v>
                </c:pt>
              </c:numCache>
            </c:numRef>
          </c:val>
          <c:extLst>
            <c:ext xmlns:c16="http://schemas.microsoft.com/office/drawing/2014/chart" uri="{C3380CC4-5D6E-409C-BE32-E72D297353CC}">
              <c16:uniqueId val="{00000000-40A1-DB4C-BB7A-2185018F67A9}"/>
            </c:ext>
          </c:extLst>
        </c:ser>
        <c:ser>
          <c:idx val="1"/>
          <c:order val="1"/>
          <c:tx>
            <c:strRef>
              <c:f>Sheet3!$Z$6:$Z$7</c:f>
              <c:strCache>
                <c:ptCount val="1"/>
                <c:pt idx="0">
                  <c:v>Silver</c:v>
                </c:pt>
              </c:strCache>
            </c:strRef>
          </c:tx>
          <c:spPr>
            <a:solidFill>
              <a:schemeClr val="accent5"/>
            </a:solidFill>
            <a:ln>
              <a:noFill/>
            </a:ln>
            <a:effectLst/>
          </c:spPr>
          <c:invertIfNegative val="0"/>
          <c:cat>
            <c:strRef>
              <c:f>Sheet3!$X$8:$X$15</c:f>
              <c:strCache>
                <c:ptCount val="7"/>
                <c:pt idx="0">
                  <c:v>Australia</c:v>
                </c:pt>
                <c:pt idx="1">
                  <c:v>Canada</c:v>
                </c:pt>
                <c:pt idx="2">
                  <c:v>France</c:v>
                </c:pt>
                <c:pt idx="3">
                  <c:v>Germany</c:v>
                </c:pt>
                <c:pt idx="4">
                  <c:v>India</c:v>
                </c:pt>
                <c:pt idx="5">
                  <c:v>UK</c:v>
                </c:pt>
                <c:pt idx="6">
                  <c:v>USA</c:v>
                </c:pt>
              </c:strCache>
            </c:strRef>
          </c:cat>
          <c:val>
            <c:numRef>
              <c:f>Sheet3!$Z$8:$Z$15</c:f>
              <c:numCache>
                <c:formatCode>General</c:formatCode>
                <c:ptCount val="7"/>
                <c:pt idx="0">
                  <c:v>39</c:v>
                </c:pt>
                <c:pt idx="1">
                  <c:v>46</c:v>
                </c:pt>
                <c:pt idx="2">
                  <c:v>54</c:v>
                </c:pt>
                <c:pt idx="3">
                  <c:v>49</c:v>
                </c:pt>
                <c:pt idx="4">
                  <c:v>34</c:v>
                </c:pt>
                <c:pt idx="5">
                  <c:v>48</c:v>
                </c:pt>
                <c:pt idx="6">
                  <c:v>53</c:v>
                </c:pt>
              </c:numCache>
            </c:numRef>
          </c:val>
          <c:extLst>
            <c:ext xmlns:c16="http://schemas.microsoft.com/office/drawing/2014/chart" uri="{C3380CC4-5D6E-409C-BE32-E72D297353CC}">
              <c16:uniqueId val="{00000005-E0D3-C043-8ECB-85413A8F6700}"/>
            </c:ext>
          </c:extLst>
        </c:ser>
        <c:ser>
          <c:idx val="2"/>
          <c:order val="2"/>
          <c:tx>
            <c:strRef>
              <c:f>Sheet3!$AA$6:$AA$7</c:f>
              <c:strCache>
                <c:ptCount val="1"/>
                <c:pt idx="0">
                  <c:v>Diamond</c:v>
                </c:pt>
              </c:strCache>
            </c:strRef>
          </c:tx>
          <c:spPr>
            <a:solidFill>
              <a:schemeClr val="accent4"/>
            </a:solidFill>
            <a:ln>
              <a:noFill/>
            </a:ln>
            <a:effectLst/>
          </c:spPr>
          <c:invertIfNegative val="0"/>
          <c:cat>
            <c:strRef>
              <c:f>Sheet3!$X$8:$X$15</c:f>
              <c:strCache>
                <c:ptCount val="7"/>
                <c:pt idx="0">
                  <c:v>Australia</c:v>
                </c:pt>
                <c:pt idx="1">
                  <c:v>Canada</c:v>
                </c:pt>
                <c:pt idx="2">
                  <c:v>France</c:v>
                </c:pt>
                <c:pt idx="3">
                  <c:v>Germany</c:v>
                </c:pt>
                <c:pt idx="4">
                  <c:v>India</c:v>
                </c:pt>
                <c:pt idx="5">
                  <c:v>UK</c:v>
                </c:pt>
                <c:pt idx="6">
                  <c:v>USA</c:v>
                </c:pt>
              </c:strCache>
            </c:strRef>
          </c:cat>
          <c:val>
            <c:numRef>
              <c:f>Sheet3!$AA$8:$AA$15</c:f>
              <c:numCache>
                <c:formatCode>General</c:formatCode>
                <c:ptCount val="7"/>
                <c:pt idx="0">
                  <c:v>51</c:v>
                </c:pt>
                <c:pt idx="1">
                  <c:v>49</c:v>
                </c:pt>
                <c:pt idx="2">
                  <c:v>47</c:v>
                </c:pt>
                <c:pt idx="3">
                  <c:v>46</c:v>
                </c:pt>
                <c:pt idx="4">
                  <c:v>37</c:v>
                </c:pt>
                <c:pt idx="5">
                  <c:v>50</c:v>
                </c:pt>
                <c:pt idx="6">
                  <c:v>52</c:v>
                </c:pt>
              </c:numCache>
            </c:numRef>
          </c:val>
          <c:extLst>
            <c:ext xmlns:c16="http://schemas.microsoft.com/office/drawing/2014/chart" uri="{C3380CC4-5D6E-409C-BE32-E72D297353CC}">
              <c16:uniqueId val="{00000006-E0D3-C043-8ECB-85413A8F6700}"/>
            </c:ext>
          </c:extLst>
        </c:ser>
        <c:dLbls>
          <c:showLegendKey val="0"/>
          <c:showVal val="0"/>
          <c:showCatName val="0"/>
          <c:showSerName val="0"/>
          <c:showPercent val="0"/>
          <c:showBubbleSize val="0"/>
        </c:dLbls>
        <c:gapWidth val="219"/>
        <c:overlap val="-27"/>
        <c:axId val="3402848"/>
        <c:axId val="21674272"/>
      </c:barChart>
      <c:catAx>
        <c:axId val="340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674272"/>
        <c:crosses val="autoZero"/>
        <c:auto val="1"/>
        <c:lblAlgn val="ctr"/>
        <c:lblOffset val="100"/>
        <c:noMultiLvlLbl val="0"/>
      </c:catAx>
      <c:valAx>
        <c:axId val="2167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0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.xlsx]Sheet3!PivotTable11</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s>
    <c:plotArea>
      <c:layout/>
      <c:barChart>
        <c:barDir val="col"/>
        <c:grouping val="clustered"/>
        <c:varyColors val="1"/>
        <c:ser>
          <c:idx val="0"/>
          <c:order val="0"/>
          <c:tx>
            <c:strRef>
              <c:f>Sheet3!$B$6</c:f>
              <c:strCache>
                <c:ptCount val="1"/>
                <c:pt idx="0">
                  <c:v>Total</c:v>
                </c:pt>
              </c:strCache>
            </c:strRef>
          </c:tx>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BF03-594F-8A6A-958DC611EA85}"/>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BF03-594F-8A6A-958DC611EA8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F03-594F-8A6A-958DC611EA85}"/>
              </c:ext>
            </c:extLst>
          </c:dPt>
          <c:dPt>
            <c:idx val="3"/>
            <c:invertIfNegative val="0"/>
            <c:bubble3D val="0"/>
            <c:spPr>
              <a:solidFill>
                <a:schemeClr val="accent6">
                  <a:lumMod val="60000"/>
                </a:schemeClr>
              </a:solidFill>
              <a:ln>
                <a:noFill/>
              </a:ln>
              <a:effectLst/>
            </c:spPr>
            <c:extLst>
              <c:ext xmlns:c16="http://schemas.microsoft.com/office/drawing/2014/chart" uri="{C3380CC4-5D6E-409C-BE32-E72D297353CC}">
                <c16:uniqueId val="{00000007-BF03-594F-8A6A-958DC611EA85}"/>
              </c:ext>
            </c:extLst>
          </c:dPt>
          <c:dPt>
            <c:idx val="4"/>
            <c:invertIfNegative val="0"/>
            <c:bubble3D val="0"/>
            <c:spPr>
              <a:solidFill>
                <a:schemeClr val="accent5">
                  <a:lumMod val="60000"/>
                </a:schemeClr>
              </a:solidFill>
              <a:ln>
                <a:noFill/>
              </a:ln>
              <a:effectLst/>
            </c:spPr>
            <c:extLst>
              <c:ext xmlns:c16="http://schemas.microsoft.com/office/drawing/2014/chart" uri="{C3380CC4-5D6E-409C-BE32-E72D297353CC}">
                <c16:uniqueId val="{00000009-BF03-594F-8A6A-958DC611EA85}"/>
              </c:ext>
            </c:extLst>
          </c:dPt>
          <c:dPt>
            <c:idx val="5"/>
            <c:invertIfNegative val="0"/>
            <c:bubble3D val="0"/>
            <c:spPr>
              <a:solidFill>
                <a:schemeClr val="accent4">
                  <a:lumMod val="60000"/>
                </a:schemeClr>
              </a:solidFill>
              <a:ln>
                <a:noFill/>
              </a:ln>
              <a:effectLst/>
            </c:spPr>
            <c:extLst>
              <c:ext xmlns:c16="http://schemas.microsoft.com/office/drawing/2014/chart" uri="{C3380CC4-5D6E-409C-BE32-E72D297353CC}">
                <c16:uniqueId val="{0000000B-BF03-594F-8A6A-958DC611EA85}"/>
              </c:ext>
            </c:extLst>
          </c:dPt>
          <c:dPt>
            <c:idx val="6"/>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0D-BF03-594F-8A6A-958DC611EA85}"/>
              </c:ext>
            </c:extLst>
          </c:dPt>
          <c:dPt>
            <c:idx val="7"/>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0F-BF03-594F-8A6A-958DC611EA85}"/>
              </c:ext>
            </c:extLst>
          </c:dPt>
          <c:dPt>
            <c:idx val="8"/>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1-BF03-594F-8A6A-958DC611EA85}"/>
              </c:ext>
            </c:extLst>
          </c:dPt>
          <c:dPt>
            <c:idx val="9"/>
            <c:invertIfNegative val="0"/>
            <c:bubble3D val="0"/>
            <c:spPr>
              <a:solidFill>
                <a:schemeClr val="accent6">
                  <a:lumMod val="80000"/>
                </a:schemeClr>
              </a:solidFill>
              <a:ln>
                <a:noFill/>
              </a:ln>
              <a:effectLst/>
            </c:spPr>
            <c:extLst>
              <c:ext xmlns:c16="http://schemas.microsoft.com/office/drawing/2014/chart" uri="{C3380CC4-5D6E-409C-BE32-E72D297353CC}">
                <c16:uniqueId val="{00000013-BF03-594F-8A6A-958DC611EA85}"/>
              </c:ext>
            </c:extLst>
          </c:dPt>
          <c:cat>
            <c:strRef>
              <c:f>Sheet3!$A$7:$A$17</c:f>
              <c:strCache>
                <c:ptCount val="10"/>
                <c:pt idx="0">
                  <c:v>3-502</c:v>
                </c:pt>
                <c:pt idx="1">
                  <c:v>503-1002</c:v>
                </c:pt>
                <c:pt idx="2">
                  <c:v>1003-1502</c:v>
                </c:pt>
                <c:pt idx="3">
                  <c:v>1503-2002</c:v>
                </c:pt>
                <c:pt idx="4">
                  <c:v>2003-2502</c:v>
                </c:pt>
                <c:pt idx="5">
                  <c:v>2503-3002</c:v>
                </c:pt>
                <c:pt idx="6">
                  <c:v>3003-3502</c:v>
                </c:pt>
                <c:pt idx="7">
                  <c:v>3503-4002</c:v>
                </c:pt>
                <c:pt idx="8">
                  <c:v>4003-4502</c:v>
                </c:pt>
                <c:pt idx="9">
                  <c:v>4503-5002</c:v>
                </c:pt>
              </c:strCache>
            </c:strRef>
          </c:cat>
          <c:val>
            <c:numRef>
              <c:f>Sheet3!$B$7:$B$17</c:f>
              <c:numCache>
                <c:formatCode>General</c:formatCode>
                <c:ptCount val="10"/>
                <c:pt idx="0">
                  <c:v>108</c:v>
                </c:pt>
                <c:pt idx="1">
                  <c:v>99</c:v>
                </c:pt>
                <c:pt idx="2">
                  <c:v>104</c:v>
                </c:pt>
                <c:pt idx="3">
                  <c:v>112</c:v>
                </c:pt>
                <c:pt idx="4">
                  <c:v>86</c:v>
                </c:pt>
                <c:pt idx="5">
                  <c:v>109</c:v>
                </c:pt>
                <c:pt idx="6">
                  <c:v>96</c:v>
                </c:pt>
                <c:pt idx="7">
                  <c:v>95</c:v>
                </c:pt>
                <c:pt idx="8">
                  <c:v>98</c:v>
                </c:pt>
                <c:pt idx="9">
                  <c:v>93</c:v>
                </c:pt>
              </c:numCache>
            </c:numRef>
          </c:val>
          <c:extLst>
            <c:ext xmlns:c16="http://schemas.microsoft.com/office/drawing/2014/chart" uri="{C3380CC4-5D6E-409C-BE32-E72D297353CC}">
              <c16:uniqueId val="{00000000-B07D-C147-B071-404F3F782566}"/>
            </c:ext>
          </c:extLst>
        </c:ser>
        <c:dLbls>
          <c:showLegendKey val="0"/>
          <c:showVal val="0"/>
          <c:showCatName val="0"/>
          <c:showSerName val="0"/>
          <c:showPercent val="0"/>
          <c:showBubbleSize val="0"/>
        </c:dLbls>
        <c:gapWidth val="219"/>
        <c:overlap val="-27"/>
        <c:axId val="425758800"/>
        <c:axId val="167547088"/>
      </c:barChart>
      <c:catAx>
        <c:axId val="42575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547088"/>
        <c:crosses val="autoZero"/>
        <c:auto val="1"/>
        <c:lblAlgn val="ctr"/>
        <c:lblOffset val="100"/>
        <c:noMultiLvlLbl val="0"/>
      </c:catAx>
      <c:valAx>
        <c:axId val="16754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575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.xlsx]Sheet3!PivotTable3</c:name>
    <c:fmtId val="20"/>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GB" sz="1200">
                <a:solidFill>
                  <a:schemeClr val="bg1"/>
                </a:solidFill>
              </a:rPr>
              <a:t>LANGUAGE</a:t>
            </a:r>
            <a:r>
              <a:rPr lang="en-GB" sz="1200" baseline="0">
                <a:solidFill>
                  <a:schemeClr val="bg1"/>
                </a:solidFill>
              </a:rPr>
              <a:t> CORELATION WITH VIEW HABIT</a:t>
            </a:r>
            <a:endParaRPr lang="en-GB" sz="1200">
              <a:solidFill>
                <a:schemeClr val="bg1"/>
              </a:solidFill>
            </a:endParaRPr>
          </a:p>
        </c:rich>
      </c:tx>
      <c:overlay val="0"/>
      <c:spPr>
        <a:solidFill>
          <a:srgbClr val="7030A0"/>
        </a:solid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contrasting" dir="t">
              <a:rot lat="0" lon="0" rev="1500000"/>
            </a:lightRig>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threePt" dir="t"/>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contrasting" dir="t">
              <a:rot lat="0" lon="0" rev="1500000"/>
            </a:lightRig>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threePt" dir="t"/>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contrasting" dir="t">
              <a:rot lat="0" lon="0" rev="1500000"/>
            </a:lightRig>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threePt" dir="t"/>
          </a:scene3d>
          <a:sp3d prstMaterial="metal">
            <a:bevelT w="88900" h="88900"/>
          </a:sp3d>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247594050743651E-2"/>
          <c:y val="5.0925925925925923E-2"/>
          <c:w val="0.84417147856517938"/>
          <c:h val="0.73266951006124237"/>
        </c:manualLayout>
      </c:layout>
      <c:barChart>
        <c:barDir val="col"/>
        <c:grouping val="clustered"/>
        <c:varyColors val="0"/>
        <c:ser>
          <c:idx val="1"/>
          <c:order val="1"/>
          <c:tx>
            <c:strRef>
              <c:f>Sheet3!$AF$6</c:f>
              <c:strCache>
                <c:ptCount val="1"/>
                <c:pt idx="0">
                  <c:v>Count of User_ID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cene3d>
              <a:camera prst="orthographicFront"/>
              <a:lightRig rig="contrasting" dir="t">
                <a:rot lat="0" lon="0" rev="1500000"/>
              </a:lightRig>
            </a:scene3d>
            <a:sp3d prstMaterial="metal">
              <a:bevelT w="88900" h="88900"/>
            </a:sp3d>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Sheet3!$AD$7:$AD$13</c:f>
              <c:strCache>
                <c:ptCount val="6"/>
                <c:pt idx="0">
                  <c:v>English</c:v>
                </c:pt>
                <c:pt idx="1">
                  <c:v>French</c:v>
                </c:pt>
                <c:pt idx="2">
                  <c:v>German</c:v>
                </c:pt>
                <c:pt idx="3">
                  <c:v>Hindi</c:v>
                </c:pt>
                <c:pt idx="4">
                  <c:v>Mandarin</c:v>
                </c:pt>
                <c:pt idx="5">
                  <c:v>Spanish</c:v>
                </c:pt>
              </c:strCache>
            </c:strRef>
          </c:cat>
          <c:val>
            <c:numRef>
              <c:f>Sheet3!$AF$7:$AF$13</c:f>
              <c:numCache>
                <c:formatCode>General</c:formatCode>
                <c:ptCount val="6"/>
                <c:pt idx="0">
                  <c:v>168</c:v>
                </c:pt>
                <c:pt idx="1">
                  <c:v>171</c:v>
                </c:pt>
                <c:pt idx="2">
                  <c:v>167</c:v>
                </c:pt>
                <c:pt idx="3">
                  <c:v>162</c:v>
                </c:pt>
                <c:pt idx="4">
                  <c:v>179</c:v>
                </c:pt>
                <c:pt idx="5">
                  <c:v>153</c:v>
                </c:pt>
              </c:numCache>
            </c:numRef>
          </c:val>
          <c:extLst>
            <c:ext xmlns:c16="http://schemas.microsoft.com/office/drawing/2014/chart" uri="{C3380CC4-5D6E-409C-BE32-E72D297353CC}">
              <c16:uniqueId val="{00000000-3D21-A445-A569-03C59FF541A2}"/>
            </c:ext>
          </c:extLst>
        </c:ser>
        <c:dLbls>
          <c:showLegendKey val="0"/>
          <c:showVal val="0"/>
          <c:showCatName val="0"/>
          <c:showSerName val="0"/>
          <c:showPercent val="0"/>
          <c:showBubbleSize val="0"/>
        </c:dLbls>
        <c:gapWidth val="159"/>
        <c:overlap val="-27"/>
        <c:axId val="1161872031"/>
        <c:axId val="14748719"/>
      </c:barChart>
      <c:barChart>
        <c:barDir val="col"/>
        <c:grouping val="clustered"/>
        <c:varyColors val="0"/>
        <c:ser>
          <c:idx val="0"/>
          <c:order val="0"/>
          <c:tx>
            <c:strRef>
              <c:f>Sheet3!$AE$6</c:f>
              <c:strCache>
                <c:ptCount val="1"/>
                <c:pt idx="0">
                  <c:v>Total Watch_Hours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threePt" dir="t"/>
            </a:scene3d>
            <a:sp3d prstMaterial="metal">
              <a:bevelT w="88900" h="88900"/>
            </a:sp3d>
          </c:spPr>
          <c:invertIfNegative val="0"/>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Sheet3!$AD$7:$AD$13</c:f>
              <c:strCache>
                <c:ptCount val="6"/>
                <c:pt idx="0">
                  <c:v>English</c:v>
                </c:pt>
                <c:pt idx="1">
                  <c:v>French</c:v>
                </c:pt>
                <c:pt idx="2">
                  <c:v>German</c:v>
                </c:pt>
                <c:pt idx="3">
                  <c:v>Hindi</c:v>
                </c:pt>
                <c:pt idx="4">
                  <c:v>Mandarin</c:v>
                </c:pt>
                <c:pt idx="5">
                  <c:v>Spanish</c:v>
                </c:pt>
              </c:strCache>
            </c:strRef>
          </c:cat>
          <c:val>
            <c:numRef>
              <c:f>Sheet3!$AE$7:$AE$13</c:f>
              <c:numCache>
                <c:formatCode>General</c:formatCode>
                <c:ptCount val="6"/>
                <c:pt idx="0">
                  <c:v>41728</c:v>
                </c:pt>
                <c:pt idx="1">
                  <c:v>46762</c:v>
                </c:pt>
                <c:pt idx="2">
                  <c:v>40881</c:v>
                </c:pt>
                <c:pt idx="3">
                  <c:v>41044</c:v>
                </c:pt>
                <c:pt idx="4">
                  <c:v>43557</c:v>
                </c:pt>
                <c:pt idx="5">
                  <c:v>40544</c:v>
                </c:pt>
              </c:numCache>
            </c:numRef>
          </c:val>
          <c:extLst>
            <c:ext xmlns:c16="http://schemas.microsoft.com/office/drawing/2014/chart" uri="{C3380CC4-5D6E-409C-BE32-E72D297353CC}">
              <c16:uniqueId val="{00000001-3D21-A445-A569-03C59FF541A2}"/>
            </c:ext>
          </c:extLst>
        </c:ser>
        <c:dLbls>
          <c:showLegendKey val="0"/>
          <c:showVal val="0"/>
          <c:showCatName val="0"/>
          <c:showSerName val="0"/>
          <c:showPercent val="0"/>
          <c:showBubbleSize val="0"/>
        </c:dLbls>
        <c:gapWidth val="68"/>
        <c:overlap val="-27"/>
        <c:axId val="1568285200"/>
        <c:axId val="5137791"/>
      </c:barChart>
      <c:catAx>
        <c:axId val="116187203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48719"/>
        <c:crosses val="autoZero"/>
        <c:auto val="1"/>
        <c:lblAlgn val="ctr"/>
        <c:lblOffset val="100"/>
        <c:noMultiLvlLbl val="0"/>
      </c:catAx>
      <c:valAx>
        <c:axId val="14748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161872031"/>
        <c:crosses val="autoZero"/>
        <c:crossBetween val="between"/>
      </c:valAx>
      <c:valAx>
        <c:axId val="51377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568285200"/>
        <c:crosses val="max"/>
        <c:crossBetween val="between"/>
      </c:valAx>
      <c:catAx>
        <c:axId val="1568285200"/>
        <c:scaling>
          <c:orientation val="minMax"/>
        </c:scaling>
        <c:delete val="1"/>
        <c:axPos val="b"/>
        <c:numFmt formatCode="General" sourceLinked="1"/>
        <c:majorTickMark val="none"/>
        <c:minorTickMark val="none"/>
        <c:tickLblPos val="nextTo"/>
        <c:crossAx val="51377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.xlsx]Sheet3!PivotTable5</c:name>
    <c:fmtId val="17"/>
  </c:pivotSource>
  <c:chart>
    <c:autoTitleDeleted val="0"/>
    <c:pivotFmts>
      <c:pivotFmt>
        <c:idx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Sheet3!$N$21:$N$22</c:f>
              <c:strCache>
                <c:ptCount val="1"/>
                <c:pt idx="0">
                  <c:v>18-24</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Sheet3!$M$23</c:f>
              <c:strCache>
                <c:ptCount val="1"/>
                <c:pt idx="0">
                  <c:v>Total</c:v>
                </c:pt>
              </c:strCache>
            </c:strRef>
          </c:cat>
          <c:val>
            <c:numRef>
              <c:f>Sheet3!$N$23</c:f>
              <c:numCache>
                <c:formatCode>General</c:formatCode>
                <c:ptCount val="1"/>
                <c:pt idx="0">
                  <c:v>180</c:v>
                </c:pt>
              </c:numCache>
            </c:numRef>
          </c:val>
          <c:extLst>
            <c:ext xmlns:c16="http://schemas.microsoft.com/office/drawing/2014/chart" uri="{C3380CC4-5D6E-409C-BE32-E72D297353CC}">
              <c16:uniqueId val="{00000000-7012-584A-A71B-73F3C66981EC}"/>
            </c:ext>
          </c:extLst>
        </c:ser>
        <c:ser>
          <c:idx val="1"/>
          <c:order val="1"/>
          <c:tx>
            <c:strRef>
              <c:f>Sheet3!$O$21:$O$22</c:f>
              <c:strCache>
                <c:ptCount val="1"/>
                <c:pt idx="0">
                  <c:v>25-34</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Sheet3!$M$23</c:f>
              <c:strCache>
                <c:ptCount val="1"/>
                <c:pt idx="0">
                  <c:v>Total</c:v>
                </c:pt>
              </c:strCache>
            </c:strRef>
          </c:cat>
          <c:val>
            <c:numRef>
              <c:f>Sheet3!$O$23</c:f>
              <c:numCache>
                <c:formatCode>General</c:formatCode>
                <c:ptCount val="1"/>
                <c:pt idx="0">
                  <c:v>200</c:v>
                </c:pt>
              </c:numCache>
            </c:numRef>
          </c:val>
          <c:extLst>
            <c:ext xmlns:c16="http://schemas.microsoft.com/office/drawing/2014/chart" uri="{C3380CC4-5D6E-409C-BE32-E72D297353CC}">
              <c16:uniqueId val="{00000000-6EC8-E943-A15F-071938FFC01B}"/>
            </c:ext>
          </c:extLst>
        </c:ser>
        <c:ser>
          <c:idx val="2"/>
          <c:order val="2"/>
          <c:tx>
            <c:strRef>
              <c:f>Sheet3!$P$21:$P$22</c:f>
              <c:strCache>
                <c:ptCount val="1"/>
                <c:pt idx="0">
                  <c:v>35-44</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Sheet3!$M$23</c:f>
              <c:strCache>
                <c:ptCount val="1"/>
                <c:pt idx="0">
                  <c:v>Total</c:v>
                </c:pt>
              </c:strCache>
            </c:strRef>
          </c:cat>
          <c:val>
            <c:numRef>
              <c:f>Sheet3!$P$23</c:f>
              <c:numCache>
                <c:formatCode>General</c:formatCode>
                <c:ptCount val="1"/>
                <c:pt idx="0">
                  <c:v>207</c:v>
                </c:pt>
              </c:numCache>
            </c:numRef>
          </c:val>
          <c:extLst>
            <c:ext xmlns:c16="http://schemas.microsoft.com/office/drawing/2014/chart" uri="{C3380CC4-5D6E-409C-BE32-E72D297353CC}">
              <c16:uniqueId val="{00000001-6EC8-E943-A15F-071938FFC01B}"/>
            </c:ext>
          </c:extLst>
        </c:ser>
        <c:ser>
          <c:idx val="3"/>
          <c:order val="3"/>
          <c:tx>
            <c:strRef>
              <c:f>Sheet3!$Q$21:$Q$22</c:f>
              <c:strCache>
                <c:ptCount val="1"/>
                <c:pt idx="0">
                  <c:v>45-54</c:v>
                </c:pt>
              </c:strCache>
            </c:strRef>
          </c:tx>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Sheet3!$M$23</c:f>
              <c:strCache>
                <c:ptCount val="1"/>
                <c:pt idx="0">
                  <c:v>Total</c:v>
                </c:pt>
              </c:strCache>
            </c:strRef>
          </c:cat>
          <c:val>
            <c:numRef>
              <c:f>Sheet3!$Q$23</c:f>
              <c:numCache>
                <c:formatCode>General</c:formatCode>
                <c:ptCount val="1"/>
                <c:pt idx="0">
                  <c:v>208</c:v>
                </c:pt>
              </c:numCache>
            </c:numRef>
          </c:val>
          <c:extLst>
            <c:ext xmlns:c16="http://schemas.microsoft.com/office/drawing/2014/chart" uri="{C3380CC4-5D6E-409C-BE32-E72D297353CC}">
              <c16:uniqueId val="{00000002-6EC8-E943-A15F-071938FFC01B}"/>
            </c:ext>
          </c:extLst>
        </c:ser>
        <c:ser>
          <c:idx val="4"/>
          <c:order val="4"/>
          <c:tx>
            <c:strRef>
              <c:f>Sheet3!$R$21:$R$22</c:f>
              <c:strCache>
                <c:ptCount val="1"/>
                <c:pt idx="0">
                  <c:v>55+</c:v>
                </c:pt>
              </c:strCache>
            </c:strRef>
          </c:tx>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Sheet3!$M$23</c:f>
              <c:strCache>
                <c:ptCount val="1"/>
                <c:pt idx="0">
                  <c:v>Total</c:v>
                </c:pt>
              </c:strCache>
            </c:strRef>
          </c:cat>
          <c:val>
            <c:numRef>
              <c:f>Sheet3!$R$23</c:f>
              <c:numCache>
                <c:formatCode>General</c:formatCode>
                <c:ptCount val="1"/>
                <c:pt idx="0">
                  <c:v>205</c:v>
                </c:pt>
              </c:numCache>
            </c:numRef>
          </c:val>
          <c:extLst>
            <c:ext xmlns:c16="http://schemas.microsoft.com/office/drawing/2014/chart" uri="{C3380CC4-5D6E-409C-BE32-E72D297353CC}">
              <c16:uniqueId val="{00000003-6EC8-E943-A15F-071938FFC01B}"/>
            </c:ext>
          </c:extLst>
        </c:ser>
        <c:dLbls>
          <c:dLblPos val="outEnd"/>
          <c:showLegendKey val="0"/>
          <c:showVal val="1"/>
          <c:showCatName val="0"/>
          <c:showSerName val="0"/>
          <c:showPercent val="0"/>
          <c:showBubbleSize val="0"/>
        </c:dLbls>
        <c:gapWidth val="26"/>
        <c:overlap val="-13"/>
        <c:axId val="1841456832"/>
        <c:axId val="1919268592"/>
      </c:barChart>
      <c:catAx>
        <c:axId val="184145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68592"/>
        <c:crosses val="autoZero"/>
        <c:auto val="1"/>
        <c:lblAlgn val="ctr"/>
        <c:lblOffset val="100"/>
        <c:noMultiLvlLbl val="0"/>
      </c:catAx>
      <c:valAx>
        <c:axId val="191926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5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.xlsx]Sheet3!PivotTable3</c:name>
    <c:fmtId val="22"/>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Book Antiqua" panose="02040602050305030304" pitchFamily="18" charset="0"/>
                <a:ea typeface="+mn-ea"/>
                <a:cs typeface="+mn-cs"/>
              </a:defRPr>
            </a:pPr>
            <a:r>
              <a:rPr lang="en-GB" sz="1200" b="1" i="0" u="none" strike="noStrike" kern="1200" baseline="0">
                <a:solidFill>
                  <a:schemeClr val="bg1"/>
                </a:solidFill>
                <a:latin typeface="Book Antiqua" panose="02040602050305030304" pitchFamily="18" charset="0"/>
              </a:rPr>
              <a:t>LANGUAGE  BASED VIEW  HABIT</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Book Antiqua" panose="02040602050305030304" pitchFamily="18" charset="0"/>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a:outerShdw blurRad="57150" dist="19050" dir="5400000" algn="ctr" rotWithShape="0">
              <a:srgbClr val="000000">
                <a:alpha val="63000"/>
              </a:srgbClr>
            </a:outerShdw>
          </a:effectLst>
        </c:spPr>
        <c:marker>
          <c:symbol val="diamond"/>
          <c:size val="10"/>
          <c:spPr>
            <a:solidFill>
              <a:srgbClr val="FF0000"/>
            </a:solidFill>
            <a:ln w="9525">
              <a:noFill/>
              <a:round/>
            </a:ln>
            <a:effectLst>
              <a:outerShdw blurRad="57150" dist="19050" dir="5400000" algn="ctr" rotWithShape="0">
                <a:srgbClr val="000000">
                  <a:alpha val="63000"/>
                </a:srgbClr>
              </a:outerShdw>
            </a:effectLst>
            <a:scene3d>
              <a:camera prst="orthographicFront"/>
              <a:lightRig rig="threePt" dir="t"/>
            </a:scene3d>
            <a:sp3d>
              <a:bevelT/>
            </a:sp3d>
          </c:spPr>
        </c:marker>
        <c:dLbl>
          <c:idx val="0"/>
          <c:spPr>
            <a:solidFill>
              <a:sysClr val="window" lastClr="FFFFFF"/>
            </a:solidFill>
            <a:ln w="19050" cap="flat" cmpd="sng" algn="ctr">
              <a:solidFill>
                <a:srgbClr val="E97132"/>
              </a:solidFill>
              <a:prstDash val="solid"/>
              <a:miter lim="800000"/>
            </a:ln>
            <a:effectLst/>
          </c:spPr>
          <c:txPr>
            <a:bodyPr rot="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34925" cap="rnd">
            <a:solidFill>
              <a:srgbClr val="FFFF00"/>
            </a:solidFill>
            <a:round/>
          </a:ln>
          <a:effectLst>
            <a:outerShdw blurRad="57150" dist="19050" dir="5400000" algn="ctr" rotWithShape="0">
              <a:srgbClr val="000000">
                <a:alpha val="63000"/>
              </a:srgbClr>
            </a:outerShdw>
          </a:effectLst>
        </c:spPr>
        <c:marker>
          <c:symbol val="diamond"/>
          <c:size val="10"/>
          <c:spPr>
            <a:solidFill>
              <a:schemeClr val="bg1"/>
            </a:solidFill>
            <a:ln w="9525">
              <a:noFill/>
              <a:round/>
            </a:ln>
            <a:effectLst>
              <a:outerShdw blurRad="57150" dist="19050" dir="5400000" algn="ctr" rotWithShape="0">
                <a:srgbClr val="000000">
                  <a:alpha val="63000"/>
                </a:srgbClr>
              </a:outerShdw>
            </a:effectLst>
            <a:scene3d>
              <a:camera prst="orthographicFront"/>
              <a:lightRig rig="threePt" dir="t"/>
            </a:scene3d>
            <a:sp3d>
              <a:bevelT w="152400" h="50800" prst="softRound"/>
            </a:sp3d>
          </c:spPr>
        </c:marker>
        <c:dLbl>
          <c:idx val="0"/>
          <c:spPr>
            <a:solidFill>
              <a:sysClr val="window" lastClr="FFFFFF"/>
            </a:solidFill>
            <a:ln w="19050" cap="flat" cmpd="sng" algn="ctr">
              <a:solidFill>
                <a:srgbClr val="E97132"/>
              </a:solidFill>
              <a:prstDash val="solid"/>
              <a:miter lim="800000"/>
            </a:ln>
            <a:effectLst/>
          </c:spPr>
          <c:txPr>
            <a:bodyPr rot="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3734251968503936E-2"/>
          <c:y val="0.144375"/>
          <c:w val="0.97194925634295715"/>
          <c:h val="0.65582841207349085"/>
        </c:manualLayout>
      </c:layout>
      <c:lineChart>
        <c:grouping val="standard"/>
        <c:varyColors val="0"/>
        <c:ser>
          <c:idx val="0"/>
          <c:order val="0"/>
          <c:tx>
            <c:strRef>
              <c:f>Sheet3!$AE$6</c:f>
              <c:strCache>
                <c:ptCount val="1"/>
                <c:pt idx="0">
                  <c:v>Total Watch_Hours</c:v>
                </c:pt>
              </c:strCache>
            </c:strRef>
          </c:tx>
          <c:spPr>
            <a:ln w="34925" cap="rnd">
              <a:solidFill>
                <a:schemeClr val="bg1"/>
              </a:solidFill>
              <a:round/>
            </a:ln>
            <a:effectLst>
              <a:outerShdw blurRad="57150" dist="19050" dir="5400000" algn="ctr" rotWithShape="0">
                <a:srgbClr val="000000">
                  <a:alpha val="63000"/>
                </a:srgbClr>
              </a:outerShdw>
            </a:effectLst>
          </c:spPr>
          <c:marker>
            <c:symbol val="diamond"/>
            <c:size val="10"/>
            <c:spPr>
              <a:solidFill>
                <a:srgbClr val="FF0000"/>
              </a:solidFill>
              <a:ln w="9525">
                <a:noFill/>
                <a:round/>
              </a:ln>
              <a:effectLst>
                <a:outerShdw blurRad="57150" dist="19050" dir="5400000" algn="ctr" rotWithShape="0">
                  <a:srgbClr val="000000">
                    <a:alpha val="63000"/>
                  </a:srgbClr>
                </a:outerShdw>
              </a:effectLst>
              <a:scene3d>
                <a:camera prst="orthographicFront"/>
                <a:lightRig rig="threePt" dir="t"/>
              </a:scene3d>
              <a:sp3d>
                <a:bevelT/>
              </a:sp3d>
            </c:spPr>
          </c:marker>
          <c:dLbls>
            <c:spPr>
              <a:solidFill>
                <a:sysClr val="window" lastClr="FFFFFF"/>
              </a:solidFill>
              <a:ln w="19050" cap="flat" cmpd="sng" algn="ctr">
                <a:solidFill>
                  <a:srgbClr val="E97132"/>
                </a:solidFill>
                <a:prstDash val="solid"/>
                <a:miter lim="800000"/>
              </a:ln>
              <a:effectLst/>
            </c:spPr>
            <c:txPr>
              <a:bodyPr rot="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Sheet3!$AD$7:$AD$13</c:f>
              <c:strCache>
                <c:ptCount val="6"/>
                <c:pt idx="0">
                  <c:v>English</c:v>
                </c:pt>
                <c:pt idx="1">
                  <c:v>French</c:v>
                </c:pt>
                <c:pt idx="2">
                  <c:v>German</c:v>
                </c:pt>
                <c:pt idx="3">
                  <c:v>Hindi</c:v>
                </c:pt>
                <c:pt idx="4">
                  <c:v>Mandarin</c:v>
                </c:pt>
                <c:pt idx="5">
                  <c:v>Spanish</c:v>
                </c:pt>
              </c:strCache>
            </c:strRef>
          </c:cat>
          <c:val>
            <c:numRef>
              <c:f>Sheet3!$AE$7:$AE$13</c:f>
              <c:numCache>
                <c:formatCode>General</c:formatCode>
                <c:ptCount val="6"/>
                <c:pt idx="0">
                  <c:v>41728</c:v>
                </c:pt>
                <c:pt idx="1">
                  <c:v>46762</c:v>
                </c:pt>
                <c:pt idx="2">
                  <c:v>40881</c:v>
                </c:pt>
                <c:pt idx="3">
                  <c:v>41044</c:v>
                </c:pt>
                <c:pt idx="4">
                  <c:v>43557</c:v>
                </c:pt>
                <c:pt idx="5">
                  <c:v>40544</c:v>
                </c:pt>
              </c:numCache>
            </c:numRef>
          </c:val>
          <c:smooth val="1"/>
          <c:extLst>
            <c:ext xmlns:c16="http://schemas.microsoft.com/office/drawing/2014/chart" uri="{C3380CC4-5D6E-409C-BE32-E72D297353CC}">
              <c16:uniqueId val="{00000000-E843-064C-88D0-EE94FAEF2534}"/>
            </c:ext>
          </c:extLst>
        </c:ser>
        <c:dLbls>
          <c:showLegendKey val="0"/>
          <c:showVal val="0"/>
          <c:showCatName val="0"/>
          <c:showSerName val="0"/>
          <c:showPercent val="0"/>
          <c:showBubbleSize val="0"/>
        </c:dLbls>
        <c:marker val="1"/>
        <c:smooth val="0"/>
        <c:axId val="1976118271"/>
        <c:axId val="787951615"/>
      </c:lineChart>
      <c:lineChart>
        <c:grouping val="standard"/>
        <c:varyColors val="0"/>
        <c:ser>
          <c:idx val="1"/>
          <c:order val="1"/>
          <c:tx>
            <c:strRef>
              <c:f>Sheet3!$AF$6</c:f>
              <c:strCache>
                <c:ptCount val="1"/>
                <c:pt idx="0">
                  <c:v>Count of User_ID</c:v>
                </c:pt>
              </c:strCache>
            </c:strRef>
          </c:tx>
          <c:spPr>
            <a:ln w="34925" cap="rnd">
              <a:solidFill>
                <a:srgbClr val="FFFF00"/>
              </a:solidFill>
              <a:round/>
            </a:ln>
            <a:effectLst>
              <a:outerShdw blurRad="57150" dist="19050" dir="5400000" algn="ctr" rotWithShape="0">
                <a:srgbClr val="000000">
                  <a:alpha val="63000"/>
                </a:srgbClr>
              </a:outerShdw>
            </a:effectLst>
          </c:spPr>
          <c:marker>
            <c:symbol val="diamond"/>
            <c:size val="10"/>
            <c:spPr>
              <a:solidFill>
                <a:schemeClr val="bg1"/>
              </a:solidFill>
              <a:ln w="9525">
                <a:noFill/>
                <a:round/>
              </a:ln>
              <a:effectLst>
                <a:outerShdw blurRad="57150" dist="19050" dir="5400000" algn="ctr" rotWithShape="0">
                  <a:srgbClr val="000000">
                    <a:alpha val="63000"/>
                  </a:srgbClr>
                </a:outerShdw>
              </a:effectLst>
              <a:scene3d>
                <a:camera prst="orthographicFront"/>
                <a:lightRig rig="threePt" dir="t"/>
              </a:scene3d>
              <a:sp3d>
                <a:bevelT w="152400" h="50800" prst="softRound"/>
              </a:sp3d>
            </c:spPr>
          </c:marker>
          <c:dLbls>
            <c:spPr>
              <a:solidFill>
                <a:sysClr val="window" lastClr="FFFFFF"/>
              </a:solidFill>
              <a:ln w="19050" cap="flat" cmpd="sng" algn="ctr">
                <a:solidFill>
                  <a:srgbClr val="E97132"/>
                </a:solidFill>
                <a:prstDash val="solid"/>
                <a:miter lim="800000"/>
              </a:ln>
              <a:effectLst/>
            </c:spPr>
            <c:txPr>
              <a:bodyPr rot="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Sheet3!$AD$7:$AD$13</c:f>
              <c:strCache>
                <c:ptCount val="6"/>
                <c:pt idx="0">
                  <c:v>English</c:v>
                </c:pt>
                <c:pt idx="1">
                  <c:v>French</c:v>
                </c:pt>
                <c:pt idx="2">
                  <c:v>German</c:v>
                </c:pt>
                <c:pt idx="3">
                  <c:v>Hindi</c:v>
                </c:pt>
                <c:pt idx="4">
                  <c:v>Mandarin</c:v>
                </c:pt>
                <c:pt idx="5">
                  <c:v>Spanish</c:v>
                </c:pt>
              </c:strCache>
            </c:strRef>
          </c:cat>
          <c:val>
            <c:numRef>
              <c:f>Sheet3!$AF$7:$AF$13</c:f>
              <c:numCache>
                <c:formatCode>General</c:formatCode>
                <c:ptCount val="6"/>
                <c:pt idx="0">
                  <c:v>168</c:v>
                </c:pt>
                <c:pt idx="1">
                  <c:v>171</c:v>
                </c:pt>
                <c:pt idx="2">
                  <c:v>167</c:v>
                </c:pt>
                <c:pt idx="3">
                  <c:v>162</c:v>
                </c:pt>
                <c:pt idx="4">
                  <c:v>179</c:v>
                </c:pt>
                <c:pt idx="5">
                  <c:v>153</c:v>
                </c:pt>
              </c:numCache>
            </c:numRef>
          </c:val>
          <c:smooth val="1"/>
          <c:extLst>
            <c:ext xmlns:c16="http://schemas.microsoft.com/office/drawing/2014/chart" uri="{C3380CC4-5D6E-409C-BE32-E72D297353CC}">
              <c16:uniqueId val="{00000001-E843-064C-88D0-EE94FAEF2534}"/>
            </c:ext>
          </c:extLst>
        </c:ser>
        <c:dLbls>
          <c:showLegendKey val="0"/>
          <c:showVal val="0"/>
          <c:showCatName val="0"/>
          <c:showSerName val="0"/>
          <c:showPercent val="0"/>
          <c:showBubbleSize val="0"/>
        </c:dLbls>
        <c:marker val="1"/>
        <c:smooth val="0"/>
        <c:axId val="2097471487"/>
        <c:axId val="1975896063"/>
      </c:lineChart>
      <c:catAx>
        <c:axId val="19761182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crossAx val="787951615"/>
        <c:crosses val="autoZero"/>
        <c:auto val="1"/>
        <c:lblAlgn val="ctr"/>
        <c:lblOffset val="100"/>
        <c:noMultiLvlLbl val="0"/>
      </c:catAx>
      <c:valAx>
        <c:axId val="787951615"/>
        <c:scaling>
          <c:orientation val="minMax"/>
        </c:scaling>
        <c:delete val="0"/>
        <c:axPos val="l"/>
        <c:numFmt formatCode="General" sourceLinked="1"/>
        <c:majorTickMark val="none"/>
        <c:minorTickMark val="none"/>
        <c:tickLblPos val="nextTo"/>
        <c:spPr>
          <a:solidFill>
            <a:schemeClr val="bg1">
              <a:lumMod val="95000"/>
            </a:schemeClr>
          </a:solidFill>
          <a:ln>
            <a:noFill/>
          </a:ln>
          <a:effectLst/>
        </c:spPr>
        <c:txPr>
          <a:bodyPr rot="-60000000" spcFirstLastPara="1" vertOverflow="ellipsis" vert="horz" wrap="square" anchor="ctr" anchorCtr="1"/>
          <a:lstStyle/>
          <a:p>
            <a:pPr>
              <a:defRPr sz="100" b="0" i="0" u="none" strike="noStrike" kern="1200" baseline="0">
                <a:solidFill>
                  <a:schemeClr val="bg1">
                    <a:lumMod val="95000"/>
                  </a:schemeClr>
                </a:solidFill>
                <a:latin typeface="+mn-lt"/>
                <a:ea typeface="+mn-ea"/>
                <a:cs typeface="+mn-cs"/>
              </a:defRPr>
            </a:pPr>
            <a:endParaRPr lang="en-US"/>
          </a:p>
        </c:txPr>
        <c:crossAx val="1976118271"/>
        <c:crosses val="autoZero"/>
        <c:crossBetween val="between"/>
      </c:valAx>
      <c:valAx>
        <c:axId val="1975896063"/>
        <c:scaling>
          <c:orientation val="minMax"/>
        </c:scaling>
        <c:delete val="0"/>
        <c:axPos val="r"/>
        <c:numFmt formatCode="General" sourceLinked="1"/>
        <c:majorTickMark val="none"/>
        <c:minorTickMark val="none"/>
        <c:tickLblPos val="nextTo"/>
        <c:spPr>
          <a:solidFill>
            <a:schemeClr val="bg1">
              <a:lumMod val="95000"/>
            </a:schemeClr>
          </a:solidFill>
          <a:ln>
            <a:noFill/>
          </a:ln>
          <a:effectLst/>
        </c:spPr>
        <c:txPr>
          <a:bodyPr rot="-60000000" spcFirstLastPara="1" vertOverflow="ellipsis" vert="horz" wrap="square" anchor="ctr" anchorCtr="1"/>
          <a:lstStyle/>
          <a:p>
            <a:pPr>
              <a:defRPr sz="100" b="0" i="0" u="none" strike="noStrike" kern="1200" baseline="0">
                <a:solidFill>
                  <a:schemeClr val="bg1">
                    <a:lumMod val="95000"/>
                  </a:schemeClr>
                </a:solidFill>
                <a:latin typeface="+mn-lt"/>
                <a:ea typeface="+mn-ea"/>
                <a:cs typeface="+mn-cs"/>
              </a:defRPr>
            </a:pPr>
            <a:endParaRPr lang="en-US"/>
          </a:p>
        </c:txPr>
        <c:crossAx val="2097471487"/>
        <c:crosses val="max"/>
        <c:crossBetween val="between"/>
      </c:valAx>
      <c:catAx>
        <c:axId val="2097471487"/>
        <c:scaling>
          <c:orientation val="minMax"/>
        </c:scaling>
        <c:delete val="1"/>
        <c:axPos val="b"/>
        <c:numFmt formatCode="General" sourceLinked="1"/>
        <c:majorTickMark val="none"/>
        <c:minorTickMark val="none"/>
        <c:tickLblPos val="nextTo"/>
        <c:crossAx val="19758960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.xlsx]Sheet2!PivotTable7</c:name>
    <c:fmtId val="11"/>
  </c:pivotSource>
  <c:chart>
    <c:title>
      <c:tx>
        <c:rich>
          <a:bodyPr rot="0" spcFirstLastPara="1" vertOverflow="ellipsis" vert="horz" wrap="square" anchor="ctr" anchorCtr="1"/>
          <a:lstStyle/>
          <a:p>
            <a:pPr>
              <a:defRPr sz="1200" b="1" i="0" u="none" strike="noStrike" kern="1200" cap="all" spc="120" normalizeH="0" baseline="0">
                <a:solidFill>
                  <a:schemeClr val="bg1"/>
                </a:solidFill>
                <a:latin typeface="Book Antiqua" panose="02040602050305030304" pitchFamily="18" charset="0"/>
                <a:ea typeface="+mn-ea"/>
                <a:cs typeface="+mn-cs"/>
              </a:defRPr>
            </a:pPr>
            <a:r>
              <a:rPr lang="en-GB" sz="1200">
                <a:solidFill>
                  <a:schemeClr val="bg1"/>
                </a:solidFill>
                <a:latin typeface="Book Antiqua" panose="02040602050305030304" pitchFamily="18" charset="0"/>
              </a:rPr>
              <a:t>genre by age group</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bg1"/>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rgbClr val="79F024"/>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rgbClr val="FF0000"/>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rgbClr val="FFFC00"/>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rgbClr val="FFC000"/>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0">
                <a:schemeClr val="accent5">
                  <a:lumMod val="75000"/>
                </a:schemeClr>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0">
                <a:srgbClr val="EE6D2B"/>
              </a:gs>
              <a:gs pos="77000">
                <a:schemeClr val="bg1">
                  <a:lumMod val="85000"/>
                </a:schemeClr>
              </a:gs>
              <a:gs pos="100000">
                <a:schemeClr val="bg1"/>
              </a:gs>
            </a:gsLst>
            <a:lin ang="5400000" scaled="1"/>
          </a:gra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lumMod val="60000"/>
              <a:lumOff val="40000"/>
            </a:schemeClr>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384467986485895E-2"/>
          <c:y val="0.14154411764705882"/>
          <c:w val="0.97902118001842831"/>
          <c:h val="0.66257687458185377"/>
        </c:manualLayout>
      </c:layout>
      <c:barChart>
        <c:barDir val="col"/>
        <c:grouping val="clustered"/>
        <c:varyColors val="0"/>
        <c:ser>
          <c:idx val="0"/>
          <c:order val="0"/>
          <c:tx>
            <c:strRef>
              <c:f>Sheet2!$B$6:$B$7</c:f>
              <c:strCache>
                <c:ptCount val="1"/>
                <c:pt idx="0">
                  <c:v>Action</c:v>
                </c:pt>
              </c:strCache>
            </c:strRef>
          </c:tx>
          <c:spPr>
            <a:gradFill>
              <a:gsLst>
                <a:gs pos="0">
                  <a:srgbClr val="79F024"/>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Sheet2!$B$8:$B$13</c:f>
              <c:numCache>
                <c:formatCode>General</c:formatCode>
                <c:ptCount val="5"/>
                <c:pt idx="0">
                  <c:v>26</c:v>
                </c:pt>
                <c:pt idx="1">
                  <c:v>33</c:v>
                </c:pt>
                <c:pt idx="2">
                  <c:v>32</c:v>
                </c:pt>
                <c:pt idx="3">
                  <c:v>34</c:v>
                </c:pt>
                <c:pt idx="4">
                  <c:v>25</c:v>
                </c:pt>
              </c:numCache>
            </c:numRef>
          </c:val>
          <c:extLst>
            <c:ext xmlns:c16="http://schemas.microsoft.com/office/drawing/2014/chart" uri="{C3380CC4-5D6E-409C-BE32-E72D297353CC}">
              <c16:uniqueId val="{00000000-150C-FD4D-B6A6-D7DB94107DD5}"/>
            </c:ext>
          </c:extLst>
        </c:ser>
        <c:ser>
          <c:idx val="1"/>
          <c:order val="1"/>
          <c:tx>
            <c:strRef>
              <c:f>Sheet2!$C$6:$C$7</c:f>
              <c:strCache>
                <c:ptCount val="1"/>
                <c:pt idx="0">
                  <c:v>Comedy</c:v>
                </c:pt>
              </c:strCache>
            </c:strRef>
          </c:tx>
          <c:spPr>
            <a:gradFill>
              <a:gsLst>
                <a:gs pos="0">
                  <a:srgbClr val="FF0000"/>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Sheet2!$C$8:$C$13</c:f>
              <c:numCache>
                <c:formatCode>General</c:formatCode>
                <c:ptCount val="5"/>
                <c:pt idx="0">
                  <c:v>23</c:v>
                </c:pt>
                <c:pt idx="1">
                  <c:v>29</c:v>
                </c:pt>
                <c:pt idx="2">
                  <c:v>29</c:v>
                </c:pt>
                <c:pt idx="3">
                  <c:v>26</c:v>
                </c:pt>
                <c:pt idx="4">
                  <c:v>39</c:v>
                </c:pt>
              </c:numCache>
            </c:numRef>
          </c:val>
          <c:extLst>
            <c:ext xmlns:c16="http://schemas.microsoft.com/office/drawing/2014/chart" uri="{C3380CC4-5D6E-409C-BE32-E72D297353CC}">
              <c16:uniqueId val="{00000001-23BF-D547-B17F-BA30CF633B64}"/>
            </c:ext>
          </c:extLst>
        </c:ser>
        <c:ser>
          <c:idx val="2"/>
          <c:order val="2"/>
          <c:tx>
            <c:strRef>
              <c:f>Sheet2!$D$6:$D$7</c:f>
              <c:strCache>
                <c:ptCount val="1"/>
                <c:pt idx="0">
                  <c:v>Documentary</c:v>
                </c:pt>
              </c:strCache>
            </c:strRef>
          </c:tx>
          <c:spPr>
            <a:gradFill>
              <a:gsLst>
                <a:gs pos="0">
                  <a:srgbClr val="FFFC00"/>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Sheet2!$D$8:$D$13</c:f>
              <c:numCache>
                <c:formatCode>General</c:formatCode>
                <c:ptCount val="5"/>
                <c:pt idx="0">
                  <c:v>36</c:v>
                </c:pt>
                <c:pt idx="1">
                  <c:v>21</c:v>
                </c:pt>
                <c:pt idx="2">
                  <c:v>22</c:v>
                </c:pt>
                <c:pt idx="3">
                  <c:v>22</c:v>
                </c:pt>
                <c:pt idx="4">
                  <c:v>29</c:v>
                </c:pt>
              </c:numCache>
            </c:numRef>
          </c:val>
          <c:extLst>
            <c:ext xmlns:c16="http://schemas.microsoft.com/office/drawing/2014/chart" uri="{C3380CC4-5D6E-409C-BE32-E72D297353CC}">
              <c16:uniqueId val="{00000002-23BF-D547-B17F-BA30CF633B64}"/>
            </c:ext>
          </c:extLst>
        </c:ser>
        <c:ser>
          <c:idx val="3"/>
          <c:order val="3"/>
          <c:tx>
            <c:strRef>
              <c:f>Sheet2!$E$6:$E$7</c:f>
              <c:strCache>
                <c:ptCount val="1"/>
                <c:pt idx="0">
                  <c:v>Drama</c:v>
                </c:pt>
              </c:strCache>
            </c:strRef>
          </c:tx>
          <c:spPr>
            <a:gradFill>
              <a:gsLst>
                <a:gs pos="0">
                  <a:srgbClr val="FFC000"/>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Sheet2!$E$8:$E$13</c:f>
              <c:numCache>
                <c:formatCode>General</c:formatCode>
                <c:ptCount val="5"/>
                <c:pt idx="0">
                  <c:v>25</c:v>
                </c:pt>
                <c:pt idx="1">
                  <c:v>31</c:v>
                </c:pt>
                <c:pt idx="2">
                  <c:v>27</c:v>
                </c:pt>
                <c:pt idx="3">
                  <c:v>31</c:v>
                </c:pt>
                <c:pt idx="4">
                  <c:v>28</c:v>
                </c:pt>
              </c:numCache>
            </c:numRef>
          </c:val>
          <c:extLst>
            <c:ext xmlns:c16="http://schemas.microsoft.com/office/drawing/2014/chart" uri="{C3380CC4-5D6E-409C-BE32-E72D297353CC}">
              <c16:uniqueId val="{00000006-23BF-D547-B17F-BA30CF633B64}"/>
            </c:ext>
          </c:extLst>
        </c:ser>
        <c:ser>
          <c:idx val="4"/>
          <c:order val="4"/>
          <c:tx>
            <c:strRef>
              <c:f>Sheet2!$F$6:$F$7</c:f>
              <c:strCache>
                <c:ptCount val="1"/>
                <c:pt idx="0">
                  <c:v>Horror</c:v>
                </c:pt>
              </c:strCache>
            </c:strRef>
          </c:tx>
          <c:spPr>
            <a:gradFill>
              <a:gsLst>
                <a:gs pos="0">
                  <a:schemeClr val="accent5">
                    <a:lumMod val="75000"/>
                  </a:schemeClr>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Sheet2!$F$8:$F$13</c:f>
              <c:numCache>
                <c:formatCode>General</c:formatCode>
                <c:ptCount val="5"/>
                <c:pt idx="0">
                  <c:v>23</c:v>
                </c:pt>
                <c:pt idx="1">
                  <c:v>36</c:v>
                </c:pt>
                <c:pt idx="2">
                  <c:v>34</c:v>
                </c:pt>
                <c:pt idx="3">
                  <c:v>32</c:v>
                </c:pt>
                <c:pt idx="4">
                  <c:v>32</c:v>
                </c:pt>
              </c:numCache>
            </c:numRef>
          </c:val>
          <c:extLst>
            <c:ext xmlns:c16="http://schemas.microsoft.com/office/drawing/2014/chart" uri="{C3380CC4-5D6E-409C-BE32-E72D297353CC}">
              <c16:uniqueId val="{00000007-23BF-D547-B17F-BA30CF633B64}"/>
            </c:ext>
          </c:extLst>
        </c:ser>
        <c:ser>
          <c:idx val="5"/>
          <c:order val="5"/>
          <c:tx>
            <c:strRef>
              <c:f>Sheet2!$G$6:$G$7</c:f>
              <c:strCache>
                <c:ptCount val="1"/>
                <c:pt idx="0">
                  <c:v>Romance</c:v>
                </c:pt>
              </c:strCache>
            </c:strRef>
          </c:tx>
          <c:spPr>
            <a:gradFill>
              <a:gsLst>
                <a:gs pos="0">
                  <a:srgbClr val="EE6D2B"/>
                </a:gs>
                <a:gs pos="77000">
                  <a:schemeClr val="bg1">
                    <a:lumMod val="85000"/>
                  </a:schemeClr>
                </a:gs>
                <a:gs pos="100000">
                  <a:schemeClr val="bg1"/>
                </a:gs>
              </a:gsLst>
              <a:lin ang="5400000" scaled="1"/>
            </a:gra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Sheet2!$G$8:$G$13</c:f>
              <c:numCache>
                <c:formatCode>General</c:formatCode>
                <c:ptCount val="5"/>
                <c:pt idx="0">
                  <c:v>24</c:v>
                </c:pt>
                <c:pt idx="1">
                  <c:v>27</c:v>
                </c:pt>
                <c:pt idx="2">
                  <c:v>32</c:v>
                </c:pt>
                <c:pt idx="3">
                  <c:v>36</c:v>
                </c:pt>
                <c:pt idx="4">
                  <c:v>27</c:v>
                </c:pt>
              </c:numCache>
            </c:numRef>
          </c:val>
          <c:extLst>
            <c:ext xmlns:c16="http://schemas.microsoft.com/office/drawing/2014/chart" uri="{C3380CC4-5D6E-409C-BE32-E72D297353CC}">
              <c16:uniqueId val="{00000008-23BF-D547-B17F-BA30CF633B64}"/>
            </c:ext>
          </c:extLst>
        </c:ser>
        <c:ser>
          <c:idx val="6"/>
          <c:order val="6"/>
          <c:tx>
            <c:strRef>
              <c:f>Sheet2!$H$6:$H$7</c:f>
              <c:strCache>
                <c:ptCount val="1"/>
                <c:pt idx="0">
                  <c:v>Sci-Fi</c:v>
                </c:pt>
              </c:strCache>
            </c:strRef>
          </c:tx>
          <c:spPr>
            <a:solidFill>
              <a:schemeClr val="accent6">
                <a:lumMod val="60000"/>
                <a:lumOff val="40000"/>
              </a:schemeClr>
            </a:solidFill>
            <a:ln>
              <a:noFill/>
            </a:ln>
            <a:effectLst/>
          </c:spPr>
          <c:invertIfNegative val="0"/>
          <c:dLbls>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Sheet2!$A$8:$A$13</c:f>
              <c:strCache>
                <c:ptCount val="5"/>
                <c:pt idx="0">
                  <c:v>18-24</c:v>
                </c:pt>
                <c:pt idx="1">
                  <c:v>25-34</c:v>
                </c:pt>
                <c:pt idx="2">
                  <c:v>35-44</c:v>
                </c:pt>
                <c:pt idx="3">
                  <c:v>45-54</c:v>
                </c:pt>
                <c:pt idx="4">
                  <c:v>55+</c:v>
                </c:pt>
              </c:strCache>
            </c:strRef>
          </c:cat>
          <c:val>
            <c:numRef>
              <c:f>Sheet2!$H$8:$H$13</c:f>
              <c:numCache>
                <c:formatCode>General</c:formatCode>
                <c:ptCount val="5"/>
                <c:pt idx="0">
                  <c:v>23</c:v>
                </c:pt>
                <c:pt idx="1">
                  <c:v>23</c:v>
                </c:pt>
                <c:pt idx="2">
                  <c:v>31</c:v>
                </c:pt>
                <c:pt idx="3">
                  <c:v>27</c:v>
                </c:pt>
                <c:pt idx="4">
                  <c:v>25</c:v>
                </c:pt>
              </c:numCache>
            </c:numRef>
          </c:val>
          <c:extLst>
            <c:ext xmlns:c16="http://schemas.microsoft.com/office/drawing/2014/chart" uri="{C3380CC4-5D6E-409C-BE32-E72D297353CC}">
              <c16:uniqueId val="{00000009-23BF-D547-B17F-BA30CF633B64}"/>
            </c:ext>
          </c:extLst>
        </c:ser>
        <c:dLbls>
          <c:showLegendKey val="0"/>
          <c:showVal val="0"/>
          <c:showCatName val="0"/>
          <c:showSerName val="0"/>
          <c:showPercent val="0"/>
          <c:showBubbleSize val="0"/>
        </c:dLbls>
        <c:gapWidth val="37"/>
        <c:overlap val="-40"/>
        <c:axId val="1460358127"/>
        <c:axId val="1575746575"/>
      </c:barChart>
      <c:catAx>
        <c:axId val="1460358127"/>
        <c:scaling>
          <c:orientation val="minMax"/>
        </c:scaling>
        <c:delete val="0"/>
        <c:axPos val="b"/>
        <c:majorGridlines>
          <c:spPr>
            <a:ln w="25400" cap="flat" cmpd="sng" algn="ctr">
              <a:solidFill>
                <a:schemeClr val="accent1"/>
              </a:solidFill>
              <a:prstDash val="solid"/>
              <a:miter lim="800000"/>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crossAx val="1575746575"/>
        <c:crosses val="autoZero"/>
        <c:auto val="1"/>
        <c:lblAlgn val="ctr"/>
        <c:lblOffset val="100"/>
        <c:noMultiLvlLbl val="0"/>
      </c:catAx>
      <c:valAx>
        <c:axId val="1575746575"/>
        <c:scaling>
          <c:orientation val="minMax"/>
        </c:scaling>
        <c:delete val="1"/>
        <c:axPos val="l"/>
        <c:numFmt formatCode="General" sourceLinked="1"/>
        <c:majorTickMark val="none"/>
        <c:minorTickMark val="none"/>
        <c:tickLblPos val="nextTo"/>
        <c:crossAx val="1460358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.xlsx]Sheet3!PivotTable1</c:name>
    <c:fmtId val="4"/>
  </c:pivotSource>
  <c:chart>
    <c:title>
      <c:tx>
        <c:rich>
          <a:bodyPr rot="0" spcFirstLastPara="1" vertOverflow="ellipsis" vert="horz" wrap="square" anchor="ctr" anchorCtr="1"/>
          <a:lstStyle/>
          <a:p>
            <a:pPr>
              <a:defRPr sz="1200" b="1" i="0" u="none" strike="noStrike" kern="1200" baseline="0">
                <a:solidFill>
                  <a:schemeClr val="bg1"/>
                </a:solidFill>
                <a:latin typeface="Book Antiqua" panose="02040602050305030304" pitchFamily="18" charset="0"/>
                <a:ea typeface="+mn-ea"/>
                <a:cs typeface="+mn-cs"/>
              </a:defRPr>
            </a:pPr>
            <a:r>
              <a:rPr lang="en-GB" sz="1200">
                <a:solidFill>
                  <a:schemeClr val="bg1"/>
                </a:solidFill>
                <a:latin typeface="Book Antiqua" panose="02040602050305030304" pitchFamily="18" charset="0"/>
              </a:rPr>
              <a:t>PAYMENT</a:t>
            </a:r>
            <a:r>
              <a:rPr lang="en-GB" sz="1200" baseline="0">
                <a:solidFill>
                  <a:schemeClr val="bg1"/>
                </a:solidFill>
                <a:latin typeface="Book Antiqua" panose="02040602050305030304" pitchFamily="18" charset="0"/>
              </a:rPr>
              <a:t> PLATFORM USED ACROSS COUNTRY</a:t>
            </a:r>
            <a:endParaRPr lang="en-GB" sz="1200">
              <a:solidFill>
                <a:schemeClr val="bg1"/>
              </a:solidFill>
              <a:latin typeface="Book Antiqua" panose="02040602050305030304" pitchFamily="18" charset="0"/>
            </a:endParaRP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spPr>
          <a:gradFill>
            <a:gsLst>
              <a:gs pos="0">
                <a:srgbClr val="FF0000"/>
              </a:gs>
              <a:gs pos="77000">
                <a:schemeClr val="bg1">
                  <a:lumMod val="95000"/>
                </a:schemeClr>
              </a:gs>
              <a:gs pos="100000">
                <a:schemeClr val="bg1"/>
              </a:gs>
            </a:gsLst>
            <a:lin ang="5400000" scaled="1"/>
          </a:gradFill>
          <a:ln>
            <a:noFill/>
          </a:ln>
          <a:effectLst/>
          <a:scene3d>
            <a:camera prst="orthographicFront"/>
            <a:lightRig rig="threePt" dir="t"/>
          </a:scene3d>
        </c:spPr>
        <c:marker>
          <c:symbol val="none"/>
        </c:marker>
        <c:dLbl>
          <c:idx val="0"/>
          <c:delete val="1"/>
          <c:extLst>
            <c:ext xmlns:c15="http://schemas.microsoft.com/office/drawing/2012/chart" uri="{CE6537A1-D6FC-4f65-9D91-7224C49458BB}"/>
          </c:extLst>
        </c:dLbl>
      </c:pivotFmt>
      <c:pivotFmt>
        <c:idx val="9"/>
        <c:spPr>
          <a:gradFill>
            <a:gsLst>
              <a:gs pos="0">
                <a:srgbClr val="FFFF00"/>
              </a:gs>
              <a:gs pos="77000">
                <a:schemeClr val="bg1">
                  <a:lumMod val="95000"/>
                </a:schemeClr>
              </a:gs>
              <a:gs pos="100000">
                <a:schemeClr val="bg1"/>
              </a:gs>
            </a:gsLst>
            <a:lin ang="5400000" scaled="1"/>
          </a:gradFill>
          <a:ln>
            <a:noFill/>
          </a:ln>
          <a:effectLst/>
          <a:scene3d>
            <a:camera prst="orthographicFront"/>
            <a:lightRig rig="threePt" dir="t"/>
          </a:scene3d>
        </c:spPr>
        <c:marker>
          <c:symbol val="none"/>
        </c:marker>
        <c:dLbl>
          <c:idx val="0"/>
          <c:delete val="1"/>
          <c:extLst>
            <c:ext xmlns:c15="http://schemas.microsoft.com/office/drawing/2012/chart" uri="{CE6537A1-D6FC-4f65-9D91-7224C49458BB}"/>
          </c:extLst>
        </c:dLbl>
      </c:pivotFmt>
      <c:pivotFmt>
        <c:idx val="10"/>
        <c:spPr>
          <a:gradFill>
            <a:gsLst>
              <a:gs pos="0">
                <a:srgbClr val="79F024"/>
              </a:gs>
              <a:gs pos="77000">
                <a:schemeClr val="bg1">
                  <a:lumMod val="95000"/>
                </a:schemeClr>
              </a:gs>
              <a:gs pos="100000">
                <a:schemeClr val="bg1"/>
              </a:gs>
            </a:gsLst>
            <a:lin ang="5400000" scaled="1"/>
          </a:gradFill>
          <a:ln>
            <a:noFill/>
          </a:ln>
          <a:effectLst/>
          <a:scene3d>
            <a:camera prst="orthographicFront"/>
            <a:lightRig rig="threePt" dir="t"/>
          </a:scene3d>
        </c:spPr>
        <c:marker>
          <c:symbol val="none"/>
        </c:marker>
        <c:dLbl>
          <c:idx val="0"/>
          <c:delete val="1"/>
          <c:extLst>
            <c:ext xmlns:c15="http://schemas.microsoft.com/office/drawing/2012/chart" uri="{CE6537A1-D6FC-4f65-9D91-7224C49458BB}"/>
          </c:extLst>
        </c:dLbl>
      </c:pivotFmt>
      <c:pivotFmt>
        <c:idx val="11"/>
        <c:spPr>
          <a:gradFill>
            <a:gsLst>
              <a:gs pos="0">
                <a:schemeClr val="accent1">
                  <a:lumMod val="60000"/>
                  <a:lumOff val="40000"/>
                </a:schemeClr>
              </a:gs>
              <a:gs pos="77000">
                <a:schemeClr val="bg1">
                  <a:lumMod val="95000"/>
                </a:schemeClr>
              </a:gs>
              <a:gs pos="100000">
                <a:schemeClr val="bg1"/>
              </a:gs>
            </a:gsLst>
            <a:lin ang="5400000" scaled="1"/>
          </a:gradFill>
          <a:ln>
            <a:noFill/>
          </a:ln>
          <a:effectLst/>
          <a:scene3d>
            <a:camera prst="orthographicFront"/>
            <a:lightRig rig="threePt" dir="t"/>
          </a:scene3d>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prstMaterial="metal">
            <a:bevelT w="88900" h="88900"/>
          </a:sp3d>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1.179790284293588E-3"/>
          <c:y val="0.14154411764705882"/>
          <c:w val="0.9988202097157064"/>
          <c:h val="0.65503287272914412"/>
        </c:manualLayout>
      </c:layout>
      <c:barChart>
        <c:barDir val="col"/>
        <c:grouping val="clustered"/>
        <c:varyColors val="1"/>
        <c:ser>
          <c:idx val="0"/>
          <c:order val="0"/>
          <c:tx>
            <c:strRef>
              <c:f>Sheet3!$F$6:$F$7</c:f>
              <c:strCache>
                <c:ptCount val="1"/>
                <c:pt idx="0">
                  <c:v>Credit Card</c:v>
                </c:pt>
              </c:strCache>
            </c:strRef>
          </c:tx>
          <c:spPr>
            <a:gradFill>
              <a:gsLst>
                <a:gs pos="0">
                  <a:srgbClr val="FF0000"/>
                </a:gs>
                <a:gs pos="77000">
                  <a:schemeClr val="bg1">
                    <a:lumMod val="95000"/>
                  </a:schemeClr>
                </a:gs>
                <a:gs pos="100000">
                  <a:schemeClr val="bg1"/>
                </a:gs>
              </a:gsLst>
              <a:lin ang="5400000" scaled="1"/>
            </a:gradFill>
            <a:ln>
              <a:noFill/>
            </a:ln>
            <a:effectLst/>
            <a:scene3d>
              <a:camera prst="orthographicFront"/>
              <a:lightRig rig="threePt" dir="t"/>
            </a:scene3d>
          </c:spPr>
          <c:invertIfNegative val="0"/>
          <c:cat>
            <c:strRef>
              <c:f>Sheet3!$E$8:$E$15</c:f>
              <c:strCache>
                <c:ptCount val="7"/>
                <c:pt idx="0">
                  <c:v>Australia</c:v>
                </c:pt>
                <c:pt idx="1">
                  <c:v>Canada</c:v>
                </c:pt>
                <c:pt idx="2">
                  <c:v>France</c:v>
                </c:pt>
                <c:pt idx="3">
                  <c:v>Germany</c:v>
                </c:pt>
                <c:pt idx="4">
                  <c:v>India</c:v>
                </c:pt>
                <c:pt idx="5">
                  <c:v>UK</c:v>
                </c:pt>
                <c:pt idx="6">
                  <c:v>USA</c:v>
                </c:pt>
              </c:strCache>
            </c:strRef>
          </c:cat>
          <c:val>
            <c:numRef>
              <c:f>Sheet3!$F$8:$F$15</c:f>
              <c:numCache>
                <c:formatCode>General</c:formatCode>
                <c:ptCount val="7"/>
                <c:pt idx="0">
                  <c:v>22</c:v>
                </c:pt>
                <c:pt idx="1">
                  <c:v>34</c:v>
                </c:pt>
                <c:pt idx="2">
                  <c:v>39</c:v>
                </c:pt>
                <c:pt idx="3">
                  <c:v>31</c:v>
                </c:pt>
                <c:pt idx="4">
                  <c:v>25</c:v>
                </c:pt>
                <c:pt idx="5">
                  <c:v>33</c:v>
                </c:pt>
                <c:pt idx="6">
                  <c:v>44</c:v>
                </c:pt>
              </c:numCache>
            </c:numRef>
          </c:val>
          <c:extLst>
            <c:ext xmlns:c16="http://schemas.microsoft.com/office/drawing/2014/chart" uri="{C3380CC4-5D6E-409C-BE32-E72D297353CC}">
              <c16:uniqueId val="{00000000-6AAF-B24E-8F75-3E8154E4BC98}"/>
            </c:ext>
          </c:extLst>
        </c:ser>
        <c:ser>
          <c:idx val="1"/>
          <c:order val="1"/>
          <c:tx>
            <c:strRef>
              <c:f>Sheet3!$G$6:$G$7</c:f>
              <c:strCache>
                <c:ptCount val="1"/>
                <c:pt idx="0">
                  <c:v>Cryptocurrency</c:v>
                </c:pt>
              </c:strCache>
            </c:strRef>
          </c:tx>
          <c:spPr>
            <a:gradFill>
              <a:gsLst>
                <a:gs pos="0">
                  <a:srgbClr val="FFFF00"/>
                </a:gs>
                <a:gs pos="77000">
                  <a:schemeClr val="bg1">
                    <a:lumMod val="95000"/>
                  </a:schemeClr>
                </a:gs>
                <a:gs pos="100000">
                  <a:schemeClr val="bg1"/>
                </a:gs>
              </a:gsLst>
              <a:lin ang="5400000" scaled="1"/>
            </a:gradFill>
            <a:ln>
              <a:noFill/>
            </a:ln>
            <a:effectLst/>
            <a:scene3d>
              <a:camera prst="orthographicFront"/>
              <a:lightRig rig="threePt" dir="t"/>
            </a:scene3d>
          </c:spPr>
          <c:invertIfNegative val="0"/>
          <c:cat>
            <c:strRef>
              <c:f>Sheet3!$E$8:$E$15</c:f>
              <c:strCache>
                <c:ptCount val="7"/>
                <c:pt idx="0">
                  <c:v>Australia</c:v>
                </c:pt>
                <c:pt idx="1">
                  <c:v>Canada</c:v>
                </c:pt>
                <c:pt idx="2">
                  <c:v>France</c:v>
                </c:pt>
                <c:pt idx="3">
                  <c:v>Germany</c:v>
                </c:pt>
                <c:pt idx="4">
                  <c:v>India</c:v>
                </c:pt>
                <c:pt idx="5">
                  <c:v>UK</c:v>
                </c:pt>
                <c:pt idx="6">
                  <c:v>USA</c:v>
                </c:pt>
              </c:strCache>
            </c:strRef>
          </c:cat>
          <c:val>
            <c:numRef>
              <c:f>Sheet3!$G$8:$G$15</c:f>
              <c:numCache>
                <c:formatCode>General</c:formatCode>
                <c:ptCount val="7"/>
                <c:pt idx="0">
                  <c:v>44</c:v>
                </c:pt>
                <c:pt idx="1">
                  <c:v>27</c:v>
                </c:pt>
                <c:pt idx="2">
                  <c:v>41</c:v>
                </c:pt>
                <c:pt idx="3">
                  <c:v>35</c:v>
                </c:pt>
                <c:pt idx="4">
                  <c:v>29</c:v>
                </c:pt>
                <c:pt idx="5">
                  <c:v>38</c:v>
                </c:pt>
                <c:pt idx="6">
                  <c:v>40</c:v>
                </c:pt>
              </c:numCache>
            </c:numRef>
          </c:val>
          <c:extLst>
            <c:ext xmlns:c16="http://schemas.microsoft.com/office/drawing/2014/chart" uri="{C3380CC4-5D6E-409C-BE32-E72D297353CC}">
              <c16:uniqueId val="{0000000B-EB67-D647-83D8-09FF81A48035}"/>
            </c:ext>
          </c:extLst>
        </c:ser>
        <c:ser>
          <c:idx val="2"/>
          <c:order val="2"/>
          <c:tx>
            <c:strRef>
              <c:f>Sheet3!$H$6:$H$7</c:f>
              <c:strCache>
                <c:ptCount val="1"/>
                <c:pt idx="0">
                  <c:v>Debit Card</c:v>
                </c:pt>
              </c:strCache>
            </c:strRef>
          </c:tx>
          <c:spPr>
            <a:gradFill>
              <a:gsLst>
                <a:gs pos="0">
                  <a:srgbClr val="79F024"/>
                </a:gs>
                <a:gs pos="77000">
                  <a:schemeClr val="bg1">
                    <a:lumMod val="95000"/>
                  </a:schemeClr>
                </a:gs>
                <a:gs pos="100000">
                  <a:schemeClr val="bg1"/>
                </a:gs>
              </a:gsLst>
              <a:lin ang="5400000" scaled="1"/>
            </a:gradFill>
            <a:ln>
              <a:noFill/>
            </a:ln>
            <a:effectLst/>
            <a:scene3d>
              <a:camera prst="orthographicFront"/>
              <a:lightRig rig="threePt" dir="t"/>
            </a:scene3d>
          </c:spPr>
          <c:invertIfNegative val="0"/>
          <c:cat>
            <c:strRef>
              <c:f>Sheet3!$E$8:$E$15</c:f>
              <c:strCache>
                <c:ptCount val="7"/>
                <c:pt idx="0">
                  <c:v>Australia</c:v>
                </c:pt>
                <c:pt idx="1">
                  <c:v>Canada</c:v>
                </c:pt>
                <c:pt idx="2">
                  <c:v>France</c:v>
                </c:pt>
                <c:pt idx="3">
                  <c:v>Germany</c:v>
                </c:pt>
                <c:pt idx="4">
                  <c:v>India</c:v>
                </c:pt>
                <c:pt idx="5">
                  <c:v>UK</c:v>
                </c:pt>
                <c:pt idx="6">
                  <c:v>USA</c:v>
                </c:pt>
              </c:strCache>
            </c:strRef>
          </c:cat>
          <c:val>
            <c:numRef>
              <c:f>Sheet3!$H$8:$H$15</c:f>
              <c:numCache>
                <c:formatCode>General</c:formatCode>
                <c:ptCount val="7"/>
                <c:pt idx="0">
                  <c:v>38</c:v>
                </c:pt>
                <c:pt idx="1">
                  <c:v>36</c:v>
                </c:pt>
                <c:pt idx="2">
                  <c:v>31</c:v>
                </c:pt>
                <c:pt idx="3">
                  <c:v>43</c:v>
                </c:pt>
                <c:pt idx="4">
                  <c:v>39</c:v>
                </c:pt>
                <c:pt idx="5">
                  <c:v>31</c:v>
                </c:pt>
                <c:pt idx="6">
                  <c:v>31</c:v>
                </c:pt>
              </c:numCache>
            </c:numRef>
          </c:val>
          <c:extLst>
            <c:ext xmlns:c16="http://schemas.microsoft.com/office/drawing/2014/chart" uri="{C3380CC4-5D6E-409C-BE32-E72D297353CC}">
              <c16:uniqueId val="{0000000C-EB67-D647-83D8-09FF81A48035}"/>
            </c:ext>
          </c:extLst>
        </c:ser>
        <c:ser>
          <c:idx val="3"/>
          <c:order val="3"/>
          <c:tx>
            <c:strRef>
              <c:f>Sheet3!$I$6:$I$7</c:f>
              <c:strCache>
                <c:ptCount val="1"/>
                <c:pt idx="0">
                  <c:v>PayPal</c:v>
                </c:pt>
              </c:strCache>
            </c:strRef>
          </c:tx>
          <c:spPr>
            <a:gradFill>
              <a:gsLst>
                <a:gs pos="0">
                  <a:schemeClr val="accent1">
                    <a:lumMod val="60000"/>
                    <a:lumOff val="40000"/>
                  </a:schemeClr>
                </a:gs>
                <a:gs pos="77000">
                  <a:schemeClr val="bg1">
                    <a:lumMod val="95000"/>
                  </a:schemeClr>
                </a:gs>
                <a:gs pos="100000">
                  <a:schemeClr val="bg1"/>
                </a:gs>
              </a:gsLst>
              <a:lin ang="5400000" scaled="1"/>
            </a:gradFill>
            <a:ln>
              <a:noFill/>
            </a:ln>
            <a:effectLst/>
            <a:scene3d>
              <a:camera prst="orthographicFront"/>
              <a:lightRig rig="threePt" dir="t"/>
            </a:scene3d>
          </c:spPr>
          <c:invertIfNegative val="0"/>
          <c:cat>
            <c:strRef>
              <c:f>Sheet3!$E$8:$E$15</c:f>
              <c:strCache>
                <c:ptCount val="7"/>
                <c:pt idx="0">
                  <c:v>Australia</c:v>
                </c:pt>
                <c:pt idx="1">
                  <c:v>Canada</c:v>
                </c:pt>
                <c:pt idx="2">
                  <c:v>France</c:v>
                </c:pt>
                <c:pt idx="3">
                  <c:v>Germany</c:v>
                </c:pt>
                <c:pt idx="4">
                  <c:v>India</c:v>
                </c:pt>
                <c:pt idx="5">
                  <c:v>UK</c:v>
                </c:pt>
                <c:pt idx="6">
                  <c:v>USA</c:v>
                </c:pt>
              </c:strCache>
            </c:strRef>
          </c:cat>
          <c:val>
            <c:numRef>
              <c:f>Sheet3!$I$8:$I$15</c:f>
              <c:numCache>
                <c:formatCode>General</c:formatCode>
                <c:ptCount val="7"/>
                <c:pt idx="0">
                  <c:v>36</c:v>
                </c:pt>
                <c:pt idx="1">
                  <c:v>42</c:v>
                </c:pt>
                <c:pt idx="2">
                  <c:v>40</c:v>
                </c:pt>
                <c:pt idx="3">
                  <c:v>37</c:v>
                </c:pt>
                <c:pt idx="4">
                  <c:v>23</c:v>
                </c:pt>
                <c:pt idx="5">
                  <c:v>48</c:v>
                </c:pt>
                <c:pt idx="6">
                  <c:v>43</c:v>
                </c:pt>
              </c:numCache>
            </c:numRef>
          </c:val>
          <c:extLst>
            <c:ext xmlns:c16="http://schemas.microsoft.com/office/drawing/2014/chart" uri="{C3380CC4-5D6E-409C-BE32-E72D297353CC}">
              <c16:uniqueId val="{0000000D-EB67-D647-83D8-09FF81A48035}"/>
            </c:ext>
          </c:extLst>
        </c:ser>
        <c:dLbls>
          <c:showLegendKey val="0"/>
          <c:showVal val="0"/>
          <c:showCatName val="0"/>
          <c:showSerName val="0"/>
          <c:showPercent val="0"/>
          <c:showBubbleSize val="0"/>
        </c:dLbls>
        <c:gapWidth val="100"/>
        <c:overlap val="-24"/>
        <c:axId val="1576563391"/>
        <c:axId val="168002528"/>
      </c:barChart>
      <c:catAx>
        <c:axId val="15765633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crossAx val="168002528"/>
        <c:crosses val="autoZero"/>
        <c:auto val="1"/>
        <c:lblAlgn val="ctr"/>
        <c:lblOffset val="100"/>
        <c:noMultiLvlLbl val="0"/>
      </c:catAx>
      <c:valAx>
        <c:axId val="168002528"/>
        <c:scaling>
          <c:orientation val="minMax"/>
        </c:scaling>
        <c:delete val="1"/>
        <c:axPos val="l"/>
        <c:numFmt formatCode="General" sourceLinked="1"/>
        <c:majorTickMark val="none"/>
        <c:minorTickMark val="none"/>
        <c:tickLblPos val="nextTo"/>
        <c:crossAx val="1576563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.xlsx]Sheet1!PivotTable2</c:name>
    <c:fmtId val="6"/>
  </c:pivotSource>
  <c:chart>
    <c:title>
      <c:tx>
        <c:rich>
          <a:bodyPr rot="0" spcFirstLastPara="1" vertOverflow="ellipsis" vert="horz" wrap="square" anchor="ctr" anchorCtr="1"/>
          <a:lstStyle/>
          <a:p>
            <a:pPr>
              <a:defRPr sz="1200" b="1" i="0" u="none" strike="noStrike" kern="1200" cap="all" spc="120" normalizeH="0" baseline="0">
                <a:solidFill>
                  <a:schemeClr val="bg1"/>
                </a:solidFill>
                <a:latin typeface="Book Antiqua" panose="02040602050305030304" pitchFamily="18" charset="0"/>
                <a:ea typeface="+mn-ea"/>
                <a:cs typeface="+mn-cs"/>
              </a:defRPr>
            </a:pPr>
            <a:r>
              <a:rPr lang="en-GB" sz="1200">
                <a:solidFill>
                  <a:schemeClr val="bg1"/>
                </a:solidFill>
                <a:latin typeface="Book Antiqua" panose="02040602050305030304" pitchFamily="18" charset="0"/>
              </a:rPr>
              <a:t>revenue as</a:t>
            </a:r>
            <a:r>
              <a:rPr lang="en-GB" sz="1200" baseline="0">
                <a:solidFill>
                  <a:schemeClr val="bg1"/>
                </a:solidFill>
                <a:latin typeface="Book Antiqua" panose="02040602050305030304" pitchFamily="18" charset="0"/>
              </a:rPr>
              <a:t> per subscription plan</a:t>
            </a:r>
            <a:r>
              <a:rPr lang="en-GB" sz="1200">
                <a:solidFill>
                  <a:schemeClr val="bg1"/>
                </a:solidFill>
                <a:latin typeface="Book Antiqua" panose="02040602050305030304" pitchFamily="18" charset="0"/>
              </a:rPr>
              <a:t> </a:t>
            </a:r>
          </a:p>
        </c:rich>
      </c:tx>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bg1"/>
              </a:solidFill>
              <a:latin typeface="Book Antiqua" panose="02040602050305030304" pitchFamily="18" charset="0"/>
              <a:ea typeface="+mn-ea"/>
              <a:cs typeface="+mn-cs"/>
            </a:defRPr>
          </a:pPr>
          <a:endParaRPr lang="en-US"/>
        </a:p>
      </c:txPr>
    </c:title>
    <c:autoTitleDeleted val="0"/>
    <c:pivotFmts>
      <c:pivotFmt>
        <c:idx val="0"/>
        <c:spPr>
          <a:solidFill>
            <a:schemeClr val="accent6"/>
          </a:solidFill>
          <a:ln>
            <a:noFill/>
          </a:ln>
          <a:effectLst/>
        </c:spPr>
        <c:marker>
          <c:spPr>
            <a:solidFill>
              <a:schemeClr val="accent6"/>
            </a:solidFill>
            <a:ln w="9525">
              <a:solidFill>
                <a:schemeClr val="accent6"/>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solidFill>
              <a:schemeClr val="bg1"/>
            </a:solidFill>
            <a:ln>
              <a:noFill/>
            </a:ln>
            <a:effectLst/>
          </c:spPr>
          <c:txPr>
            <a:bodyPr rot="-540000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FFFC00"/>
              </a:gs>
              <a:gs pos="77000">
                <a:schemeClr val="bg1">
                  <a:lumMod val="85000"/>
                </a:schemeClr>
              </a:gs>
              <a:gs pos="100000">
                <a:schemeClr val="bg1"/>
              </a:gs>
            </a:gsLst>
            <a:lin ang="5400000" scaled="1"/>
          </a:gradFill>
          <a:ln>
            <a:noFill/>
          </a:ln>
          <a:effectLst/>
        </c:spPr>
        <c:marker>
          <c:symbol val="none"/>
        </c:marker>
        <c:dLbl>
          <c:idx val="0"/>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rgbClr val="79F024"/>
              </a:gs>
              <a:gs pos="77000">
                <a:schemeClr val="bg1">
                  <a:lumMod val="85000"/>
                </a:schemeClr>
              </a:gs>
              <a:gs pos="100000">
                <a:schemeClr val="bg1"/>
              </a:gs>
            </a:gsLst>
            <a:lin ang="5400000" scaled="1"/>
          </a:gradFill>
          <a:ln>
            <a:noFill/>
          </a:ln>
          <a:effectLst/>
        </c:spPr>
        <c:marker>
          <c:symbol val="none"/>
        </c:marker>
        <c:dLbl>
          <c:idx val="0"/>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rgbClr val="FF0000"/>
              </a:gs>
              <a:gs pos="77000">
                <a:schemeClr val="bg1">
                  <a:lumMod val="85000"/>
                </a:schemeClr>
              </a:gs>
              <a:gs pos="100000">
                <a:schemeClr val="bg1"/>
              </a:gs>
            </a:gsLst>
            <a:lin ang="5400000" scaled="1"/>
          </a:gradFill>
          <a:ln>
            <a:solidFill>
              <a:schemeClr val="accent1"/>
            </a:solidFill>
          </a:ln>
          <a:effectLst/>
        </c:spPr>
        <c:marker>
          <c:symbol val="none"/>
        </c:marker>
        <c:dLbl>
          <c:idx val="0"/>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406162464985995E-2"/>
          <c:y val="0.11199521890470922"/>
          <c:w val="0.96918767507002801"/>
          <c:h val="0.84287511811405169"/>
        </c:manualLayout>
      </c:layout>
      <c:barChart>
        <c:barDir val="col"/>
        <c:grouping val="clustered"/>
        <c:varyColors val="0"/>
        <c:ser>
          <c:idx val="0"/>
          <c:order val="0"/>
          <c:tx>
            <c:strRef>
              <c:f>Sheet1!$B$3:$B$4</c:f>
              <c:strCache>
                <c:ptCount val="1"/>
                <c:pt idx="0">
                  <c:v>Gold</c:v>
                </c:pt>
              </c:strCache>
            </c:strRef>
          </c:tx>
          <c:spPr>
            <a:gradFill>
              <a:gsLst>
                <a:gs pos="0">
                  <a:srgbClr val="79F024"/>
                </a:gs>
                <a:gs pos="77000">
                  <a:schemeClr val="bg1">
                    <a:lumMod val="85000"/>
                  </a:schemeClr>
                </a:gs>
                <a:gs pos="100000">
                  <a:schemeClr val="bg1"/>
                </a:gs>
              </a:gsLst>
              <a:lin ang="5400000" scaled="1"/>
            </a:gradFill>
            <a:ln>
              <a:noFill/>
            </a:ln>
            <a:effectLst/>
          </c:spPr>
          <c:invertIfNegative val="0"/>
          <c:dLbls>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Sheet1!$B$5:$B$17</c:f>
              <c:numCache>
                <c:formatCode>"₹"#,##0</c:formatCode>
                <c:ptCount val="12"/>
                <c:pt idx="0">
                  <c:v>3261.2799999999997</c:v>
                </c:pt>
                <c:pt idx="1">
                  <c:v>6186.8399999999983</c:v>
                </c:pt>
                <c:pt idx="2">
                  <c:v>4400.3300000000008</c:v>
                </c:pt>
                <c:pt idx="3">
                  <c:v>4112.57</c:v>
                </c:pt>
                <c:pt idx="4">
                  <c:v>3369.19</c:v>
                </c:pt>
                <c:pt idx="5">
                  <c:v>2877.6</c:v>
                </c:pt>
                <c:pt idx="6">
                  <c:v>3704.91</c:v>
                </c:pt>
                <c:pt idx="7">
                  <c:v>2601.829999999999</c:v>
                </c:pt>
                <c:pt idx="8">
                  <c:v>2122.2300000000005</c:v>
                </c:pt>
                <c:pt idx="9">
                  <c:v>1714.57</c:v>
                </c:pt>
                <c:pt idx="10">
                  <c:v>2218.15</c:v>
                </c:pt>
                <c:pt idx="11">
                  <c:v>4124.5599999999995</c:v>
                </c:pt>
              </c:numCache>
            </c:numRef>
          </c:val>
          <c:extLst>
            <c:ext xmlns:c16="http://schemas.microsoft.com/office/drawing/2014/chart" uri="{C3380CC4-5D6E-409C-BE32-E72D297353CC}">
              <c16:uniqueId val="{00000000-4C13-E348-91BA-356477263483}"/>
            </c:ext>
          </c:extLst>
        </c:ser>
        <c:ser>
          <c:idx val="1"/>
          <c:order val="1"/>
          <c:tx>
            <c:strRef>
              <c:f>Sheet1!$C$3:$C$4</c:f>
              <c:strCache>
                <c:ptCount val="1"/>
                <c:pt idx="0">
                  <c:v>Silver</c:v>
                </c:pt>
              </c:strCache>
            </c:strRef>
          </c:tx>
          <c:spPr>
            <a:gradFill>
              <a:gsLst>
                <a:gs pos="0">
                  <a:srgbClr val="FF0000"/>
                </a:gs>
                <a:gs pos="77000">
                  <a:schemeClr val="bg1">
                    <a:lumMod val="85000"/>
                  </a:schemeClr>
                </a:gs>
                <a:gs pos="100000">
                  <a:schemeClr val="bg1"/>
                </a:gs>
              </a:gsLst>
              <a:lin ang="5400000" scaled="1"/>
            </a:gradFill>
            <a:ln>
              <a:solidFill>
                <a:schemeClr val="accent1"/>
              </a:solidFill>
            </a:ln>
            <a:effectLst/>
          </c:spPr>
          <c:invertIfNegative val="0"/>
          <c:dLbls>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Sheet1!$C$5:$C$17</c:f>
              <c:numCache>
                <c:formatCode>"₹"#,##0</c:formatCode>
                <c:ptCount val="12"/>
                <c:pt idx="0">
                  <c:v>1869.6599999999999</c:v>
                </c:pt>
                <c:pt idx="1">
                  <c:v>2516.8500000000008</c:v>
                </c:pt>
                <c:pt idx="2">
                  <c:v>2956.3000000000006</c:v>
                </c:pt>
                <c:pt idx="3">
                  <c:v>3211.9800000000005</c:v>
                </c:pt>
                <c:pt idx="4">
                  <c:v>2189.2599999999998</c:v>
                </c:pt>
                <c:pt idx="5">
                  <c:v>2772.5299999999997</c:v>
                </c:pt>
                <c:pt idx="6">
                  <c:v>1821.7199999999998</c:v>
                </c:pt>
                <c:pt idx="7">
                  <c:v>1877.6499999999999</c:v>
                </c:pt>
                <c:pt idx="8">
                  <c:v>1094.6300000000003</c:v>
                </c:pt>
                <c:pt idx="9">
                  <c:v>1797.7500000000007</c:v>
                </c:pt>
                <c:pt idx="10">
                  <c:v>942.82</c:v>
                </c:pt>
                <c:pt idx="11">
                  <c:v>2157.3000000000011</c:v>
                </c:pt>
              </c:numCache>
            </c:numRef>
          </c:val>
          <c:extLst>
            <c:ext xmlns:c16="http://schemas.microsoft.com/office/drawing/2014/chart" uri="{C3380CC4-5D6E-409C-BE32-E72D297353CC}">
              <c16:uniqueId val="{00000006-C91E-7443-B60A-939209D91107}"/>
            </c:ext>
          </c:extLst>
        </c:ser>
        <c:ser>
          <c:idx val="2"/>
          <c:order val="2"/>
          <c:tx>
            <c:strRef>
              <c:f>Sheet1!$D$3:$D$4</c:f>
              <c:strCache>
                <c:ptCount val="1"/>
                <c:pt idx="0">
                  <c:v>Diamond</c:v>
                </c:pt>
              </c:strCache>
            </c:strRef>
          </c:tx>
          <c:spPr>
            <a:gradFill>
              <a:gsLst>
                <a:gs pos="0">
                  <a:srgbClr val="FFFC00"/>
                </a:gs>
                <a:gs pos="77000">
                  <a:schemeClr val="bg1">
                    <a:lumMod val="85000"/>
                  </a:schemeClr>
                </a:gs>
                <a:gs pos="100000">
                  <a:schemeClr val="bg1"/>
                </a:gs>
              </a:gsLst>
              <a:lin ang="5400000" scaled="1"/>
            </a:gradFill>
            <a:ln>
              <a:noFill/>
            </a:ln>
            <a:effectLst/>
          </c:spPr>
          <c:invertIfNegative val="0"/>
          <c:dLbls>
            <c:spPr>
              <a:solidFill>
                <a:schemeClr val="lt1"/>
              </a:solidFill>
              <a:ln w="19050" cap="flat" cmpd="sng" algn="ctr">
                <a:solidFill>
                  <a:schemeClr val="accent2"/>
                </a:solidFill>
                <a:prstDash val="solid"/>
                <a:miter lim="800000"/>
              </a:ln>
              <a:effectLst/>
            </c:spPr>
            <c:txPr>
              <a:bodyPr rot="-5400000" spcFirstLastPara="1" vertOverflow="clip" horzOverflow="clip" vert="horz" wrap="square" lIns="38100" tIns="19050" rIns="38100" bIns="19050" anchor="ctr" anchorCtr="1">
                <a:spAutoFit/>
              </a:bodyPr>
              <a:lstStyle/>
              <a:p>
                <a:pPr>
                  <a:defRPr sz="105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Sheet1!$D$5:$D$17</c:f>
              <c:numCache>
                <c:formatCode>"₹"#,##0</c:formatCode>
                <c:ptCount val="12"/>
                <c:pt idx="0">
                  <c:v>8090.9399999999978</c:v>
                </c:pt>
                <c:pt idx="1">
                  <c:v>6140.1599999999989</c:v>
                </c:pt>
                <c:pt idx="2">
                  <c:v>5500.5600000000013</c:v>
                </c:pt>
                <c:pt idx="3">
                  <c:v>4141.41</c:v>
                </c:pt>
                <c:pt idx="4">
                  <c:v>4669.08</c:v>
                </c:pt>
                <c:pt idx="5">
                  <c:v>3453.8399999999992</c:v>
                </c:pt>
                <c:pt idx="6">
                  <c:v>3373.8899999999994</c:v>
                </c:pt>
                <c:pt idx="7">
                  <c:v>3325.92</c:v>
                </c:pt>
                <c:pt idx="8">
                  <c:v>4157.4000000000005</c:v>
                </c:pt>
                <c:pt idx="9">
                  <c:v>2862.2099999999996</c:v>
                </c:pt>
                <c:pt idx="10">
                  <c:v>2798.2499999999991</c:v>
                </c:pt>
                <c:pt idx="11">
                  <c:v>4749.03</c:v>
                </c:pt>
              </c:numCache>
            </c:numRef>
          </c:val>
          <c:extLst>
            <c:ext xmlns:c16="http://schemas.microsoft.com/office/drawing/2014/chart" uri="{C3380CC4-5D6E-409C-BE32-E72D297353CC}">
              <c16:uniqueId val="{00000007-C91E-7443-B60A-939209D91107}"/>
            </c:ext>
          </c:extLst>
        </c:ser>
        <c:dLbls>
          <c:dLblPos val="outEnd"/>
          <c:showLegendKey val="0"/>
          <c:showVal val="1"/>
          <c:showCatName val="0"/>
          <c:showSerName val="0"/>
          <c:showPercent val="0"/>
          <c:showBubbleSize val="0"/>
        </c:dLbls>
        <c:gapWidth val="30"/>
        <c:overlap val="-20"/>
        <c:axId val="15467567"/>
        <c:axId val="23126527"/>
      </c:barChart>
      <c:catAx>
        <c:axId val="15467567"/>
        <c:scaling>
          <c:orientation val="minMax"/>
        </c:scaling>
        <c:delete val="1"/>
        <c:axPos val="b"/>
        <c:numFmt formatCode="General" sourceLinked="1"/>
        <c:majorTickMark val="none"/>
        <c:minorTickMark val="none"/>
        <c:tickLblPos val="nextTo"/>
        <c:crossAx val="23126527"/>
        <c:crosses val="autoZero"/>
        <c:auto val="1"/>
        <c:lblAlgn val="ctr"/>
        <c:lblOffset val="100"/>
        <c:noMultiLvlLbl val="0"/>
      </c:catAx>
      <c:valAx>
        <c:axId val="23126527"/>
        <c:scaling>
          <c:orientation val="minMax"/>
        </c:scaling>
        <c:delete val="1"/>
        <c:axPos val="l"/>
        <c:numFmt formatCode="&quot;₹&quot;#,##0" sourceLinked="1"/>
        <c:majorTickMark val="none"/>
        <c:minorTickMark val="none"/>
        <c:tickLblPos val="nextTo"/>
        <c:crossAx val="15467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.xlsx]Sheet2!PivotTable9</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chemeClr val="bg1"/>
                </a:solidFill>
                <a:latin typeface="Book Antiqua" panose="02040602050305030304" pitchFamily="18" charset="0"/>
                <a:ea typeface="+mn-ea"/>
                <a:cs typeface="+mn-cs"/>
              </a:defRPr>
            </a:pPr>
            <a:r>
              <a:rPr lang="en-GB" sz="1200" b="1" i="0" u="none" strike="noStrike" kern="1200" baseline="0">
                <a:solidFill>
                  <a:schemeClr val="bg1"/>
                </a:solidFill>
                <a:latin typeface="Book Antiqua" panose="02040602050305030304" pitchFamily="18" charset="0"/>
              </a:rPr>
              <a:t>USER  AS PER </a:t>
            </a:r>
            <a:r>
              <a:rPr lang="en-GB" sz="1200">
                <a:solidFill>
                  <a:schemeClr val="bg1"/>
                </a:solidFill>
                <a:latin typeface="Book Antiqua" panose="02040602050305030304" pitchFamily="18" charset="0"/>
              </a:rPr>
              <a:t>WATCH TIME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chemeClr val="bg1"/>
              </a:solidFill>
              <a:latin typeface="Book Antiqua" panose="02040602050305030304" pitchFamily="18" charset="0"/>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threePt" dir="t"/>
          </a:scene3d>
          <a:sp3d prstMaterial="metal">
            <a:bevelT w="88900" h="88900"/>
          </a:sp3d>
        </c:spPr>
        <c:marker>
          <c:symbol val="none"/>
        </c:marker>
        <c:dLbl>
          <c:idx val="0"/>
          <c:spPr>
            <a:solidFill>
              <a:schemeClr val="bg1"/>
            </a:solidFill>
            <a:ln w="1905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rgbClr val="FFFF00"/>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pivotFmt>
      <c:pivotFmt>
        <c:idx val="22"/>
        <c:spPr>
          <a:gradFill rotWithShape="1">
            <a:gsLst>
              <a:gs pos="0">
                <a:srgbClr val="EE6D2B"/>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pivotFmt>
      <c:pivotFmt>
        <c:idx val="23"/>
        <c:spPr>
          <a:gradFill rotWithShape="1">
            <a:gsLst>
              <a:gs pos="0">
                <a:srgbClr val="98B4E8"/>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pivotFmt>
      <c:pivotFmt>
        <c:idx val="24"/>
        <c:spPr>
          <a:gradFill rotWithShape="1">
            <a:gsLst>
              <a:gs pos="0">
                <a:srgbClr val="79F024"/>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pivotFmt>
    </c:pivotFmts>
    <c:plotArea>
      <c:layout>
        <c:manualLayout>
          <c:layoutTarget val="inner"/>
          <c:xMode val="edge"/>
          <c:yMode val="edge"/>
          <c:x val="2.9939786096623427E-2"/>
          <c:y val="0.14139960103698079"/>
          <c:w val="0.9401204278067532"/>
          <c:h val="0.77633454745156316"/>
        </c:manualLayout>
      </c:layout>
      <c:barChart>
        <c:barDir val="col"/>
        <c:grouping val="clustered"/>
        <c:varyColors val="1"/>
        <c:ser>
          <c:idx val="0"/>
          <c:order val="0"/>
          <c:tx>
            <c:strRef>
              <c:f>Sheet2!$L$21</c:f>
              <c:strCache>
                <c:ptCount val="1"/>
                <c:pt idx="0">
                  <c:v>Total</c:v>
                </c:pt>
              </c:strCache>
            </c:strRef>
          </c:tx>
          <c:spPr>
            <a:scene3d>
              <a:camera prst="orthographicFront"/>
              <a:lightRig rig="threePt" dir="t"/>
            </a:scene3d>
            <a:sp3d prstMaterial="metal">
              <a:bevelT w="88900" h="88900"/>
            </a:sp3d>
          </c:spPr>
          <c:invertIfNegative val="0"/>
          <c:dPt>
            <c:idx val="0"/>
            <c:invertIfNegative val="0"/>
            <c:bubble3D val="0"/>
            <c:spPr>
              <a:gradFill rotWithShape="1">
                <a:gsLst>
                  <a:gs pos="0">
                    <a:srgbClr val="FFFF00"/>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1-1B52-5E4D-B82E-74EFD5B7A8B0}"/>
              </c:ext>
            </c:extLst>
          </c:dPt>
          <c:dPt>
            <c:idx val="1"/>
            <c:invertIfNegative val="0"/>
            <c:bubble3D val="0"/>
            <c:spPr>
              <a:gradFill rotWithShape="1">
                <a:gsLst>
                  <a:gs pos="0">
                    <a:srgbClr val="EE6D2B"/>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3-1B52-5E4D-B82E-74EFD5B7A8B0}"/>
              </c:ext>
            </c:extLst>
          </c:dPt>
          <c:dPt>
            <c:idx val="2"/>
            <c:invertIfNegative val="0"/>
            <c:bubble3D val="0"/>
            <c:spPr>
              <a:gradFill rotWithShape="1">
                <a:gsLst>
                  <a:gs pos="0">
                    <a:srgbClr val="98B4E8"/>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5-1B52-5E4D-B82E-74EFD5B7A8B0}"/>
              </c:ext>
            </c:extLst>
          </c:dPt>
          <c:dPt>
            <c:idx val="3"/>
            <c:invertIfNegative val="0"/>
            <c:bubble3D val="0"/>
            <c:spPr>
              <a:gradFill rotWithShape="1">
                <a:gsLst>
                  <a:gs pos="0">
                    <a:srgbClr val="79F024"/>
                  </a:gs>
                  <a:gs pos="80000">
                    <a:schemeClr val="bg1">
                      <a:lumMod val="95000"/>
                    </a:schemeClr>
                  </a:gs>
                  <a:gs pos="100000">
                    <a:schemeClr val="accent5">
                      <a:lumMod val="60000"/>
                      <a:lumOff val="40000"/>
                    </a:schemeClr>
                  </a:gs>
                </a:gsLst>
                <a:lin ang="5400000" scaled="1"/>
              </a:gradFill>
              <a:ln>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7-1B52-5E4D-B82E-74EFD5B7A8B0}"/>
              </c:ext>
            </c:extLst>
          </c:dPt>
          <c:dLbls>
            <c:spPr>
              <a:solidFill>
                <a:schemeClr val="bg1"/>
              </a:solidFill>
              <a:ln w="1905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00" b="1" i="0" u="none" strike="noStrike" kern="1200" cap="none" spc="0" baseline="0">
                    <a:ln w="0"/>
                    <a:solidFill>
                      <a:schemeClr val="tx1"/>
                    </a:solidFill>
                    <a:effectLst>
                      <a:outerShdw blurRad="38100" dist="19050" dir="2700000" algn="tl" rotWithShape="0">
                        <a:schemeClr val="dk1">
                          <a:alpha val="40000"/>
                        </a:schemeClr>
                      </a:outerShdw>
                    </a:effectLst>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Sheet2!$K$22:$K$26</c:f>
              <c:strCache>
                <c:ptCount val="4"/>
                <c:pt idx="0">
                  <c:v>Afternoon</c:v>
                </c:pt>
                <c:pt idx="1">
                  <c:v>Evening</c:v>
                </c:pt>
                <c:pt idx="2">
                  <c:v>Late Night</c:v>
                </c:pt>
                <c:pt idx="3">
                  <c:v>Morning</c:v>
                </c:pt>
              </c:strCache>
            </c:strRef>
          </c:cat>
          <c:val>
            <c:numRef>
              <c:f>Sheet2!$L$22:$L$26</c:f>
              <c:numCache>
                <c:formatCode>General</c:formatCode>
                <c:ptCount val="4"/>
                <c:pt idx="0">
                  <c:v>251</c:v>
                </c:pt>
                <c:pt idx="1">
                  <c:v>256</c:v>
                </c:pt>
                <c:pt idx="2">
                  <c:v>271</c:v>
                </c:pt>
                <c:pt idx="3">
                  <c:v>222</c:v>
                </c:pt>
              </c:numCache>
            </c:numRef>
          </c:val>
          <c:extLst>
            <c:ext xmlns:c16="http://schemas.microsoft.com/office/drawing/2014/chart" uri="{C3380CC4-5D6E-409C-BE32-E72D297353CC}">
              <c16:uniqueId val="{00000008-1B52-5E4D-B82E-74EFD5B7A8B0}"/>
            </c:ext>
          </c:extLst>
        </c:ser>
        <c:dLbls>
          <c:showLegendKey val="0"/>
          <c:showVal val="0"/>
          <c:showCatName val="0"/>
          <c:showSerName val="0"/>
          <c:showPercent val="0"/>
          <c:showBubbleSize val="0"/>
        </c:dLbls>
        <c:gapWidth val="100"/>
        <c:overlap val="-24"/>
        <c:axId val="1127027071"/>
        <c:axId val="1765518463"/>
      </c:barChart>
      <c:catAx>
        <c:axId val="112702707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lumMod val="95000"/>
                  </a:schemeClr>
                </a:solidFill>
                <a:latin typeface="Calibri" panose="020F0502020204030204" pitchFamily="34" charset="0"/>
                <a:ea typeface="+mn-ea"/>
                <a:cs typeface="Calibri" panose="020F0502020204030204" pitchFamily="34" charset="0"/>
              </a:defRPr>
            </a:pPr>
            <a:endParaRPr lang="en-US"/>
          </a:p>
        </c:txPr>
        <c:crossAx val="1765518463"/>
        <c:crosses val="autoZero"/>
        <c:auto val="1"/>
        <c:lblAlgn val="ctr"/>
        <c:lblOffset val="100"/>
        <c:noMultiLvlLbl val="0"/>
      </c:catAx>
      <c:valAx>
        <c:axId val="1765518463"/>
        <c:scaling>
          <c:orientation val="minMax"/>
        </c:scaling>
        <c:delete val="1"/>
        <c:axPos val="l"/>
        <c:numFmt formatCode="General" sourceLinked="1"/>
        <c:majorTickMark val="none"/>
        <c:minorTickMark val="none"/>
        <c:tickLblPos val="nextTo"/>
        <c:crossAx val="112702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[streaming data .xlsx]Sheet2!PivotTable8</c:name>
    <c:fmtId val="8"/>
  </c:pivotSource>
  <c:chart>
    <c:title>
      <c:tx>
        <c:rich>
          <a:bodyPr rot="0" spcFirstLastPara="1" vertOverflow="ellipsis" vert="horz" wrap="square" anchor="ctr" anchorCtr="1"/>
          <a:lstStyle/>
          <a:p>
            <a:pPr>
              <a:defRPr sz="1200" b="1" i="0" u="none" strike="noStrike" kern="1200" cap="all" spc="50" baseline="0">
                <a:solidFill>
                  <a:schemeClr val="bg1"/>
                </a:solidFill>
                <a:latin typeface="Book Antiqua" panose="02040602050305030304" pitchFamily="18" charset="0"/>
                <a:ea typeface="+mn-ea"/>
                <a:cs typeface="+mn-cs"/>
              </a:defRPr>
            </a:pPr>
            <a:r>
              <a:rPr lang="en-US" sz="1200">
                <a:solidFill>
                  <a:schemeClr val="bg1"/>
                </a:solidFill>
                <a:latin typeface="Book Antiqua" panose="02040602050305030304" pitchFamily="18" charset="0"/>
              </a:rPr>
              <a:t>device engagement</a:t>
            </a:r>
            <a:r>
              <a:rPr lang="en-US" sz="1200" baseline="0">
                <a:solidFill>
                  <a:schemeClr val="bg1"/>
                </a:solidFill>
                <a:latin typeface="Book Antiqua" panose="02040602050305030304" pitchFamily="18" charset="0"/>
              </a:rPr>
              <a:t> by user</a:t>
            </a:r>
            <a:endParaRPr lang="en-US" sz="1200">
              <a:solidFill>
                <a:schemeClr val="bg1"/>
              </a:solidFill>
              <a:latin typeface="Book Antiqua" panose="02040602050305030304" pitchFamily="18" charset="0"/>
            </a:endParaRP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Book Antiqua" panose="02040602050305030304" pitchFamily="18" charset="0"/>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a:scene3d>
            <a:camera prst="orthographicFront"/>
            <a:lightRig rig="contrasting" dir="t">
              <a:rot lat="0" lon="0" rev="1500000"/>
            </a:lightRig>
          </a:scene3d>
          <a:sp3d prstMaterial="metal">
            <a:bevelT w="88900" h="88900"/>
          </a:sp3d>
        </c:spPr>
      </c:pivotFmt>
      <c:pivotFmt>
        <c:idx val="7"/>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pivotFmt>
      <c:pivotFmt>
        <c:idx val="9"/>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pivotFmt>
      <c:pivotFmt>
        <c:idx val="10"/>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pivotFmt>
      <c:pivotFmt>
        <c:idx val="11"/>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pivotFmt>
      <c:pivotFmt>
        <c:idx val="12"/>
        <c:spPr>
          <a:gradFill flip="none" rotWithShape="1">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w="88900" h="88900"/>
          </a:sp3d>
        </c:spPr>
      </c:pivotFmt>
      <c:pivotFmt>
        <c:idx val="13"/>
        <c:spPr>
          <a:gradFill>
            <a:gsLst>
              <a:gs pos="100000">
                <a:schemeClr val="accent1">
                  <a:alpha val="0"/>
                </a:schemeClr>
              </a:gs>
              <a:gs pos="50000">
                <a:schemeClr val="accent1"/>
              </a:gs>
            </a:gsLst>
            <a:lin ang="5400000" scaled="0"/>
          </a:gradFill>
          <a:ln>
            <a:noFill/>
          </a:ln>
          <a:effectLst/>
          <a:scene3d>
            <a:camera prst="orthographicFront"/>
            <a:lightRig rig="contrasting" dir="t">
              <a:rot lat="0" lon="0" rev="1500000"/>
            </a:lightRig>
          </a:scene3d>
          <a:sp3d prstMaterial="metal">
            <a:bevelT prst="slope"/>
          </a:sp3d>
        </c:spPr>
        <c:marker>
          <c:symbol val="none"/>
        </c:marker>
        <c:dLbl>
          <c:idx val="0"/>
          <c:spPr>
            <a:solidFill>
              <a:schemeClr val="lt1"/>
            </a:solidFill>
            <a:ln w="1905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solidFill>
                  <a:latin typeface="Calibri" panose="020F0502020204030204" pitchFamily="34" charset="0"/>
                  <a:ea typeface="+mn-ea"/>
                  <a:cs typeface="Calibri" panose="020F0502020204030204" pitchFamily="34"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gradFill>
            <a:gsLst>
              <a:gs pos="0">
                <a:srgbClr val="FFFF00"/>
              </a:gs>
              <a:gs pos="80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pivotFmt>
      <c:pivotFmt>
        <c:idx val="15"/>
        <c:spPr>
          <a:gradFill>
            <a:gsLst>
              <a:gs pos="0">
                <a:srgbClr val="EE6D2B"/>
              </a:gs>
              <a:gs pos="79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pivotFmt>
      <c:pivotFmt>
        <c:idx val="16"/>
        <c:spPr>
          <a:gradFill>
            <a:gsLst>
              <a:gs pos="0">
                <a:srgbClr val="C00000"/>
              </a:gs>
              <a:gs pos="79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pivotFmt>
      <c:pivotFmt>
        <c:idx val="17"/>
        <c:spPr>
          <a:gradFill>
            <a:gsLst>
              <a:gs pos="0">
                <a:schemeClr val="accent6">
                  <a:lumMod val="75000"/>
                </a:schemeClr>
              </a:gs>
              <a:gs pos="84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pivotFmt>
      <c:pivotFmt>
        <c:idx val="18"/>
        <c:spPr>
          <a:gradFill>
            <a:gsLst>
              <a:gs pos="0">
                <a:srgbClr val="79F024"/>
              </a:gs>
              <a:gs pos="80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pivotFmt>
    </c:pivotFmts>
    <c:view3D>
      <c:rotX val="10"/>
      <c:rotY val="1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Sheet2!$B$21</c:f>
              <c:strCache>
                <c:ptCount val="1"/>
                <c:pt idx="0">
                  <c:v>Total</c:v>
                </c:pt>
              </c:strCache>
            </c:strRef>
          </c:tx>
          <c:spPr>
            <a:scene3d>
              <a:camera prst="orthographicFront"/>
              <a:lightRig rig="contrasting" dir="t">
                <a:rot lat="0" lon="0" rev="1500000"/>
              </a:lightRig>
            </a:scene3d>
            <a:sp3d prstMaterial="metal">
              <a:bevelT prst="slope"/>
            </a:sp3d>
          </c:spPr>
          <c:invertIfNegative val="0"/>
          <c:dPt>
            <c:idx val="0"/>
            <c:invertIfNegative val="0"/>
            <c:bubble3D val="0"/>
            <c:spPr>
              <a:gradFill>
                <a:gsLst>
                  <a:gs pos="0">
                    <a:srgbClr val="FFFF00"/>
                  </a:gs>
                  <a:gs pos="80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extLst>
              <c:ext xmlns:c16="http://schemas.microsoft.com/office/drawing/2014/chart" uri="{C3380CC4-5D6E-409C-BE32-E72D297353CC}">
                <c16:uniqueId val="{00000001-0C05-BC4F-869C-55ED9D20A8BD}"/>
              </c:ext>
            </c:extLst>
          </c:dPt>
          <c:dPt>
            <c:idx val="1"/>
            <c:invertIfNegative val="0"/>
            <c:bubble3D val="0"/>
            <c:spPr>
              <a:gradFill>
                <a:gsLst>
                  <a:gs pos="0">
                    <a:srgbClr val="EE6D2B"/>
                  </a:gs>
                  <a:gs pos="79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extLst>
              <c:ext xmlns:c16="http://schemas.microsoft.com/office/drawing/2014/chart" uri="{C3380CC4-5D6E-409C-BE32-E72D297353CC}">
                <c16:uniqueId val="{00000003-0C05-BC4F-869C-55ED9D20A8BD}"/>
              </c:ext>
            </c:extLst>
          </c:dPt>
          <c:dPt>
            <c:idx val="2"/>
            <c:invertIfNegative val="0"/>
            <c:bubble3D val="0"/>
            <c:spPr>
              <a:gradFill>
                <a:gsLst>
                  <a:gs pos="0">
                    <a:srgbClr val="C00000"/>
                  </a:gs>
                  <a:gs pos="79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extLst>
              <c:ext xmlns:c16="http://schemas.microsoft.com/office/drawing/2014/chart" uri="{C3380CC4-5D6E-409C-BE32-E72D297353CC}">
                <c16:uniqueId val="{00000005-0C05-BC4F-869C-55ED9D20A8BD}"/>
              </c:ext>
            </c:extLst>
          </c:dPt>
          <c:dPt>
            <c:idx val="3"/>
            <c:invertIfNegative val="0"/>
            <c:bubble3D val="0"/>
            <c:spPr>
              <a:gradFill>
                <a:gsLst>
                  <a:gs pos="0">
                    <a:schemeClr val="accent6">
                      <a:lumMod val="75000"/>
                    </a:schemeClr>
                  </a:gs>
                  <a:gs pos="84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extLst>
              <c:ext xmlns:c16="http://schemas.microsoft.com/office/drawing/2014/chart" uri="{C3380CC4-5D6E-409C-BE32-E72D297353CC}">
                <c16:uniqueId val="{00000007-0C05-BC4F-869C-55ED9D20A8BD}"/>
              </c:ext>
            </c:extLst>
          </c:dPt>
          <c:dPt>
            <c:idx val="4"/>
            <c:invertIfNegative val="0"/>
            <c:bubble3D val="0"/>
            <c:spPr>
              <a:gradFill>
                <a:gsLst>
                  <a:gs pos="0">
                    <a:srgbClr val="79F024"/>
                  </a:gs>
                  <a:gs pos="80000">
                    <a:schemeClr val="bg1">
                      <a:lumMod val="95000"/>
                    </a:schemeClr>
                  </a:gs>
                  <a:gs pos="100000">
                    <a:schemeClr val="accent5">
                      <a:lumMod val="60000"/>
                      <a:lumOff val="40000"/>
                    </a:schemeClr>
                  </a:gs>
                </a:gsLst>
                <a:lin ang="5400000" scaled="1"/>
              </a:gradFill>
              <a:ln>
                <a:noFill/>
              </a:ln>
              <a:effectLst/>
              <a:scene3d>
                <a:camera prst="orthographicFront"/>
                <a:lightRig rig="contrasting" dir="t">
                  <a:rot lat="0" lon="0" rev="1500000"/>
                </a:lightRig>
              </a:scene3d>
              <a:sp3d prstMaterial="metal">
                <a:bevelT prst="slope"/>
              </a:sp3d>
            </c:spPr>
            <c:extLst>
              <c:ext xmlns:c16="http://schemas.microsoft.com/office/drawing/2014/chart" uri="{C3380CC4-5D6E-409C-BE32-E72D297353CC}">
                <c16:uniqueId val="{00000009-0C05-BC4F-869C-55ED9D20A8BD}"/>
              </c:ext>
            </c:extLst>
          </c:dPt>
          <c:dLbls>
            <c:spPr>
              <a:solidFill>
                <a:schemeClr val="lt1"/>
              </a:solidFill>
              <a:ln w="1905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solidFill>
                    <a:latin typeface="Calibri" panose="020F0502020204030204" pitchFamily="34" charset="0"/>
                    <a:ea typeface="+mn-ea"/>
                    <a:cs typeface="Calibri" panose="020F0502020204030204" pitchFamily="34"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howLeaderLines val="0"/>
              </c:ext>
            </c:extLst>
          </c:dLbls>
          <c:cat>
            <c:strRef>
              <c:f>Sheet2!$A$22:$A$27</c:f>
              <c:strCache>
                <c:ptCount val="5"/>
                <c:pt idx="0">
                  <c:v>Desktop</c:v>
                </c:pt>
                <c:pt idx="1">
                  <c:v>Laptop</c:v>
                </c:pt>
                <c:pt idx="2">
                  <c:v>Smart TV</c:v>
                </c:pt>
                <c:pt idx="3">
                  <c:v>Smartphone</c:v>
                </c:pt>
                <c:pt idx="4">
                  <c:v>Tablet</c:v>
                </c:pt>
              </c:strCache>
            </c:strRef>
          </c:cat>
          <c:val>
            <c:numRef>
              <c:f>Sheet2!$B$22:$B$27</c:f>
              <c:numCache>
                <c:formatCode>General</c:formatCode>
                <c:ptCount val="5"/>
                <c:pt idx="0">
                  <c:v>562</c:v>
                </c:pt>
                <c:pt idx="1">
                  <c:v>541</c:v>
                </c:pt>
                <c:pt idx="2">
                  <c:v>626</c:v>
                </c:pt>
                <c:pt idx="3">
                  <c:v>651</c:v>
                </c:pt>
                <c:pt idx="4">
                  <c:v>666</c:v>
                </c:pt>
              </c:numCache>
            </c:numRef>
          </c:val>
          <c:extLst>
            <c:ext xmlns:c16="http://schemas.microsoft.com/office/drawing/2014/chart" uri="{C3380CC4-5D6E-409C-BE32-E72D297353CC}">
              <c16:uniqueId val="{0000000A-44A6-2A44-9D29-3D338F263AED}"/>
            </c:ext>
          </c:extLst>
        </c:ser>
        <c:dLbls>
          <c:showLegendKey val="0"/>
          <c:showVal val="0"/>
          <c:showCatName val="0"/>
          <c:showSerName val="0"/>
          <c:showPercent val="0"/>
          <c:showBubbleSize val="0"/>
        </c:dLbls>
        <c:gapWidth val="30"/>
        <c:gapDepth val="0"/>
        <c:shape val="box"/>
        <c:axId val="849274976"/>
        <c:axId val="855240048"/>
        <c:axId val="0"/>
      </c:bar3DChart>
      <c:catAx>
        <c:axId val="849274976"/>
        <c:scaling>
          <c:orientation val="minMax"/>
        </c:scaling>
        <c:delete val="1"/>
        <c:axPos val="b"/>
        <c:numFmt formatCode="General" sourceLinked="1"/>
        <c:majorTickMark val="none"/>
        <c:minorTickMark val="none"/>
        <c:tickLblPos val="nextTo"/>
        <c:crossAx val="855240048"/>
        <c:crosses val="autoZero"/>
        <c:auto val="1"/>
        <c:lblAlgn val="ctr"/>
        <c:lblOffset val="100"/>
        <c:noMultiLvlLbl val="0"/>
      </c:catAx>
      <c:valAx>
        <c:axId val="855240048"/>
        <c:scaling>
          <c:orientation val="minMax"/>
        </c:scaling>
        <c:delete val="1"/>
        <c:axPos val="l"/>
        <c:numFmt formatCode="General" sourceLinked="1"/>
        <c:majorTickMark val="none"/>
        <c:minorTickMark val="none"/>
        <c:tickLblPos val="nextTo"/>
        <c:crossAx val="84927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e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20</xdr:col>
      <xdr:colOff>63500</xdr:colOff>
      <xdr:row>6</xdr:row>
      <xdr:rowOff>317500</xdr:rowOff>
    </xdr:from>
    <xdr:to>
      <xdr:col>25</xdr:col>
      <xdr:colOff>508000</xdr:colOff>
      <xdr:row>19</xdr:row>
      <xdr:rowOff>114300</xdr:rowOff>
    </xdr:to>
    <xdr:graphicFrame macro="">
      <xdr:nvGraphicFramePr>
        <xdr:cNvPr id="2" name="Chart 1">
          <a:extLst>
            <a:ext uri="{FF2B5EF4-FFF2-40B4-BE49-F238E27FC236}">
              <a16:creationId xmlns:a16="http://schemas.microsoft.com/office/drawing/2014/main" id="{AB73F233-CBEC-C3A6-1A2B-A829C1116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36</xdr:col>
      <xdr:colOff>692150</xdr:colOff>
      <xdr:row>3</xdr:row>
      <xdr:rowOff>38100</xdr:rowOff>
    </xdr:from>
    <xdr:to>
      <xdr:col>42</xdr:col>
      <xdr:colOff>311150</xdr:colOff>
      <xdr:row>12</xdr:row>
      <xdr:rowOff>203200</xdr:rowOff>
    </xdr:to>
    <xdr:graphicFrame macro="">
      <xdr:nvGraphicFramePr>
        <xdr:cNvPr id="2" name="Chart 1">
          <a:extLst>
            <a:ext uri="{FF2B5EF4-FFF2-40B4-BE49-F238E27FC236}">
              <a16:creationId xmlns:a16="http://schemas.microsoft.com/office/drawing/2014/main" id="{3ABBBBBB-B0D1-F42E-E2C4-3DA7ED6F2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457200</xdr:colOff>
      <xdr:row>15</xdr:row>
      <xdr:rowOff>177800</xdr:rowOff>
    </xdr:from>
    <xdr:to>
      <xdr:col>28</xdr:col>
      <xdr:colOff>76200</xdr:colOff>
      <xdr:row>29</xdr:row>
      <xdr:rowOff>0</xdr:rowOff>
    </xdr:to>
    <xdr:graphicFrame macro="">
      <xdr:nvGraphicFramePr>
        <xdr:cNvPr id="7" name="Chart 6">
          <a:extLst>
            <a:ext uri="{FF2B5EF4-FFF2-40B4-BE49-F238E27FC236}">
              <a16:creationId xmlns:a16="http://schemas.microsoft.com/office/drawing/2014/main" id="{08C96DCE-650B-31E4-2590-BE45E7E61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381000</xdr:colOff>
      <xdr:row>3</xdr:row>
      <xdr:rowOff>127000</xdr:rowOff>
    </xdr:from>
    <xdr:to>
      <xdr:col>18</xdr:col>
      <xdr:colOff>0</xdr:colOff>
      <xdr:row>13</xdr:row>
      <xdr:rowOff>88900</xdr:rowOff>
    </xdr:to>
    <xdr:graphicFrame macro="">
      <xdr:nvGraphicFramePr>
        <xdr:cNvPr id="9" name="Chart 8">
          <a:extLst>
            <a:ext uri="{FF2B5EF4-FFF2-40B4-BE49-F238E27FC236}">
              <a16:creationId xmlns:a16="http://schemas.microsoft.com/office/drawing/2014/main" id="{7674DC7D-AB77-834F-4649-C7D5B6D3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0</xdr:colOff>
      <xdr:row>28</xdr:row>
      <xdr:rowOff>0</xdr:rowOff>
    </xdr:from>
    <xdr:to>
      <xdr:col>38</xdr:col>
      <xdr:colOff>222558</xdr:colOff>
      <xdr:row>43</xdr:row>
      <xdr:rowOff>60960</xdr:rowOff>
    </xdr:to>
    <xdr:graphicFrame macro="">
      <xdr:nvGraphicFramePr>
        <xdr:cNvPr id="4" name="Chart 3">
          <a:extLst>
            <a:ext uri="{FF2B5EF4-FFF2-40B4-BE49-F238E27FC236}">
              <a16:creationId xmlns:a16="http://schemas.microsoft.com/office/drawing/2014/main" id="{FA70118C-D415-EF45-B599-4828B641F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241300</xdr:colOff>
      <xdr:row>26</xdr:row>
      <xdr:rowOff>133350</xdr:rowOff>
    </xdr:from>
    <xdr:to>
      <xdr:col>10</xdr:col>
      <xdr:colOff>685800</xdr:colOff>
      <xdr:row>39</xdr:row>
      <xdr:rowOff>196850</xdr:rowOff>
    </xdr:to>
    <xdr:graphicFrame macro="">
      <xdr:nvGraphicFramePr>
        <xdr:cNvPr id="3" name="Chart 2">
          <a:extLst>
            <a:ext uri="{FF2B5EF4-FFF2-40B4-BE49-F238E27FC236}">
              <a16:creationId xmlns:a16="http://schemas.microsoft.com/office/drawing/2014/main" id="{CB1E8E32-BDAB-EBA7-6388-42B5EC888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2</xdr:row>
      <xdr:rowOff>25400</xdr:rowOff>
    </xdr:from>
    <xdr:to>
      <xdr:col>22</xdr:col>
      <xdr:colOff>25400</xdr:colOff>
      <xdr:row>43</xdr:row>
      <xdr:rowOff>152400</xdr:rowOff>
    </xdr:to>
    <xdr:pic>
      <xdr:nvPicPr>
        <xdr:cNvPr id="5" name="Picture 4" descr="Blue and purple gradient">
          <a:extLst>
            <a:ext uri="{FF2B5EF4-FFF2-40B4-BE49-F238E27FC236}">
              <a16:creationId xmlns:a16="http://schemas.microsoft.com/office/drawing/2014/main" id="{1618E41B-B839-02B8-0271-A76DE46115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44500"/>
          <a:ext cx="18415000" cy="8470900"/>
        </a:xfrm>
        <a:prstGeom prst="rect">
          <a:avLst/>
        </a:prstGeom>
      </xdr:spPr>
    </xdr:pic>
    <xdr:clientData/>
  </xdr:twoCellAnchor>
  <xdr:twoCellAnchor>
    <xdr:from>
      <xdr:col>0</xdr:col>
      <xdr:colOff>25400</xdr:colOff>
      <xdr:row>2</xdr:row>
      <xdr:rowOff>38100</xdr:rowOff>
    </xdr:from>
    <xdr:to>
      <xdr:col>21</xdr:col>
      <xdr:colOff>647700</xdr:colOff>
      <xdr:row>8</xdr:row>
      <xdr:rowOff>12700</xdr:rowOff>
    </xdr:to>
    <xdr:grpSp>
      <xdr:nvGrpSpPr>
        <xdr:cNvPr id="47" name="Group 46">
          <a:extLst>
            <a:ext uri="{FF2B5EF4-FFF2-40B4-BE49-F238E27FC236}">
              <a16:creationId xmlns:a16="http://schemas.microsoft.com/office/drawing/2014/main" id="{46129EB4-6A0B-2694-B2CE-F32737773BCF}"/>
            </a:ext>
          </a:extLst>
        </xdr:cNvPr>
        <xdr:cNvGrpSpPr>
          <a:grpSpLocks noChangeAspect="1"/>
        </xdr:cNvGrpSpPr>
      </xdr:nvGrpSpPr>
      <xdr:grpSpPr>
        <a:xfrm>
          <a:off x="25400" y="457200"/>
          <a:ext cx="18186400" cy="1206500"/>
          <a:chOff x="25400" y="419100"/>
          <a:chExt cx="18186400" cy="1097280"/>
        </a:xfrm>
      </xdr:grpSpPr>
      <mc:AlternateContent xmlns:mc="http://schemas.openxmlformats.org/markup-compatibility/2006" xmlns:a14="http://schemas.microsoft.com/office/drawing/2010/main">
        <mc:Choice Requires="a14">
          <xdr:graphicFrame macro="">
            <xdr:nvGraphicFramePr>
              <xdr:cNvPr id="10" name="Parental_Controls">
                <a:extLst>
                  <a:ext uri="{FF2B5EF4-FFF2-40B4-BE49-F238E27FC236}">
                    <a16:creationId xmlns:a16="http://schemas.microsoft.com/office/drawing/2014/main" id="{965E89C2-A2DC-A043-A5DB-795D697900D1}"/>
                  </a:ext>
                </a:extLst>
              </xdr:cNvPr>
              <xdr:cNvGraphicFramePr/>
            </xdr:nvGraphicFramePr>
            <xdr:xfrm>
              <a:off x="25400" y="419100"/>
              <a:ext cx="939800" cy="1097280"/>
            </xdr:xfrm>
            <a:graphic>
              <a:graphicData uri="http://schemas.microsoft.com/office/drawing/2010/slicer">
                <sle:slicer xmlns:sle="http://schemas.microsoft.com/office/drawing/2010/slicer" name="Parental_Controls"/>
              </a:graphicData>
            </a:graphic>
          </xdr:graphicFrame>
        </mc:Choice>
        <mc:Fallback xmlns="">
          <xdr:sp macro="" textlink="">
            <xdr:nvSpPr>
              <xdr:cNvPr id="0" name=""/>
              <xdr:cNvSpPr>
                <a:spLocks noTextEdit="1"/>
              </xdr:cNvSpPr>
            </xdr:nvSpPr>
            <xdr:spPr>
              <a:xfrm>
                <a:off x="25400" y="457200"/>
                <a:ext cx="9398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Country">
                <a:extLst>
                  <a:ext uri="{FF2B5EF4-FFF2-40B4-BE49-F238E27FC236}">
                    <a16:creationId xmlns:a16="http://schemas.microsoft.com/office/drawing/2014/main" id="{B3E91813-8102-444F-AC05-502F8D5BDED2}"/>
                  </a:ext>
                </a:extLst>
              </xdr:cNvPr>
              <xdr:cNvGraphicFramePr/>
            </xdr:nvGraphicFramePr>
            <xdr:xfrm>
              <a:off x="965200" y="419100"/>
              <a:ext cx="2819400" cy="109728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65200" y="457200"/>
                <a:ext cx="28194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5" name="Favorite_Genre">
                <a:extLst>
                  <a:ext uri="{FF2B5EF4-FFF2-40B4-BE49-F238E27FC236}">
                    <a16:creationId xmlns:a16="http://schemas.microsoft.com/office/drawing/2014/main" id="{F43F4B58-D8AE-EF4A-977F-05D0545EB8B4}"/>
                  </a:ext>
                </a:extLst>
              </xdr:cNvPr>
              <xdr:cNvGraphicFramePr/>
            </xdr:nvGraphicFramePr>
            <xdr:xfrm>
              <a:off x="3784600" y="419100"/>
              <a:ext cx="2667000" cy="1097280"/>
            </xdr:xfrm>
            <a:graphic>
              <a:graphicData uri="http://schemas.microsoft.com/office/drawing/2010/slicer">
                <sle:slicer xmlns:sle="http://schemas.microsoft.com/office/drawing/2010/slicer" name="Favorite_Genre"/>
              </a:graphicData>
            </a:graphic>
          </xdr:graphicFrame>
        </mc:Choice>
        <mc:Fallback xmlns="">
          <xdr:sp macro="" textlink="">
            <xdr:nvSpPr>
              <xdr:cNvPr id="0" name=""/>
              <xdr:cNvSpPr>
                <a:spLocks noTextEdit="1"/>
              </xdr:cNvSpPr>
            </xdr:nvSpPr>
            <xdr:spPr>
              <a:xfrm>
                <a:off x="3784600" y="457200"/>
                <a:ext cx="26670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7" name="Payment_Method">
                <a:extLst>
                  <a:ext uri="{FF2B5EF4-FFF2-40B4-BE49-F238E27FC236}">
                    <a16:creationId xmlns:a16="http://schemas.microsoft.com/office/drawing/2014/main" id="{29DF7EB4-5C62-F449-AE38-9BDC85276077}"/>
                  </a:ext>
                </a:extLst>
              </xdr:cNvPr>
              <xdr:cNvGraphicFramePr/>
            </xdr:nvGraphicFramePr>
            <xdr:xfrm>
              <a:off x="6438900" y="419100"/>
              <a:ext cx="1968500" cy="109728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6438900" y="457200"/>
                <a:ext cx="19685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subscription plan">
                <a:extLst>
                  <a:ext uri="{FF2B5EF4-FFF2-40B4-BE49-F238E27FC236}">
                    <a16:creationId xmlns:a16="http://schemas.microsoft.com/office/drawing/2014/main" id="{7C987D49-D8F1-C84D-8252-527D41635AB0}"/>
                  </a:ext>
                </a:extLst>
              </xdr:cNvPr>
              <xdr:cNvGraphicFramePr/>
            </xdr:nvGraphicFramePr>
            <xdr:xfrm>
              <a:off x="8407400" y="419100"/>
              <a:ext cx="1104900" cy="1097280"/>
            </xdr:xfrm>
            <a:graphic>
              <a:graphicData uri="http://schemas.microsoft.com/office/drawing/2010/slicer">
                <sle:slicer xmlns:sle="http://schemas.microsoft.com/office/drawing/2010/slicer" name="subscription plan"/>
              </a:graphicData>
            </a:graphic>
          </xdr:graphicFrame>
        </mc:Choice>
        <mc:Fallback xmlns="">
          <xdr:sp macro="" textlink="">
            <xdr:nvSpPr>
              <xdr:cNvPr id="0" name=""/>
              <xdr:cNvSpPr>
                <a:spLocks noTextEdit="1"/>
              </xdr:cNvSpPr>
            </xdr:nvSpPr>
            <xdr:spPr>
              <a:xfrm>
                <a:off x="8407400" y="457200"/>
                <a:ext cx="11049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Primary_Watch_Time">
                <a:extLst>
                  <a:ext uri="{FF2B5EF4-FFF2-40B4-BE49-F238E27FC236}">
                    <a16:creationId xmlns:a16="http://schemas.microsoft.com/office/drawing/2014/main" id="{0AA00F3E-0467-0140-A0AD-A98A5255BA27}"/>
                  </a:ext>
                </a:extLst>
              </xdr:cNvPr>
              <xdr:cNvGraphicFramePr/>
            </xdr:nvGraphicFramePr>
            <xdr:xfrm>
              <a:off x="9512300" y="419100"/>
              <a:ext cx="1689100" cy="1097280"/>
            </xdr:xfrm>
            <a:graphic>
              <a:graphicData uri="http://schemas.microsoft.com/office/drawing/2010/slicer">
                <sle:slicer xmlns:sle="http://schemas.microsoft.com/office/drawing/2010/slicer" name="Primary_Watch_Time"/>
              </a:graphicData>
            </a:graphic>
          </xdr:graphicFrame>
        </mc:Choice>
        <mc:Fallback xmlns="">
          <xdr:sp macro="" textlink="">
            <xdr:nvSpPr>
              <xdr:cNvPr id="0" name=""/>
              <xdr:cNvSpPr>
                <a:spLocks noTextEdit="1"/>
              </xdr:cNvSpPr>
            </xdr:nvSpPr>
            <xdr:spPr>
              <a:xfrm>
                <a:off x="9512300" y="457200"/>
                <a:ext cx="16891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Age_Group">
                <a:extLst>
                  <a:ext uri="{FF2B5EF4-FFF2-40B4-BE49-F238E27FC236}">
                    <a16:creationId xmlns:a16="http://schemas.microsoft.com/office/drawing/2014/main" id="{3E9CC268-4C68-004E-84CA-12573D73F268}"/>
                  </a:ext>
                </a:extLst>
              </xdr:cNvPr>
              <xdr:cNvGraphicFramePr/>
            </xdr:nvGraphicFramePr>
            <xdr:xfrm>
              <a:off x="11188700" y="419100"/>
              <a:ext cx="1841500" cy="109728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1188700" y="457200"/>
                <a:ext cx="18415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6" name="Language_Preference">
                <a:extLst>
                  <a:ext uri="{FF2B5EF4-FFF2-40B4-BE49-F238E27FC236}">
                    <a16:creationId xmlns:a16="http://schemas.microsoft.com/office/drawing/2014/main" id="{55500336-5F1E-9A4C-861E-89F600DE3973}"/>
                  </a:ext>
                </a:extLst>
              </xdr:cNvPr>
              <xdr:cNvGraphicFramePr/>
            </xdr:nvGraphicFramePr>
            <xdr:xfrm>
              <a:off x="13030200" y="419100"/>
              <a:ext cx="2336800" cy="1097280"/>
            </xdr:xfrm>
            <a:graphic>
              <a:graphicData uri="http://schemas.microsoft.com/office/drawing/2010/slicer">
                <sle:slicer xmlns:sle="http://schemas.microsoft.com/office/drawing/2010/slicer" name="Language_Preference"/>
              </a:graphicData>
            </a:graphic>
          </xdr:graphicFrame>
        </mc:Choice>
        <mc:Fallback xmlns="">
          <xdr:sp macro="" textlink="">
            <xdr:nvSpPr>
              <xdr:cNvPr id="0" name=""/>
              <xdr:cNvSpPr>
                <a:spLocks noTextEdit="1"/>
              </xdr:cNvSpPr>
            </xdr:nvSpPr>
            <xdr:spPr>
              <a:xfrm>
                <a:off x="13030200" y="457200"/>
                <a:ext cx="23368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Activity Level">
                <a:extLst>
                  <a:ext uri="{FF2B5EF4-FFF2-40B4-BE49-F238E27FC236}">
                    <a16:creationId xmlns:a16="http://schemas.microsoft.com/office/drawing/2014/main" id="{0941273C-1995-004E-87C9-A7BD98262860}"/>
                  </a:ext>
                </a:extLst>
              </xdr:cNvPr>
              <xdr:cNvGraphicFramePr/>
            </xdr:nvGraphicFramePr>
            <xdr:xfrm>
              <a:off x="15354300" y="419100"/>
              <a:ext cx="1028700" cy="1097280"/>
            </xdr:xfrm>
            <a:graphic>
              <a:graphicData uri="http://schemas.microsoft.com/office/drawing/2010/slicer">
                <sle:slicer xmlns:sle="http://schemas.microsoft.com/office/drawing/2010/slicer" name="Activity Level"/>
              </a:graphicData>
            </a:graphic>
          </xdr:graphicFrame>
        </mc:Choice>
        <mc:Fallback xmlns="">
          <xdr:sp macro="" textlink="">
            <xdr:nvSpPr>
              <xdr:cNvPr id="0" name=""/>
              <xdr:cNvSpPr>
                <a:spLocks noTextEdit="1"/>
              </xdr:cNvSpPr>
            </xdr:nvSpPr>
            <xdr:spPr>
              <a:xfrm>
                <a:off x="15354300" y="457200"/>
                <a:ext cx="10287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6" name="First_Device_Used">
                <a:extLst>
                  <a:ext uri="{FF2B5EF4-FFF2-40B4-BE49-F238E27FC236}">
                    <a16:creationId xmlns:a16="http://schemas.microsoft.com/office/drawing/2014/main" id="{4894ED12-9F6A-4B4D-BE54-ECB66C3C8703}"/>
                  </a:ext>
                </a:extLst>
              </xdr:cNvPr>
              <xdr:cNvGraphicFramePr/>
            </xdr:nvGraphicFramePr>
            <xdr:xfrm>
              <a:off x="16383000" y="419100"/>
              <a:ext cx="1828800" cy="1097280"/>
            </xdr:xfrm>
            <a:graphic>
              <a:graphicData uri="http://schemas.microsoft.com/office/drawing/2010/slicer">
                <sle:slicer xmlns:sle="http://schemas.microsoft.com/office/drawing/2010/slicer" name="First_Device_Used"/>
              </a:graphicData>
            </a:graphic>
          </xdr:graphicFrame>
        </mc:Choice>
        <mc:Fallback xmlns="">
          <xdr:sp macro="" textlink="">
            <xdr:nvSpPr>
              <xdr:cNvPr id="0" name=""/>
              <xdr:cNvSpPr>
                <a:spLocks noTextEdit="1"/>
              </xdr:cNvSpPr>
            </xdr:nvSpPr>
            <xdr:spPr>
              <a:xfrm>
                <a:off x="16383000" y="457200"/>
                <a:ext cx="1828800" cy="1206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63501</xdr:colOff>
      <xdr:row>7</xdr:row>
      <xdr:rowOff>153453</xdr:rowOff>
    </xdr:from>
    <xdr:to>
      <xdr:col>21</xdr:col>
      <xdr:colOff>673090</xdr:colOff>
      <xdr:row>12</xdr:row>
      <xdr:rowOff>101600</xdr:rowOff>
    </xdr:to>
    <xdr:grpSp>
      <xdr:nvGrpSpPr>
        <xdr:cNvPr id="41" name="Group 40">
          <a:extLst>
            <a:ext uri="{FF2B5EF4-FFF2-40B4-BE49-F238E27FC236}">
              <a16:creationId xmlns:a16="http://schemas.microsoft.com/office/drawing/2014/main" id="{9010BCF2-707D-B1AD-D9F4-11EDE5A6B2F3}"/>
            </a:ext>
          </a:extLst>
        </xdr:cNvPr>
        <xdr:cNvGrpSpPr/>
      </xdr:nvGrpSpPr>
      <xdr:grpSpPr>
        <a:xfrm>
          <a:off x="63501" y="1601253"/>
          <a:ext cx="18173689" cy="964147"/>
          <a:chOff x="1" y="1512353"/>
          <a:chExt cx="18173689" cy="964147"/>
        </a:xfrm>
      </xdr:grpSpPr>
      <xdr:sp macro="" textlink="">
        <xdr:nvSpPr>
          <xdr:cNvPr id="11" name="Rectangle 10">
            <a:extLst>
              <a:ext uri="{FF2B5EF4-FFF2-40B4-BE49-F238E27FC236}">
                <a16:creationId xmlns:a16="http://schemas.microsoft.com/office/drawing/2014/main" id="{0CB4DC73-1CB2-3302-7150-C49A158B639F}"/>
              </a:ext>
            </a:extLst>
          </xdr:cNvPr>
          <xdr:cNvSpPr/>
        </xdr:nvSpPr>
        <xdr:spPr>
          <a:xfrm>
            <a:off x="248"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GB" sz="1200" b="0" cap="none" spc="0">
                <a:ln w="0"/>
                <a:solidFill>
                  <a:schemeClr val="bg1"/>
                </a:solidFill>
                <a:effectLst/>
                <a:latin typeface="Book Antiqua" panose="02040602050305030304" pitchFamily="18" charset="0"/>
                <a:ea typeface="+mn-ea"/>
                <a:cs typeface="+mn-cs"/>
              </a:rPr>
              <a:t>Total</a:t>
            </a:r>
            <a:r>
              <a:rPr lang="en-GB" sz="1200" b="0" cap="none" spc="0" baseline="0">
                <a:ln w="0"/>
                <a:solidFill>
                  <a:schemeClr val="bg1"/>
                </a:solidFill>
                <a:effectLst/>
                <a:latin typeface="Book Antiqua" panose="02040602050305030304" pitchFamily="18" charset="0"/>
                <a:ea typeface="+mn-ea"/>
                <a:cs typeface="+mn-cs"/>
              </a:rPr>
              <a:t> Revenue</a:t>
            </a:r>
            <a:endParaRPr lang="en-GB" sz="1200" b="0" cap="none" spc="0">
              <a:ln w="0"/>
              <a:solidFill>
                <a:schemeClr val="bg1"/>
              </a:solidFill>
              <a:effectLst/>
              <a:latin typeface="Book Antiqua" panose="02040602050305030304" pitchFamily="18" charset="0"/>
              <a:ea typeface="+mn-ea"/>
              <a:cs typeface="+mn-cs"/>
            </a:endParaRPr>
          </a:p>
        </xdr:txBody>
      </xdr:sp>
      <xdr:sp macro="" textlink="">
        <xdr:nvSpPr>
          <xdr:cNvPr id="14" name="Rectangle 13">
            <a:extLst>
              <a:ext uri="{FF2B5EF4-FFF2-40B4-BE49-F238E27FC236}">
                <a16:creationId xmlns:a16="http://schemas.microsoft.com/office/drawing/2014/main" id="{C52043AB-5C5D-C49E-A550-F0232614BED9}"/>
              </a:ext>
            </a:extLst>
          </xdr:cNvPr>
          <xdr:cNvSpPr/>
        </xdr:nvSpPr>
        <xdr:spPr>
          <a:xfrm>
            <a:off x="7834382"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IN" sz="1200" b="0" cap="none" spc="0">
                <a:ln w="0"/>
                <a:solidFill>
                  <a:schemeClr val="bg1"/>
                </a:solidFill>
                <a:effectLst/>
                <a:latin typeface="Book Antiqua" panose="02040602050305030304" pitchFamily="18" charset="0"/>
                <a:ea typeface="+mn-ea"/>
                <a:cs typeface="+mn-cs"/>
              </a:rPr>
              <a:t>Total</a:t>
            </a:r>
            <a:r>
              <a:rPr lang="en-IN" sz="1200" b="0" cap="none" spc="0" baseline="0">
                <a:ln w="0"/>
                <a:solidFill>
                  <a:schemeClr val="bg1"/>
                </a:solidFill>
                <a:effectLst/>
                <a:latin typeface="Book Antiqua" panose="02040602050305030304" pitchFamily="18" charset="0"/>
                <a:ea typeface="+mn-ea"/>
                <a:cs typeface="+mn-cs"/>
              </a:rPr>
              <a:t> Content </a:t>
            </a:r>
            <a:r>
              <a:rPr lang="en-IN" sz="1200" b="0" cap="none" spc="0">
                <a:ln w="0"/>
                <a:solidFill>
                  <a:schemeClr val="bg1"/>
                </a:solidFill>
                <a:effectLst/>
                <a:latin typeface="Book Antiqua" panose="02040602050305030304" pitchFamily="18" charset="0"/>
                <a:ea typeface="+mn-ea"/>
                <a:cs typeface="+mn-cs"/>
              </a:rPr>
              <a:t>Watched </a:t>
            </a:r>
            <a:endParaRPr lang="en-GB" sz="1200" b="0" cap="none" spc="0">
              <a:ln w="0"/>
              <a:solidFill>
                <a:schemeClr val="bg1"/>
              </a:solidFill>
              <a:effectLst/>
              <a:latin typeface="Book Antiqua" panose="02040602050305030304" pitchFamily="18" charset="0"/>
              <a:ea typeface="+mn-ea"/>
              <a:cs typeface="+mn-cs"/>
            </a:endParaRPr>
          </a:p>
        </xdr:txBody>
      </xdr:sp>
      <xdr:sp macro="" textlink="">
        <xdr:nvSpPr>
          <xdr:cNvPr id="16" name="Rectangle 15">
            <a:extLst>
              <a:ext uri="{FF2B5EF4-FFF2-40B4-BE49-F238E27FC236}">
                <a16:creationId xmlns:a16="http://schemas.microsoft.com/office/drawing/2014/main" id="{A0F7DD36-3921-24B3-FA94-D6ED9838C885}"/>
              </a:ext>
            </a:extLst>
          </xdr:cNvPr>
          <xdr:cNvSpPr/>
        </xdr:nvSpPr>
        <xdr:spPr>
          <a:xfrm>
            <a:off x="10445760"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IN" sz="1200" b="0" cap="none" spc="0">
                <a:ln w="0"/>
                <a:solidFill>
                  <a:schemeClr val="bg1"/>
                </a:solidFill>
                <a:effectLst/>
                <a:latin typeface="Book Antiqua" panose="02040602050305030304" pitchFamily="18" charset="0"/>
                <a:ea typeface="+mn-ea"/>
                <a:cs typeface="+mn-cs"/>
              </a:rPr>
              <a:t> Average Rating </a:t>
            </a:r>
            <a:endParaRPr lang="en-GB" sz="1200" b="0" cap="none" spc="0">
              <a:ln w="0"/>
              <a:solidFill>
                <a:schemeClr val="bg1"/>
              </a:solidFill>
              <a:effectLst/>
              <a:latin typeface="Book Antiqua" panose="02040602050305030304" pitchFamily="18" charset="0"/>
              <a:ea typeface="+mn-ea"/>
              <a:cs typeface="+mn-cs"/>
            </a:endParaRPr>
          </a:p>
        </xdr:txBody>
      </xdr:sp>
      <xdr:sp macro="" textlink="">
        <xdr:nvSpPr>
          <xdr:cNvPr id="18" name="Rectangle 17">
            <a:extLst>
              <a:ext uri="{FF2B5EF4-FFF2-40B4-BE49-F238E27FC236}">
                <a16:creationId xmlns:a16="http://schemas.microsoft.com/office/drawing/2014/main" id="{2D9EA980-6D19-3F26-6920-91EAD645D69A}"/>
              </a:ext>
            </a:extLst>
          </xdr:cNvPr>
          <xdr:cNvSpPr/>
        </xdr:nvSpPr>
        <xdr:spPr>
          <a:xfrm>
            <a:off x="13057138" y="1512353"/>
            <a:ext cx="2505173" cy="331373"/>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GB" sz="1200" b="0" cap="none" spc="0">
                <a:ln w="0"/>
                <a:solidFill>
                  <a:schemeClr val="bg1"/>
                </a:solidFill>
                <a:effectLst/>
                <a:latin typeface="Book Antiqua" panose="02040602050305030304" pitchFamily="18" charset="0"/>
                <a:ea typeface="+mn-ea"/>
                <a:cs typeface="+mn-cs"/>
              </a:rPr>
              <a:t>Mean subscription Value</a:t>
            </a:r>
          </a:p>
        </xdr:txBody>
      </xdr:sp>
      <xdr:sp macro="" textlink="">
        <xdr:nvSpPr>
          <xdr:cNvPr id="20" name="Rectangle 19">
            <a:extLst>
              <a:ext uri="{FF2B5EF4-FFF2-40B4-BE49-F238E27FC236}">
                <a16:creationId xmlns:a16="http://schemas.microsoft.com/office/drawing/2014/main" id="{02325E77-054F-D150-3C48-9B2395AEFDCE}"/>
              </a:ext>
            </a:extLst>
          </xdr:cNvPr>
          <xdr:cNvSpPr/>
        </xdr:nvSpPr>
        <xdr:spPr>
          <a:xfrm>
            <a:off x="2611626"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GB" sz="1200" b="0" cap="none" spc="0">
                <a:ln w="0"/>
                <a:solidFill>
                  <a:schemeClr val="bg1"/>
                </a:solidFill>
                <a:effectLst/>
                <a:latin typeface="Book Antiqua" panose="02040602050305030304" pitchFamily="18" charset="0"/>
                <a:ea typeface="+mn-ea"/>
                <a:cs typeface="+mn-cs"/>
              </a:rPr>
              <a:t>Recommend Engaged User % </a:t>
            </a:r>
          </a:p>
        </xdr:txBody>
      </xdr:sp>
      <xdr:sp macro="" textlink="">
        <xdr:nvSpPr>
          <xdr:cNvPr id="22" name="Rectangle 21">
            <a:extLst>
              <a:ext uri="{FF2B5EF4-FFF2-40B4-BE49-F238E27FC236}">
                <a16:creationId xmlns:a16="http://schemas.microsoft.com/office/drawing/2014/main" id="{E92AE1C5-460A-D1B1-F726-B5D0626B6451}"/>
              </a:ext>
            </a:extLst>
          </xdr:cNvPr>
          <xdr:cNvSpPr/>
        </xdr:nvSpPr>
        <xdr:spPr>
          <a:xfrm>
            <a:off x="5223004"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algn="ctr"/>
            <a:r>
              <a:rPr lang="en-GB" sz="1200" b="0" cap="none" spc="0">
                <a:ln w="0"/>
                <a:solidFill>
                  <a:schemeClr val="bg1"/>
                </a:solidFill>
                <a:effectLst/>
                <a:latin typeface="Book Antiqua" panose="02040602050305030304" pitchFamily="18" charset="0"/>
              </a:rPr>
              <a:t>Recommend</a:t>
            </a:r>
            <a:r>
              <a:rPr lang="en-GB" sz="1200" b="0" cap="none" spc="0" baseline="0">
                <a:ln w="0"/>
                <a:solidFill>
                  <a:schemeClr val="bg1"/>
                </a:solidFill>
                <a:effectLst/>
                <a:latin typeface="Book Antiqua" panose="02040602050305030304" pitchFamily="18" charset="0"/>
              </a:rPr>
              <a:t> Content Watch Hr </a:t>
            </a:r>
            <a:endParaRPr lang="en-GB" sz="1200" b="0" cap="none" spc="0">
              <a:ln w="0"/>
              <a:solidFill>
                <a:schemeClr val="bg1"/>
              </a:solidFill>
              <a:effectLst/>
              <a:latin typeface="Book Antiqua" panose="02040602050305030304" pitchFamily="18" charset="0"/>
            </a:endParaRPr>
          </a:p>
        </xdr:txBody>
      </xdr:sp>
      <xdr:sp macro="" textlink="Sheet1!H17">
        <xdr:nvSpPr>
          <xdr:cNvPr id="13" name="TextBox 12">
            <a:extLst>
              <a:ext uri="{FF2B5EF4-FFF2-40B4-BE49-F238E27FC236}">
                <a16:creationId xmlns:a16="http://schemas.microsoft.com/office/drawing/2014/main" id="{34B2CCF8-F161-555D-AEF0-DA1F025513E1}"/>
              </a:ext>
            </a:extLst>
          </xdr:cNvPr>
          <xdr:cNvSpPr txBox="1"/>
        </xdr:nvSpPr>
        <xdr:spPr>
          <a:xfrm>
            <a:off x="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712D5E-5644-744A-AD8A-98C66CD82FAF}" type="TxLink">
              <a:rPr lang="en-US" sz="3200" b="0" i="0" u="none" strike="noStrike">
                <a:solidFill>
                  <a:schemeClr val="bg1"/>
                </a:solidFill>
                <a:latin typeface="Aptos Narrow"/>
              </a:rPr>
              <a:pPr algn="ctr"/>
              <a:t>₹1,19,165</a:t>
            </a:fld>
            <a:endParaRPr lang="en-GB" sz="6600" b="1">
              <a:solidFill>
                <a:schemeClr val="bg1"/>
              </a:solidFill>
            </a:endParaRPr>
          </a:p>
        </xdr:txBody>
      </xdr:sp>
      <xdr:sp macro="" textlink="Sheet1!R16">
        <xdr:nvSpPr>
          <xdr:cNvPr id="15" name="TextBox 14">
            <a:extLst>
              <a:ext uri="{FF2B5EF4-FFF2-40B4-BE49-F238E27FC236}">
                <a16:creationId xmlns:a16="http://schemas.microsoft.com/office/drawing/2014/main" id="{73CD681B-D19E-7A47-1EAF-ED047090E0ED}"/>
              </a:ext>
            </a:extLst>
          </xdr:cNvPr>
          <xdr:cNvSpPr txBox="1"/>
        </xdr:nvSpPr>
        <xdr:spPr>
          <a:xfrm>
            <a:off x="783414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05B90C-36AC-C04B-A6B9-704D5448EAA3}" type="TxLink">
              <a:rPr lang="en-US" sz="3200" b="0" i="0" u="none" strike="noStrike">
                <a:solidFill>
                  <a:schemeClr val="bg1"/>
                </a:solidFill>
                <a:latin typeface="Aptos Narrow"/>
                <a:ea typeface="+mn-ea"/>
                <a:cs typeface="+mn-cs"/>
              </a:rPr>
              <a:pPr marL="0" indent="0" algn="ctr"/>
              <a:t>6,15,643</a:t>
            </a:fld>
            <a:endParaRPr lang="en-GB" sz="3200" b="0" i="0" u="none" strike="noStrike">
              <a:solidFill>
                <a:schemeClr val="bg1"/>
              </a:solidFill>
              <a:latin typeface="Aptos Narrow"/>
              <a:ea typeface="+mn-ea"/>
              <a:cs typeface="+mn-cs"/>
            </a:endParaRPr>
          </a:p>
        </xdr:txBody>
      </xdr:sp>
      <xdr:sp macro="" textlink="Sheet1!U35">
        <xdr:nvSpPr>
          <xdr:cNvPr id="17" name="TextBox 16">
            <a:extLst>
              <a:ext uri="{FF2B5EF4-FFF2-40B4-BE49-F238E27FC236}">
                <a16:creationId xmlns:a16="http://schemas.microsoft.com/office/drawing/2014/main" id="{5C7F057C-53E2-1422-A0C6-B14986B34915}"/>
              </a:ext>
            </a:extLst>
          </xdr:cNvPr>
          <xdr:cNvSpPr txBox="1"/>
        </xdr:nvSpPr>
        <xdr:spPr>
          <a:xfrm>
            <a:off x="1044552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6F3FFA-4B26-7044-925B-8170A92D9598}" type="TxLink">
              <a:rPr lang="en-US" sz="3200" b="0" i="0" u="none" strike="noStrike">
                <a:solidFill>
                  <a:schemeClr val="bg1"/>
                </a:solidFill>
                <a:latin typeface="Aptos Narrow"/>
                <a:ea typeface="+mn-ea"/>
                <a:cs typeface="+mn-cs"/>
              </a:rPr>
              <a:pPr marL="0" indent="0" algn="ctr"/>
              <a:t>4.0</a:t>
            </a:fld>
            <a:endParaRPr lang="en-GB" sz="3200" b="0" i="0" u="none" strike="noStrike">
              <a:solidFill>
                <a:schemeClr val="bg1"/>
              </a:solidFill>
              <a:latin typeface="Aptos Narrow"/>
              <a:ea typeface="+mn-ea"/>
              <a:cs typeface="+mn-cs"/>
            </a:endParaRPr>
          </a:p>
        </xdr:txBody>
      </xdr:sp>
      <xdr:sp macro="" textlink="Sheet1!V35">
        <xdr:nvSpPr>
          <xdr:cNvPr id="19" name="TextBox 18">
            <a:extLst>
              <a:ext uri="{FF2B5EF4-FFF2-40B4-BE49-F238E27FC236}">
                <a16:creationId xmlns:a16="http://schemas.microsoft.com/office/drawing/2014/main" id="{2DC449E3-CD0C-1565-84B6-ED87D3024BFC}"/>
              </a:ext>
            </a:extLst>
          </xdr:cNvPr>
          <xdr:cNvSpPr txBox="1"/>
        </xdr:nvSpPr>
        <xdr:spPr>
          <a:xfrm>
            <a:off x="1305690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998977-BF59-1847-AB8F-7FB79AC70975}" type="TxLink">
              <a:rPr lang="en-US" sz="3200" b="0" i="0" u="none" strike="noStrike">
                <a:solidFill>
                  <a:schemeClr val="bg1"/>
                </a:solidFill>
                <a:latin typeface="Aptos Narrow"/>
                <a:ea typeface="+mn-ea"/>
                <a:cs typeface="+mn-cs"/>
              </a:rPr>
              <a:pPr marL="0" indent="0" algn="ctr"/>
              <a:t>₹12.0</a:t>
            </a:fld>
            <a:endParaRPr lang="en-GB" sz="3200" b="0" i="0" u="none" strike="noStrike">
              <a:solidFill>
                <a:schemeClr val="bg1"/>
              </a:solidFill>
              <a:latin typeface="Aptos Narrow"/>
              <a:ea typeface="+mn-ea"/>
              <a:cs typeface="+mn-cs"/>
            </a:endParaRPr>
          </a:p>
        </xdr:txBody>
      </xdr:sp>
      <xdr:sp macro="" textlink="Sheet1!X35">
        <xdr:nvSpPr>
          <xdr:cNvPr id="21" name="TextBox 20">
            <a:extLst>
              <a:ext uri="{FF2B5EF4-FFF2-40B4-BE49-F238E27FC236}">
                <a16:creationId xmlns:a16="http://schemas.microsoft.com/office/drawing/2014/main" id="{821CD277-AF06-F4A3-CC9E-7804D52C3095}"/>
              </a:ext>
            </a:extLst>
          </xdr:cNvPr>
          <xdr:cNvSpPr txBox="1"/>
        </xdr:nvSpPr>
        <xdr:spPr>
          <a:xfrm>
            <a:off x="261138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2714C3-ADD5-864E-AD6A-5DA8976CD581}" type="TxLink">
              <a:rPr lang="en-US" sz="3200" b="0" i="0" u="none" strike="noStrike">
                <a:solidFill>
                  <a:schemeClr val="bg1"/>
                </a:solidFill>
                <a:latin typeface="Aptos Narrow"/>
                <a:ea typeface="+mn-ea"/>
                <a:cs typeface="+mn-cs"/>
              </a:rPr>
              <a:pPr marL="0" indent="0" algn="ctr"/>
              <a:t>43.8%</a:t>
            </a:fld>
            <a:endParaRPr lang="en-GB" sz="3200" b="0" i="0" u="none" strike="noStrike">
              <a:solidFill>
                <a:schemeClr val="bg1"/>
              </a:solidFill>
              <a:latin typeface="Aptos Narrow"/>
              <a:ea typeface="+mn-ea"/>
              <a:cs typeface="+mn-cs"/>
            </a:endParaRPr>
          </a:p>
        </xdr:txBody>
      </xdr:sp>
      <xdr:sp macro="" textlink="Sheet1!AA37">
        <xdr:nvSpPr>
          <xdr:cNvPr id="23" name="TextBox 22">
            <a:extLst>
              <a:ext uri="{FF2B5EF4-FFF2-40B4-BE49-F238E27FC236}">
                <a16:creationId xmlns:a16="http://schemas.microsoft.com/office/drawing/2014/main" id="{EC6BD5F3-8466-91CA-71BA-C09CB1453F85}"/>
              </a:ext>
            </a:extLst>
          </xdr:cNvPr>
          <xdr:cNvSpPr txBox="1"/>
        </xdr:nvSpPr>
        <xdr:spPr>
          <a:xfrm>
            <a:off x="5222761" y="1905000"/>
            <a:ext cx="2505173"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7F9CB6-9523-C541-BB99-273B2644F3D8}" type="TxLink">
              <a:rPr lang="en-US" sz="3200" b="0" i="0" u="none" strike="noStrike">
                <a:solidFill>
                  <a:schemeClr val="bg1"/>
                </a:solidFill>
                <a:latin typeface="Aptos Narrow"/>
                <a:ea typeface="+mn-ea"/>
                <a:cs typeface="+mn-cs"/>
              </a:rPr>
              <a:pPr marL="0" indent="0" algn="ctr"/>
              <a:t>12:42</a:t>
            </a:fld>
            <a:endParaRPr lang="en-GB" sz="3200" b="0" i="0" u="none" strike="noStrike">
              <a:solidFill>
                <a:schemeClr val="bg1"/>
              </a:solidFill>
              <a:latin typeface="Aptos Narrow"/>
              <a:ea typeface="+mn-ea"/>
              <a:cs typeface="+mn-cs"/>
            </a:endParaRPr>
          </a:p>
        </xdr:txBody>
      </xdr:sp>
      <xdr:sp macro="" textlink="Sheet2!Q25">
        <xdr:nvSpPr>
          <xdr:cNvPr id="40" name="TextBox 39">
            <a:extLst>
              <a:ext uri="{FF2B5EF4-FFF2-40B4-BE49-F238E27FC236}">
                <a16:creationId xmlns:a16="http://schemas.microsoft.com/office/drawing/2014/main" id="{0046B563-D9D6-9712-2C99-39C5917E0C09}"/>
              </a:ext>
            </a:extLst>
          </xdr:cNvPr>
          <xdr:cNvSpPr txBox="1"/>
        </xdr:nvSpPr>
        <xdr:spPr>
          <a:xfrm>
            <a:off x="15668279" y="1905000"/>
            <a:ext cx="2505175" cy="571500"/>
          </a:xfrm>
          <a:prstGeom prst="rect">
            <a:avLst/>
          </a:prstGeom>
          <a:gradFill>
            <a:gsLst>
              <a:gs pos="0">
                <a:schemeClr val="bg1">
                  <a:lumMod val="95000"/>
                </a:schemeClr>
              </a:gs>
              <a:gs pos="67000">
                <a:srgbClr val="C00000"/>
              </a:gs>
              <a:gs pos="32000">
                <a:srgbClr val="C00000"/>
              </a:gs>
              <a:gs pos="100000">
                <a:schemeClr val="bg1">
                  <a:lumMod val="95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58144D-92B2-9949-8652-08D7BD673091}" type="TxLink">
              <a:rPr lang="en-US" sz="3200" b="0" i="0" u="none" strike="noStrike">
                <a:solidFill>
                  <a:schemeClr val="bg1"/>
                </a:solidFill>
                <a:latin typeface="Aptos Narrow"/>
                <a:ea typeface="+mn-ea"/>
                <a:cs typeface="+mn-cs"/>
              </a:rPr>
              <a:pPr marL="0" indent="0" algn="ctr"/>
              <a:t>10</a:t>
            </a:fld>
            <a:endParaRPr lang="en-GB" sz="3200" b="0" i="0" u="none" strike="noStrike">
              <a:solidFill>
                <a:schemeClr val="bg1"/>
              </a:solidFill>
              <a:latin typeface="Aptos Narrow"/>
              <a:ea typeface="+mn-ea"/>
              <a:cs typeface="+mn-cs"/>
            </a:endParaRPr>
          </a:p>
        </xdr:txBody>
      </xdr:sp>
      <xdr:sp macro="" textlink="">
        <xdr:nvSpPr>
          <xdr:cNvPr id="35" name="Rectangle 34">
            <a:extLst>
              <a:ext uri="{FF2B5EF4-FFF2-40B4-BE49-F238E27FC236}">
                <a16:creationId xmlns:a16="http://schemas.microsoft.com/office/drawing/2014/main" id="{AEAE65CF-D4B6-ECB7-CFDA-C0BEAE94405F}"/>
              </a:ext>
            </a:extLst>
          </xdr:cNvPr>
          <xdr:cNvSpPr/>
        </xdr:nvSpPr>
        <xdr:spPr>
          <a:xfrm>
            <a:off x="15668517" y="1512385"/>
            <a:ext cx="2505173" cy="331309"/>
          </a:xfrm>
          <a:prstGeom prst="rect">
            <a:avLst/>
          </a:prstGeom>
          <a:gradFill flip="none" rotWithShape="1">
            <a:gsLst>
              <a:gs pos="0">
                <a:schemeClr val="bg1">
                  <a:lumMod val="95000"/>
                </a:schemeClr>
              </a:gs>
              <a:gs pos="67000">
                <a:srgbClr val="002060"/>
              </a:gs>
              <a:gs pos="32000">
                <a:srgbClr val="002060"/>
              </a:gs>
              <a:gs pos="100000">
                <a:schemeClr val="bg1">
                  <a:lumMod val="95000"/>
                </a:schemeClr>
              </a:gs>
            </a:gsLst>
            <a:lin ang="5400000" scaled="1"/>
            <a:tileRect/>
          </a:gradFill>
        </xdr:spPr>
        <xdr:txBody>
          <a:bodyPr wrap="square" lIns="91440" tIns="45720" rIns="91440" bIns="45720" anchor="ctr">
            <a:noAutofit/>
          </a:bodyPr>
          <a:lstStyle/>
          <a:p>
            <a:pPr marL="0" indent="0" algn="ctr"/>
            <a:r>
              <a:rPr lang="en-GB" sz="1200" b="0" cap="none" spc="0">
                <a:ln w="0"/>
                <a:solidFill>
                  <a:schemeClr val="bg1"/>
                </a:solidFill>
                <a:effectLst/>
                <a:latin typeface="Book Antiqua" panose="02040602050305030304" pitchFamily="18" charset="0"/>
                <a:ea typeface="+mn-ea"/>
                <a:cs typeface="+mn-cs"/>
              </a:rPr>
              <a:t>Average month subscribed</a:t>
            </a:r>
          </a:p>
        </xdr:txBody>
      </xdr:sp>
    </xdr:grpSp>
    <xdr:clientData/>
  </xdr:twoCellAnchor>
  <xdr:twoCellAnchor>
    <xdr:from>
      <xdr:col>11</xdr:col>
      <xdr:colOff>63500</xdr:colOff>
      <xdr:row>28</xdr:row>
      <xdr:rowOff>12700</xdr:rowOff>
    </xdr:from>
    <xdr:to>
      <xdr:col>16</xdr:col>
      <xdr:colOff>315976</xdr:colOff>
      <xdr:row>43</xdr:row>
      <xdr:rowOff>64516</xdr:rowOff>
    </xdr:to>
    <xdr:graphicFrame macro="">
      <xdr:nvGraphicFramePr>
        <xdr:cNvPr id="39" name="Chart 38">
          <a:extLst>
            <a:ext uri="{FF2B5EF4-FFF2-40B4-BE49-F238E27FC236}">
              <a16:creationId xmlns:a16="http://schemas.microsoft.com/office/drawing/2014/main" id="{68B57694-C214-B94F-9C82-273458EC0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12</xdr:row>
      <xdr:rowOff>127000</xdr:rowOff>
    </xdr:from>
    <xdr:to>
      <xdr:col>21</xdr:col>
      <xdr:colOff>749299</xdr:colOff>
      <xdr:row>43</xdr:row>
      <xdr:rowOff>77216</xdr:rowOff>
    </xdr:to>
    <xdr:grpSp>
      <xdr:nvGrpSpPr>
        <xdr:cNvPr id="44" name="Group 43">
          <a:extLst>
            <a:ext uri="{FF2B5EF4-FFF2-40B4-BE49-F238E27FC236}">
              <a16:creationId xmlns:a16="http://schemas.microsoft.com/office/drawing/2014/main" id="{66507E4E-C8F6-84F0-8DBB-D1A261AF0F96}"/>
            </a:ext>
          </a:extLst>
        </xdr:cNvPr>
        <xdr:cNvGrpSpPr/>
      </xdr:nvGrpSpPr>
      <xdr:grpSpPr>
        <a:xfrm>
          <a:off x="0" y="2590800"/>
          <a:ext cx="18313399" cy="6249416"/>
          <a:chOff x="0" y="2590800"/>
          <a:chExt cx="18313399" cy="6249416"/>
        </a:xfrm>
        <a:gradFill>
          <a:gsLst>
            <a:gs pos="0">
              <a:schemeClr val="accent1">
                <a:shade val="30000"/>
                <a:satMod val="115000"/>
              </a:schemeClr>
            </a:gs>
            <a:gs pos="50000">
              <a:schemeClr val="accent1">
                <a:shade val="67500"/>
                <a:satMod val="115000"/>
              </a:schemeClr>
            </a:gs>
            <a:gs pos="100000">
              <a:schemeClr val="bg1"/>
            </a:gs>
          </a:gsLst>
          <a:lin ang="5400000" scaled="1"/>
        </a:gradFill>
      </xdr:grpSpPr>
      <xdr:grpSp>
        <xdr:nvGrpSpPr>
          <xdr:cNvPr id="38" name="Group 37">
            <a:extLst>
              <a:ext uri="{FF2B5EF4-FFF2-40B4-BE49-F238E27FC236}">
                <a16:creationId xmlns:a16="http://schemas.microsoft.com/office/drawing/2014/main" id="{49E5BD78-8E5A-039C-0291-1391CCAD06F3}"/>
              </a:ext>
            </a:extLst>
          </xdr:cNvPr>
          <xdr:cNvGrpSpPr/>
        </xdr:nvGrpSpPr>
        <xdr:grpSpPr>
          <a:xfrm>
            <a:off x="0" y="5727700"/>
            <a:ext cx="18313399" cy="3112516"/>
            <a:chOff x="-18" y="5553635"/>
            <a:chExt cx="18338835" cy="2929427"/>
          </a:xfrm>
          <a:grpFill/>
        </xdr:grpSpPr>
        <xdr:graphicFrame macro="">
          <xdr:nvGraphicFramePr>
            <xdr:cNvPr id="29" name="Chart 28">
              <a:extLst>
                <a:ext uri="{FF2B5EF4-FFF2-40B4-BE49-F238E27FC236}">
                  <a16:creationId xmlns:a16="http://schemas.microsoft.com/office/drawing/2014/main" id="{EF6658D8-608C-3C46-B38D-41AB40D89B28}"/>
                </a:ext>
              </a:extLst>
            </xdr:cNvPr>
            <xdr:cNvGraphicFramePr>
              <a:graphicFrameLocks/>
            </xdr:cNvGraphicFramePr>
          </xdr:nvGraphicFramePr>
          <xdr:xfrm>
            <a:off x="-18" y="5553635"/>
            <a:ext cx="9083447" cy="29260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2" name="Chart 31">
              <a:extLst>
                <a:ext uri="{FF2B5EF4-FFF2-40B4-BE49-F238E27FC236}">
                  <a16:creationId xmlns:a16="http://schemas.microsoft.com/office/drawing/2014/main" id="{3941C3A3-FC47-3C49-9608-1F69B282B411}"/>
                </a:ext>
              </a:extLst>
            </xdr:cNvPr>
            <xdr:cNvGraphicFramePr>
              <a:graphicFrameLocks/>
            </xdr:cNvGraphicFramePr>
          </xdr:nvGraphicFramePr>
          <xdr:xfrm>
            <a:off x="13627095" y="5565588"/>
            <a:ext cx="4711722" cy="2917474"/>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3" name="Group 42">
            <a:extLst>
              <a:ext uri="{FF2B5EF4-FFF2-40B4-BE49-F238E27FC236}">
                <a16:creationId xmlns:a16="http://schemas.microsoft.com/office/drawing/2014/main" id="{CF8640F4-C6C1-42A7-3D52-919EE1C04095}"/>
              </a:ext>
            </a:extLst>
          </xdr:cNvPr>
          <xdr:cNvGrpSpPr/>
        </xdr:nvGrpSpPr>
        <xdr:grpSpPr>
          <a:xfrm>
            <a:off x="0" y="2590800"/>
            <a:ext cx="18288000" cy="3096260"/>
            <a:chOff x="12700" y="2590800"/>
            <a:chExt cx="18288000" cy="3096260"/>
          </a:xfrm>
          <a:grpFill/>
        </xdr:grpSpPr>
        <xdr:grpSp>
          <xdr:nvGrpSpPr>
            <xdr:cNvPr id="37" name="Group 36">
              <a:extLst>
                <a:ext uri="{FF2B5EF4-FFF2-40B4-BE49-F238E27FC236}">
                  <a16:creationId xmlns:a16="http://schemas.microsoft.com/office/drawing/2014/main" id="{F2DAA4AA-B064-B40A-23D2-43E227BC5EC4}"/>
                </a:ext>
              </a:extLst>
            </xdr:cNvPr>
            <xdr:cNvGrpSpPr/>
          </xdr:nvGrpSpPr>
          <xdr:grpSpPr>
            <a:xfrm>
              <a:off x="12700" y="2590800"/>
              <a:ext cx="18288000" cy="3096260"/>
              <a:chOff x="12700" y="2540000"/>
              <a:chExt cx="18277840" cy="2926775"/>
            </a:xfrm>
            <a:grpFill/>
          </xdr:grpSpPr>
          <xdr:graphicFrame macro="">
            <xdr:nvGraphicFramePr>
              <xdr:cNvPr id="26" name="Chart 25">
                <a:extLst>
                  <a:ext uri="{FF2B5EF4-FFF2-40B4-BE49-F238E27FC236}">
                    <a16:creationId xmlns:a16="http://schemas.microsoft.com/office/drawing/2014/main" id="{A75A518D-F6D8-4146-BA8A-91F18CFD7A6E}"/>
                  </a:ext>
                </a:extLst>
              </xdr:cNvPr>
              <xdr:cNvGraphicFramePr>
                <a:graphicFrameLocks/>
              </xdr:cNvGraphicFramePr>
            </xdr:nvGraphicFramePr>
            <xdr:xfrm>
              <a:off x="12700" y="2540000"/>
              <a:ext cx="9062762" cy="292608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4" name="Chart 33">
                <a:extLst>
                  <a:ext uri="{FF2B5EF4-FFF2-40B4-BE49-F238E27FC236}">
                    <a16:creationId xmlns:a16="http://schemas.microsoft.com/office/drawing/2014/main" id="{32BE2264-61AF-F64F-9DDE-EC96716CFAAA}"/>
                  </a:ext>
                </a:extLst>
              </xdr:cNvPr>
              <xdr:cNvGraphicFramePr>
                <a:graphicFrameLocks/>
              </xdr:cNvGraphicFramePr>
            </xdr:nvGraphicFramePr>
            <xdr:xfrm>
              <a:off x="13627100" y="2540695"/>
              <a:ext cx="4663440" cy="2926080"/>
            </xdr:xfrm>
            <a:graphic>
              <a:graphicData uri="http://schemas.openxmlformats.org/drawingml/2006/chart">
                <c:chart xmlns:c="http://schemas.openxmlformats.org/drawingml/2006/chart" xmlns:r="http://schemas.openxmlformats.org/officeDocument/2006/relationships" r:id="rId6"/>
              </a:graphicData>
            </a:graphic>
          </xdr:graphicFrame>
        </xdr:grpSp>
        <xdr:graphicFrame macro="">
          <xdr:nvGraphicFramePr>
            <xdr:cNvPr id="42" name="Chart 41">
              <a:extLst>
                <a:ext uri="{FF2B5EF4-FFF2-40B4-BE49-F238E27FC236}">
                  <a16:creationId xmlns:a16="http://schemas.microsoft.com/office/drawing/2014/main" id="{CA2DA48B-EB90-3B46-9A07-4C40BD90D90D}"/>
                </a:ext>
              </a:extLst>
            </xdr:cNvPr>
            <xdr:cNvGraphicFramePr>
              <a:graphicFrameLocks/>
            </xdr:cNvGraphicFramePr>
          </xdr:nvGraphicFramePr>
          <xdr:xfrm>
            <a:off x="9156700" y="2590800"/>
            <a:ext cx="4389120" cy="3090672"/>
          </xdr:xfrm>
          <a:graphic>
            <a:graphicData uri="http://schemas.openxmlformats.org/drawingml/2006/chart">
              <c:chart xmlns:c="http://schemas.openxmlformats.org/drawingml/2006/chart" xmlns:r="http://schemas.openxmlformats.org/officeDocument/2006/relationships" r:id="rId7"/>
            </a:graphicData>
          </a:graphic>
        </xdr:graphicFrame>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uryakantasamantaray" refreshedDate="45745.607393981481" createdVersion="8" refreshedVersion="8" minRefreshableVersion="3" recordCount="1000" xr:uid="{EFF8EB75-CA8F-7A40-8B90-759A1B9F6CFC}">
  <cacheSource type="worksheet">
    <worksheetSource ref="A1:AD1001" sheet="streaming_service_data"/>
  </cacheSource>
  <cacheFields count="30">
    <cacheField name="User_ID" numFmtId="0">
      <sharedItems containsSemiMixedTypes="0" containsString="0" containsNumber="1" containsInteger="1" minValue="1003" maxValue="9996" count="1000">
        <n v="1003"/>
        <n v="1005"/>
        <n v="1006"/>
        <n v="1035"/>
        <n v="1037"/>
        <n v="1050"/>
        <n v="1055"/>
        <n v="1062"/>
        <n v="1075"/>
        <n v="1081"/>
        <n v="1090"/>
        <n v="1101"/>
        <n v="1103"/>
        <n v="1110"/>
        <n v="1114"/>
        <n v="1118"/>
        <n v="1123"/>
        <n v="1148"/>
        <n v="1149"/>
        <n v="1150"/>
        <n v="1162"/>
        <n v="1169"/>
        <n v="1175"/>
        <n v="1179"/>
        <n v="1185"/>
        <n v="1194"/>
        <n v="1214"/>
        <n v="1215"/>
        <n v="1222"/>
        <n v="1228"/>
        <n v="1235"/>
        <n v="1253"/>
        <n v="1255"/>
        <n v="1257"/>
        <n v="1260"/>
        <n v="1269"/>
        <n v="1272"/>
        <n v="1282"/>
        <n v="1284"/>
        <n v="1300"/>
        <n v="1303"/>
        <n v="1333"/>
        <n v="1336"/>
        <n v="1337"/>
        <n v="1338"/>
        <n v="1354"/>
        <n v="1364"/>
        <n v="1373"/>
        <n v="1379"/>
        <n v="1385"/>
        <n v="1388"/>
        <n v="1390"/>
        <n v="1393"/>
        <n v="1408"/>
        <n v="1413"/>
        <n v="1419"/>
        <n v="1420"/>
        <n v="1425"/>
        <n v="1433"/>
        <n v="1443"/>
        <n v="1481"/>
        <n v="1495"/>
        <n v="1528"/>
        <n v="1534"/>
        <n v="1539"/>
        <n v="1570"/>
        <n v="1575"/>
        <n v="1576"/>
        <n v="1609"/>
        <n v="1612"/>
        <n v="1635"/>
        <n v="1636"/>
        <n v="1637"/>
        <n v="1650"/>
        <n v="1661"/>
        <n v="1665"/>
        <n v="1672"/>
        <n v="1674"/>
        <n v="1687"/>
        <n v="1691"/>
        <n v="1697"/>
        <n v="1699"/>
        <n v="1714"/>
        <n v="1715"/>
        <n v="1754"/>
        <n v="1765"/>
        <n v="1776"/>
        <n v="1782"/>
        <n v="1784"/>
        <n v="1790"/>
        <n v="1798"/>
        <n v="1801"/>
        <n v="1805"/>
        <n v="1813"/>
        <n v="1831"/>
        <n v="1846"/>
        <n v="1851"/>
        <n v="1856"/>
        <n v="1857"/>
        <n v="1897"/>
        <n v="1912"/>
        <n v="1922"/>
        <n v="1932"/>
        <n v="1947"/>
        <n v="1953"/>
        <n v="1970"/>
        <n v="1976"/>
        <n v="2011"/>
        <n v="2039"/>
        <n v="2040"/>
        <n v="2057"/>
        <n v="2062"/>
        <n v="2075"/>
        <n v="2079"/>
        <n v="2086"/>
        <n v="2095"/>
        <n v="2099"/>
        <n v="2146"/>
        <n v="2147"/>
        <n v="2150"/>
        <n v="2154"/>
        <n v="2165"/>
        <n v="2170"/>
        <n v="2180"/>
        <n v="2186"/>
        <n v="2190"/>
        <n v="2214"/>
        <n v="2220"/>
        <n v="2237"/>
        <n v="2243"/>
        <n v="2291"/>
        <n v="2306"/>
        <n v="2319"/>
        <n v="2321"/>
        <n v="2324"/>
        <n v="2334"/>
        <n v="2361"/>
        <n v="2363"/>
        <n v="2381"/>
        <n v="2382"/>
        <n v="2396"/>
        <n v="2400"/>
        <n v="2401"/>
        <n v="2410"/>
        <n v="2418"/>
        <n v="2428"/>
        <n v="2441"/>
        <n v="2457"/>
        <n v="2466"/>
        <n v="2472"/>
        <n v="2477"/>
        <n v="2480"/>
        <n v="2481"/>
        <n v="2482"/>
        <n v="2490"/>
        <n v="2497"/>
        <n v="2498"/>
        <n v="2504"/>
        <n v="2517"/>
        <n v="2518"/>
        <n v="2521"/>
        <n v="2533"/>
        <n v="2536"/>
        <n v="2546"/>
        <n v="2549"/>
        <n v="2565"/>
        <n v="2581"/>
        <n v="2593"/>
        <n v="2603"/>
        <n v="2613"/>
        <n v="2639"/>
        <n v="2647"/>
        <n v="2660"/>
        <n v="2664"/>
        <n v="2675"/>
        <n v="2690"/>
        <n v="2697"/>
        <n v="2701"/>
        <n v="2714"/>
        <n v="2723"/>
        <n v="2727"/>
        <n v="2731"/>
        <n v="2734"/>
        <n v="2739"/>
        <n v="2766"/>
        <n v="2784"/>
        <n v="2788"/>
        <n v="2808"/>
        <n v="2820"/>
        <n v="2829"/>
        <n v="2830"/>
        <n v="2836"/>
        <n v="2847"/>
        <n v="2851"/>
        <n v="2854"/>
        <n v="2884"/>
        <n v="2886"/>
        <n v="2904"/>
        <n v="2908"/>
        <n v="2914"/>
        <n v="2942"/>
        <n v="2960"/>
        <n v="2981"/>
        <n v="2995"/>
        <n v="3004"/>
        <n v="3009"/>
        <n v="3010"/>
        <n v="3035"/>
        <n v="3078"/>
        <n v="3083"/>
        <n v="3102"/>
        <n v="3119"/>
        <n v="3131"/>
        <n v="3135"/>
        <n v="3162"/>
        <n v="3163"/>
        <n v="3164"/>
        <n v="3168"/>
        <n v="3173"/>
        <n v="3178"/>
        <n v="3195"/>
        <n v="3202"/>
        <n v="3209"/>
        <n v="3214"/>
        <n v="3217"/>
        <n v="3234"/>
        <n v="3255"/>
        <n v="3261"/>
        <n v="3264"/>
        <n v="3287"/>
        <n v="3325"/>
        <n v="3334"/>
        <n v="3354"/>
        <n v="3379"/>
        <n v="3393"/>
        <n v="3395"/>
        <n v="3427"/>
        <n v="3437"/>
        <n v="3440"/>
        <n v="3443"/>
        <n v="3457"/>
        <n v="3469"/>
        <n v="3472"/>
        <n v="3496"/>
        <n v="3498"/>
        <n v="3530"/>
        <n v="3532"/>
        <n v="3554"/>
        <n v="3558"/>
        <n v="3572"/>
        <n v="3593"/>
        <n v="3603"/>
        <n v="3618"/>
        <n v="3620"/>
        <n v="3622"/>
        <n v="3633"/>
        <n v="3639"/>
        <n v="3654"/>
        <n v="3677"/>
        <n v="3687"/>
        <n v="3699"/>
        <n v="3724"/>
        <n v="3745"/>
        <n v="3762"/>
        <n v="3763"/>
        <n v="3779"/>
        <n v="3781"/>
        <n v="3797"/>
        <n v="3806"/>
        <n v="3810"/>
        <n v="3822"/>
        <n v="3826"/>
        <n v="3847"/>
        <n v="3858"/>
        <n v="3866"/>
        <n v="3877"/>
        <n v="3882"/>
        <n v="3888"/>
        <n v="3892"/>
        <n v="3898"/>
        <n v="3904"/>
        <n v="3910"/>
        <n v="3918"/>
        <n v="3926"/>
        <n v="3941"/>
        <n v="3951"/>
        <n v="3959"/>
        <n v="3969"/>
        <n v="3976"/>
        <n v="3978"/>
        <n v="3984"/>
        <n v="3985"/>
        <n v="3992"/>
        <n v="4002"/>
        <n v="4019"/>
        <n v="4020"/>
        <n v="4024"/>
        <n v="4027"/>
        <n v="4028"/>
        <n v="4029"/>
        <n v="4037"/>
        <n v="4044"/>
        <n v="4048"/>
        <n v="4057"/>
        <n v="4066"/>
        <n v="4079"/>
        <n v="4083"/>
        <n v="4089"/>
        <n v="4097"/>
        <n v="4103"/>
        <n v="4104"/>
        <n v="4110"/>
        <n v="4111"/>
        <n v="4114"/>
        <n v="4115"/>
        <n v="4118"/>
        <n v="4129"/>
        <n v="4155"/>
        <n v="4171"/>
        <n v="4191"/>
        <n v="4197"/>
        <n v="4204"/>
        <n v="4205"/>
        <n v="4206"/>
        <n v="4210"/>
        <n v="4211"/>
        <n v="4213"/>
        <n v="4216"/>
        <n v="4234"/>
        <n v="4239"/>
        <n v="4242"/>
        <n v="4243"/>
        <n v="4246"/>
        <n v="4254"/>
        <n v="4260"/>
        <n v="4302"/>
        <n v="4303"/>
        <n v="4314"/>
        <n v="4320"/>
        <n v="4328"/>
        <n v="4336"/>
        <n v="4340"/>
        <n v="4341"/>
        <n v="4346"/>
        <n v="4351"/>
        <n v="4364"/>
        <n v="4372"/>
        <n v="4383"/>
        <n v="4392"/>
        <n v="4396"/>
        <n v="4401"/>
        <n v="4408"/>
        <n v="4427"/>
        <n v="4448"/>
        <n v="4458"/>
        <n v="4463"/>
        <n v="4466"/>
        <n v="4471"/>
        <n v="4475"/>
        <n v="4477"/>
        <n v="4479"/>
        <n v="4486"/>
        <n v="4488"/>
        <n v="4497"/>
        <n v="4511"/>
        <n v="4512"/>
        <n v="4530"/>
        <n v="4538"/>
        <n v="4540"/>
        <n v="4548"/>
        <n v="4551"/>
        <n v="4553"/>
        <n v="4556"/>
        <n v="4558"/>
        <n v="4576"/>
        <n v="4577"/>
        <n v="4584"/>
        <n v="4586"/>
        <n v="4590"/>
        <n v="4597"/>
        <n v="4608"/>
        <n v="4613"/>
        <n v="4622"/>
        <n v="4641"/>
        <n v="4645"/>
        <n v="4656"/>
        <n v="4668"/>
        <n v="4680"/>
        <n v="4696"/>
        <n v="4700"/>
        <n v="4702"/>
        <n v="4706"/>
        <n v="4709"/>
        <n v="4714"/>
        <n v="4718"/>
        <n v="4738"/>
        <n v="4745"/>
        <n v="4747"/>
        <n v="4763"/>
        <n v="4767"/>
        <n v="4768"/>
        <n v="4769"/>
        <n v="4781"/>
        <n v="4808"/>
        <n v="4815"/>
        <n v="4829"/>
        <n v="4833"/>
        <n v="4847"/>
        <n v="4851"/>
        <n v="4865"/>
        <n v="4875"/>
        <n v="4883"/>
        <n v="4884"/>
        <n v="4901"/>
        <n v="4912"/>
        <n v="4917"/>
        <n v="4945"/>
        <n v="4968"/>
        <n v="4979"/>
        <n v="4982"/>
        <n v="4985"/>
        <n v="4989"/>
        <n v="5000"/>
        <n v="5013"/>
        <n v="5016"/>
        <n v="5019"/>
        <n v="5031"/>
        <n v="5036"/>
        <n v="5040"/>
        <n v="5042"/>
        <n v="5045"/>
        <n v="5054"/>
        <n v="5059"/>
        <n v="5063"/>
        <n v="5065"/>
        <n v="5067"/>
        <n v="5081"/>
        <n v="5083"/>
        <n v="5084"/>
        <n v="5109"/>
        <n v="5112"/>
        <n v="5120"/>
        <n v="5126"/>
        <n v="5147"/>
        <n v="5153"/>
        <n v="5209"/>
        <n v="5215"/>
        <n v="5216"/>
        <n v="5220"/>
        <n v="5227"/>
        <n v="5253"/>
        <n v="5254"/>
        <n v="5255"/>
        <n v="5256"/>
        <n v="5269"/>
        <n v="5280"/>
        <n v="5291"/>
        <n v="5299"/>
        <n v="5306"/>
        <n v="5315"/>
        <n v="5320"/>
        <n v="5321"/>
        <n v="5337"/>
        <n v="5339"/>
        <n v="5352"/>
        <n v="5360"/>
        <n v="5362"/>
        <n v="5375"/>
        <n v="5376"/>
        <n v="5389"/>
        <n v="5406"/>
        <n v="5407"/>
        <n v="5410"/>
        <n v="5420"/>
        <n v="5423"/>
        <n v="5438"/>
        <n v="5459"/>
        <n v="5468"/>
        <n v="5469"/>
        <n v="5479"/>
        <n v="5487"/>
        <n v="5495"/>
        <n v="5499"/>
        <n v="5525"/>
        <n v="5528"/>
        <n v="5534"/>
        <n v="5537"/>
        <n v="5566"/>
        <n v="5590"/>
        <n v="5627"/>
        <n v="5630"/>
        <n v="5634"/>
        <n v="5635"/>
        <n v="5644"/>
        <n v="5650"/>
        <n v="5666"/>
        <n v="5671"/>
        <n v="5679"/>
        <n v="5681"/>
        <n v="5688"/>
        <n v="5700"/>
        <n v="5713"/>
        <n v="5718"/>
        <n v="5719"/>
        <n v="5721"/>
        <n v="5761"/>
        <n v="5762"/>
        <n v="5785"/>
        <n v="5788"/>
        <n v="5795"/>
        <n v="5806"/>
        <n v="5808"/>
        <n v="5809"/>
        <n v="5825"/>
        <n v="5827"/>
        <n v="5836"/>
        <n v="5850"/>
        <n v="5857"/>
        <n v="5861"/>
        <n v="5865"/>
        <n v="5866"/>
        <n v="5871"/>
        <n v="5897"/>
        <n v="5901"/>
        <n v="5905"/>
        <n v="5911"/>
        <n v="5916"/>
        <n v="5943"/>
        <n v="5967"/>
        <n v="5974"/>
        <n v="5975"/>
        <n v="5978"/>
        <n v="5994"/>
        <n v="5995"/>
        <n v="6001"/>
        <n v="6006"/>
        <n v="6007"/>
        <n v="6013"/>
        <n v="6020"/>
        <n v="6025"/>
        <n v="6047"/>
        <n v="6050"/>
        <n v="6063"/>
        <n v="6078"/>
        <n v="6099"/>
        <n v="6100"/>
        <n v="6109"/>
        <n v="6111"/>
        <n v="6113"/>
        <n v="6117"/>
        <n v="6130"/>
        <n v="6131"/>
        <n v="6135"/>
        <n v="6138"/>
        <n v="6170"/>
        <n v="6178"/>
        <n v="6180"/>
        <n v="6181"/>
        <n v="6190"/>
        <n v="6197"/>
        <n v="6208"/>
        <n v="6219"/>
        <n v="6221"/>
        <n v="6231"/>
        <n v="6236"/>
        <n v="6250"/>
        <n v="6268"/>
        <n v="6272"/>
        <n v="6278"/>
        <n v="6285"/>
        <n v="6287"/>
        <n v="6288"/>
        <n v="6293"/>
        <n v="6300"/>
        <n v="6319"/>
        <n v="6330"/>
        <n v="6345"/>
        <n v="6368"/>
        <n v="6369"/>
        <n v="6374"/>
        <n v="6380"/>
        <n v="6385"/>
        <n v="6389"/>
        <n v="6391"/>
        <n v="6398"/>
        <n v="6399"/>
        <n v="6400"/>
        <n v="6405"/>
        <n v="6415"/>
        <n v="6430"/>
        <n v="6454"/>
        <n v="6469"/>
        <n v="6471"/>
        <n v="6474"/>
        <n v="6491"/>
        <n v="6504"/>
        <n v="6518"/>
        <n v="6522"/>
        <n v="6525"/>
        <n v="6527"/>
        <n v="6531"/>
        <n v="6534"/>
        <n v="6539"/>
        <n v="6545"/>
        <n v="6546"/>
        <n v="6564"/>
        <n v="6566"/>
        <n v="6569"/>
        <n v="6570"/>
        <n v="6586"/>
        <n v="6593"/>
        <n v="6601"/>
        <n v="6603"/>
        <n v="6604"/>
        <n v="6606"/>
        <n v="6607"/>
        <n v="6619"/>
        <n v="6628"/>
        <n v="6638"/>
        <n v="6639"/>
        <n v="6641"/>
        <n v="6647"/>
        <n v="6650"/>
        <n v="6658"/>
        <n v="6663"/>
        <n v="6671"/>
        <n v="6684"/>
        <n v="6705"/>
        <n v="6719"/>
        <n v="6720"/>
        <n v="6722"/>
        <n v="6735"/>
        <n v="6739"/>
        <n v="6741"/>
        <n v="6746"/>
        <n v="6750"/>
        <n v="6752"/>
        <n v="6773"/>
        <n v="6779"/>
        <n v="6804"/>
        <n v="6806"/>
        <n v="6842"/>
        <n v="6858"/>
        <n v="6860"/>
        <n v="6866"/>
        <n v="6878"/>
        <n v="6888"/>
        <n v="6896"/>
        <n v="6899"/>
        <n v="6910"/>
        <n v="6919"/>
        <n v="6929"/>
        <n v="6938"/>
        <n v="6944"/>
        <n v="6956"/>
        <n v="6960"/>
        <n v="6963"/>
        <n v="6970"/>
        <n v="6974"/>
        <n v="6983"/>
        <n v="6998"/>
        <n v="7001"/>
        <n v="7015"/>
        <n v="7030"/>
        <n v="7046"/>
        <n v="7051"/>
        <n v="7072"/>
        <n v="7088"/>
        <n v="7089"/>
        <n v="7093"/>
        <n v="7135"/>
        <n v="7136"/>
        <n v="7145"/>
        <n v="7150"/>
        <n v="7152"/>
        <n v="7162"/>
        <n v="7168"/>
        <n v="7171"/>
        <n v="7172"/>
        <n v="7175"/>
        <n v="7179"/>
        <n v="7207"/>
        <n v="7221"/>
        <n v="7230"/>
        <n v="7235"/>
        <n v="7236"/>
        <n v="7239"/>
        <n v="7268"/>
        <n v="7274"/>
        <n v="7275"/>
        <n v="7305"/>
        <n v="7309"/>
        <n v="7316"/>
        <n v="7359"/>
        <n v="7366"/>
        <n v="7395"/>
        <n v="7398"/>
        <n v="7399"/>
        <n v="7400"/>
        <n v="7408"/>
        <n v="7424"/>
        <n v="7436"/>
        <n v="7439"/>
        <n v="7445"/>
        <n v="7447"/>
        <n v="7448"/>
        <n v="7451"/>
        <n v="7457"/>
        <n v="7463"/>
        <n v="7465"/>
        <n v="7476"/>
        <n v="7484"/>
        <n v="7498"/>
        <n v="7503"/>
        <n v="7507"/>
        <n v="7510"/>
        <n v="7512"/>
        <n v="7525"/>
        <n v="7538"/>
        <n v="7539"/>
        <n v="7544"/>
        <n v="7546"/>
        <n v="7549"/>
        <n v="7551"/>
        <n v="7552"/>
        <n v="7556"/>
        <n v="7558"/>
        <n v="7560"/>
        <n v="7577"/>
        <n v="7578"/>
        <n v="7580"/>
        <n v="7589"/>
        <n v="7616"/>
        <n v="7621"/>
        <n v="7643"/>
        <n v="7644"/>
        <n v="7654"/>
        <n v="7661"/>
        <n v="7663"/>
        <n v="7667"/>
        <n v="7673"/>
        <n v="7696"/>
        <n v="7709"/>
        <n v="7728"/>
        <n v="7729"/>
        <n v="7739"/>
        <n v="7742"/>
        <n v="7751"/>
        <n v="7753"/>
        <n v="7789"/>
        <n v="7810"/>
        <n v="7813"/>
        <n v="7828"/>
        <n v="7829"/>
        <n v="7840"/>
        <n v="7869"/>
        <n v="7892"/>
        <n v="7896"/>
        <n v="7922"/>
        <n v="7927"/>
        <n v="7939"/>
        <n v="7943"/>
        <n v="7945"/>
        <n v="7947"/>
        <n v="7948"/>
        <n v="7949"/>
        <n v="7960"/>
        <n v="7970"/>
        <n v="7973"/>
        <n v="7975"/>
        <n v="7979"/>
        <n v="7986"/>
        <n v="8005"/>
        <n v="8015"/>
        <n v="8019"/>
        <n v="8033"/>
        <n v="8045"/>
        <n v="8058"/>
        <n v="8063"/>
        <n v="8068"/>
        <n v="8077"/>
        <n v="8079"/>
        <n v="8089"/>
        <n v="8095"/>
        <n v="8105"/>
        <n v="8108"/>
        <n v="8122"/>
        <n v="8143"/>
        <n v="8145"/>
        <n v="8151"/>
        <n v="8172"/>
        <n v="8190"/>
        <n v="8195"/>
        <n v="8210"/>
        <n v="8225"/>
        <n v="8226"/>
        <n v="8237"/>
        <n v="8238"/>
        <n v="8242"/>
        <n v="8250"/>
        <n v="8261"/>
        <n v="8264"/>
        <n v="8269"/>
        <n v="8300"/>
        <n v="8305"/>
        <n v="8307"/>
        <n v="8310"/>
        <n v="8320"/>
        <n v="8321"/>
        <n v="8343"/>
        <n v="8353"/>
        <n v="8356"/>
        <n v="8396"/>
        <n v="8399"/>
        <n v="8406"/>
        <n v="8408"/>
        <n v="8414"/>
        <n v="8416"/>
        <n v="8425"/>
        <n v="8439"/>
        <n v="8447"/>
        <n v="8451"/>
        <n v="8453"/>
        <n v="8473"/>
        <n v="8477"/>
        <n v="8481"/>
        <n v="8495"/>
        <n v="8501"/>
        <n v="8528"/>
        <n v="8530"/>
        <n v="8552"/>
        <n v="8554"/>
        <n v="8564"/>
        <n v="8567"/>
        <n v="8571"/>
        <n v="8580"/>
        <n v="8581"/>
        <n v="8583"/>
        <n v="8589"/>
        <n v="8593"/>
        <n v="8605"/>
        <n v="8612"/>
        <n v="8616"/>
        <n v="8617"/>
        <n v="8627"/>
        <n v="8628"/>
        <n v="8634"/>
        <n v="8645"/>
        <n v="8646"/>
        <n v="8651"/>
        <n v="8673"/>
        <n v="8674"/>
        <n v="8685"/>
        <n v="8694"/>
        <n v="8703"/>
        <n v="8719"/>
        <n v="8721"/>
        <n v="8729"/>
        <n v="8731"/>
        <n v="8733"/>
        <n v="8738"/>
        <n v="8743"/>
        <n v="8753"/>
        <n v="8756"/>
        <n v="8766"/>
        <n v="8768"/>
        <n v="8770"/>
        <n v="8774"/>
        <n v="8777"/>
        <n v="8793"/>
        <n v="8798"/>
        <n v="8805"/>
        <n v="8815"/>
        <n v="8833"/>
        <n v="8844"/>
        <n v="8864"/>
        <n v="8867"/>
        <n v="8875"/>
        <n v="8876"/>
        <n v="8878"/>
        <n v="8881"/>
        <n v="8888"/>
        <n v="8901"/>
        <n v="8912"/>
        <n v="8923"/>
        <n v="8934"/>
        <n v="8946"/>
        <n v="8952"/>
        <n v="8954"/>
        <n v="8960"/>
        <n v="8961"/>
        <n v="8976"/>
        <n v="8986"/>
        <n v="9017"/>
        <n v="9020"/>
        <n v="9026"/>
        <n v="9028"/>
        <n v="9034"/>
        <n v="9073"/>
        <n v="9113"/>
        <n v="9115"/>
        <n v="9121"/>
        <n v="9122"/>
        <n v="9131"/>
        <n v="9134"/>
        <n v="9141"/>
        <n v="9149"/>
        <n v="9163"/>
        <n v="9179"/>
        <n v="9183"/>
        <n v="9239"/>
        <n v="9256"/>
        <n v="9257"/>
        <n v="9258"/>
        <n v="9259"/>
        <n v="9267"/>
        <n v="9278"/>
        <n v="9290"/>
        <n v="9294"/>
        <n v="9298"/>
        <n v="9308"/>
        <n v="9332"/>
        <n v="9333"/>
        <n v="9353"/>
        <n v="9354"/>
        <n v="9363"/>
        <n v="9372"/>
        <n v="9374"/>
        <n v="9385"/>
        <n v="9389"/>
        <n v="9398"/>
        <n v="9399"/>
        <n v="9404"/>
        <n v="9408"/>
        <n v="9413"/>
        <n v="9417"/>
        <n v="9418"/>
        <n v="9430"/>
        <n v="9439"/>
        <n v="9469"/>
        <n v="9470"/>
        <n v="9499"/>
        <n v="9500"/>
        <n v="9503"/>
        <n v="9505"/>
        <n v="9507"/>
        <n v="9509"/>
        <n v="9514"/>
        <n v="9520"/>
        <n v="9528"/>
        <n v="9537"/>
        <n v="9538"/>
        <n v="9555"/>
        <n v="9564"/>
        <n v="9575"/>
        <n v="9593"/>
        <n v="9594"/>
        <n v="9597"/>
        <n v="9609"/>
        <n v="9618"/>
        <n v="9628"/>
        <n v="9630"/>
        <n v="9635"/>
        <n v="9644"/>
        <n v="9664"/>
        <n v="9688"/>
        <n v="9693"/>
        <n v="9695"/>
        <n v="9700"/>
        <n v="9701"/>
        <n v="9703"/>
        <n v="9710"/>
        <n v="9734"/>
        <n v="9748"/>
        <n v="9770"/>
        <n v="9785"/>
        <n v="9800"/>
        <n v="9803"/>
        <n v="9814"/>
        <n v="9820"/>
        <n v="9822"/>
        <n v="9832"/>
        <n v="9846"/>
        <n v="9857"/>
        <n v="9861"/>
        <n v="9866"/>
        <n v="9879"/>
        <n v="9908"/>
        <n v="9914"/>
        <n v="9916"/>
        <n v="9918"/>
        <n v="9934"/>
        <n v="9936"/>
        <n v="9942"/>
        <n v="9957"/>
        <n v="9959"/>
        <n v="9966"/>
        <n v="9973"/>
        <n v="9990"/>
        <n v="9996"/>
      </sharedItems>
    </cacheField>
    <cacheField name="User_Name" numFmtId="0">
      <sharedItems/>
    </cacheField>
    <cacheField name="Join_Date" numFmtId="169">
      <sharedItems containsSemiMixedTypes="0" containsNonDate="0" containsDate="1" containsString="0" minDate="2022-12-19T00:00:00" maxDate="2024-12-19T00:00:00"/>
    </cacheField>
    <cacheField name="Last_Login" numFmtId="169">
      <sharedItems containsSemiMixedTypes="0" containsNonDate="0" containsDate="1" containsString="0" minDate="2024-01-12T00:00:00" maxDate="2024-12-19T00:00:00"/>
    </cacheField>
    <cacheField name="Monthly_Price" numFmtId="0">
      <sharedItems containsSemiMixedTypes="0" containsString="0" containsNumber="1" minValue="7.99" maxValue="15.99"/>
    </cacheField>
    <cacheField name="Watch_Hours" numFmtId="0">
      <sharedItems containsSemiMixedTypes="0" containsString="0" containsNumber="1" containsInteger="1" minValue="10" maxValue="500"/>
    </cacheField>
    <cacheField name="Favorite_Genre" numFmtId="0">
      <sharedItems count="7">
        <s v="Horror"/>
        <s v="Drama"/>
        <s v="Romance"/>
        <s v="Documentary"/>
        <s v="Sci-Fi"/>
        <s v="Action"/>
        <s v="Comedy"/>
      </sharedItems>
    </cacheField>
    <cacheField name="Active_Devices" numFmtId="0">
      <sharedItems containsSemiMixedTypes="0" containsString="0" containsNumber="1" containsInteger="1" minValue="1" maxValue="5"/>
    </cacheField>
    <cacheField name="Profile_Count" numFmtId="0">
      <sharedItems containsSemiMixedTypes="0" containsString="0" containsNumber="1" containsInteger="1" minValue="1" maxValue="6"/>
    </cacheField>
    <cacheField name="Parental_Controls" numFmtId="0">
      <sharedItems/>
    </cacheField>
    <cacheField name="Total_Movies_Watched" numFmtId="0">
      <sharedItems containsSemiMixedTypes="0" containsString="0" containsNumber="1" containsInteger="1" minValue="12" maxValue="1000"/>
    </cacheField>
    <cacheField name="Total_Series_Watched" numFmtId="0">
      <sharedItems containsSemiMixedTypes="0" containsString="0" containsNumber="1" containsInteger="1" minValue="1" maxValue="200"/>
    </cacheField>
    <cacheField name="Country" numFmtId="0">
      <sharedItems/>
    </cacheField>
    <cacheField name="Payment_Method" numFmtId="0">
      <sharedItems/>
    </cacheField>
    <cacheField name="Language_Preference" numFmtId="0">
      <sharedItems/>
    </cacheField>
    <cacheField name="Recommended_Content_Count" numFmtId="0">
      <sharedItems containsSemiMixedTypes="0" containsString="0" containsNumber="1" containsInteger="1" minValue="0" maxValue="100"/>
    </cacheField>
    <cacheField name="Average_Rating_Given" numFmtId="0">
      <sharedItems containsSemiMixedTypes="0" containsString="0" containsNumber="1" minValue="3" maxValue="5"/>
    </cacheField>
    <cacheField name="Has_Downloaded_Content" numFmtId="0">
      <sharedItems/>
    </cacheField>
    <cacheField name="Membership_Status" numFmtId="0">
      <sharedItems/>
    </cacheField>
    <cacheField name="Loyalty_Points" numFmtId="0">
      <sharedItems containsSemiMixedTypes="0" containsString="0" containsNumber="1" containsInteger="1" minValue="3" maxValue="4990" count="924">
        <n v="2043"/>
        <n v="168"/>
        <n v="1017"/>
        <n v="3201"/>
        <n v="3165"/>
        <n v="2023"/>
        <n v="2440"/>
        <n v="73"/>
        <n v="2508"/>
        <n v="1544"/>
        <n v="1348"/>
        <n v="4602"/>
        <n v="1538"/>
        <n v="1068"/>
        <n v="4976"/>
        <n v="1312"/>
        <n v="3842"/>
        <n v="668"/>
        <n v="913"/>
        <n v="771"/>
        <n v="1413"/>
        <n v="2390"/>
        <n v="2050"/>
        <n v="1363"/>
        <n v="4517"/>
        <n v="3807"/>
        <n v="110"/>
        <n v="2780"/>
        <n v="1581"/>
        <n v="2385"/>
        <n v="3003"/>
        <n v="4116"/>
        <n v="1870"/>
        <n v="212"/>
        <n v="4127"/>
        <n v="809"/>
        <n v="4020"/>
        <n v="2395"/>
        <n v="2615"/>
        <n v="804"/>
        <n v="2547"/>
        <n v="3925"/>
        <n v="4537"/>
        <n v="106"/>
        <n v="1110"/>
        <n v="3398"/>
        <n v="756"/>
        <n v="1690"/>
        <n v="1367"/>
        <n v="1258"/>
        <n v="3499"/>
        <n v="4873"/>
        <n v="3953"/>
        <n v="1428"/>
        <n v="4245"/>
        <n v="3633"/>
        <n v="1917"/>
        <n v="185"/>
        <n v="228"/>
        <n v="4566"/>
        <n v="144"/>
        <n v="2805"/>
        <n v="4518"/>
        <n v="2356"/>
        <n v="4511"/>
        <n v="3630"/>
        <n v="3574"/>
        <n v="344"/>
        <n v="1925"/>
        <n v="1013"/>
        <n v="3118"/>
        <n v="4111"/>
        <n v="256"/>
        <n v="4589"/>
        <n v="245"/>
        <n v="3161"/>
        <n v="1311"/>
        <n v="3"/>
        <n v="1442"/>
        <n v="1351"/>
        <n v="3697"/>
        <n v="3173"/>
        <n v="941"/>
        <n v="2336"/>
        <n v="1341"/>
        <n v="1250"/>
        <n v="1271"/>
        <n v="2643"/>
        <n v="55"/>
        <n v="1692"/>
        <n v="4650"/>
        <n v="2864"/>
        <n v="1835"/>
        <n v="2596"/>
        <n v="4400"/>
        <n v="3599"/>
        <n v="2394"/>
        <n v="424"/>
        <n v="188"/>
        <n v="3366"/>
        <n v="2785"/>
        <n v="4235"/>
        <n v="1764"/>
        <n v="631"/>
        <n v="876"/>
        <n v="172"/>
        <n v="3463"/>
        <n v="4134"/>
        <n v="2560"/>
        <n v="4164"/>
        <n v="4317"/>
        <n v="4626"/>
        <n v="1982"/>
        <n v="4201"/>
        <n v="2620"/>
        <n v="2381"/>
        <n v="412"/>
        <n v="4651"/>
        <n v="164"/>
        <n v="3332"/>
        <n v="4633"/>
        <n v="2323"/>
        <n v="3596"/>
        <n v="2695"/>
        <n v="3815"/>
        <n v="2397"/>
        <n v="4792"/>
        <n v="3308"/>
        <n v="2559"/>
        <n v="111"/>
        <n v="1155"/>
        <n v="1404"/>
        <n v="428"/>
        <n v="4632"/>
        <n v="1856"/>
        <n v="421"/>
        <n v="681"/>
        <n v="53"/>
        <n v="4509"/>
        <n v="1375"/>
        <n v="3020"/>
        <n v="1960"/>
        <n v="2925"/>
        <n v="599"/>
        <n v="274"/>
        <n v="1784"/>
        <n v="2409"/>
        <n v="99"/>
        <n v="3151"/>
        <n v="68"/>
        <n v="3379"/>
        <n v="2878"/>
        <n v="3213"/>
        <n v="354"/>
        <n v="296"/>
        <n v="1201"/>
        <n v="4348"/>
        <n v="4465"/>
        <n v="944"/>
        <n v="4635"/>
        <n v="786"/>
        <n v="3741"/>
        <n v="1934"/>
        <n v="2460"/>
        <n v="732"/>
        <n v="402"/>
        <n v="2538"/>
        <n v="4004"/>
        <n v="3859"/>
        <n v="2124"/>
        <n v="3069"/>
        <n v="3834"/>
        <n v="4497"/>
        <n v="3510"/>
        <n v="4922"/>
        <n v="368"/>
        <n v="213"/>
        <n v="1042"/>
        <n v="1290"/>
        <n v="718"/>
        <n v="3607"/>
        <n v="4048"/>
        <n v="4685"/>
        <n v="1926"/>
        <n v="4291"/>
        <n v="2759"/>
        <n v="1823"/>
        <n v="4307"/>
        <n v="3702"/>
        <n v="2346"/>
        <n v="2914"/>
        <n v="3039"/>
        <n v="711"/>
        <n v="2554"/>
        <n v="4851"/>
        <n v="755"/>
        <n v="2760"/>
        <n v="1882"/>
        <n v="167"/>
        <n v="613"/>
        <n v="2234"/>
        <n v="1340"/>
        <n v="4672"/>
        <n v="4378"/>
        <n v="948"/>
        <n v="1108"/>
        <n v="3516"/>
        <n v="2407"/>
        <n v="292"/>
        <n v="2657"/>
        <n v="3836"/>
        <n v="3698"/>
        <n v="3085"/>
        <n v="4729"/>
        <n v="1094"/>
        <n v="4835"/>
        <n v="2132"/>
        <n v="3476"/>
        <n v="3758"/>
        <n v="995"/>
        <n v="96"/>
        <n v="4332"/>
        <n v="1005"/>
        <n v="459"/>
        <n v="3496"/>
        <n v="4076"/>
        <n v="3254"/>
        <n v="2432"/>
        <n v="639"/>
        <n v="1526"/>
        <n v="3059"/>
        <n v="1792"/>
        <n v="214"/>
        <n v="2676"/>
        <n v="3211"/>
        <n v="2067"/>
        <n v="4333"/>
        <n v="1252"/>
        <n v="4963"/>
        <n v="2163"/>
        <n v="4435"/>
        <n v="1095"/>
        <n v="4072"/>
        <n v="1309"/>
        <n v="4414"/>
        <n v="2706"/>
        <n v="2400"/>
        <n v="615"/>
        <n v="564"/>
        <n v="239"/>
        <n v="3445"/>
        <n v="3282"/>
        <n v="2098"/>
        <n v="3314"/>
        <n v="3696"/>
        <n v="74"/>
        <n v="2624"/>
        <n v="4117"/>
        <n v="2938"/>
        <n v="1580"/>
        <n v="2886"/>
        <n v="2536"/>
        <n v="3015"/>
        <n v="1135"/>
        <n v="1912"/>
        <n v="2213"/>
        <n v="1628"/>
        <n v="2238"/>
        <n v="2714"/>
        <n v="670"/>
        <n v="1506"/>
        <n v="1364"/>
        <n v="2583"/>
        <n v="3730"/>
        <n v="561"/>
        <n v="3610"/>
        <n v="996"/>
        <n v="340"/>
        <n v="1911"/>
        <n v="4162"/>
        <n v="318"/>
        <n v="4920"/>
        <n v="4702"/>
        <n v="1176"/>
        <n v="1824"/>
        <n v="4783"/>
        <n v="868"/>
        <n v="60"/>
        <n v="1744"/>
        <n v="2521"/>
        <n v="3433"/>
        <n v="1243"/>
        <n v="3354"/>
        <n v="1299"/>
        <n v="4726"/>
        <n v="1058"/>
        <n v="1411"/>
        <n v="3508"/>
        <n v="1486"/>
        <n v="2083"/>
        <n v="496"/>
        <n v="2576"/>
        <n v="4269"/>
        <n v="4691"/>
        <n v="4889"/>
        <n v="3411"/>
        <n v="4008"/>
        <n v="4273"/>
        <n v="1360"/>
        <n v="3840"/>
        <n v="585"/>
        <n v="2370"/>
        <n v="4236"/>
        <n v="3182"/>
        <n v="450"/>
        <n v="1858"/>
        <n v="2761"/>
        <n v="647"/>
        <n v="2728"/>
        <n v="1520"/>
        <n v="4062"/>
        <n v="2853"/>
        <n v="837"/>
        <n v="1317"/>
        <n v="4108"/>
        <n v="2022"/>
        <n v="1782"/>
        <n v="633"/>
        <n v="2102"/>
        <n v="2572"/>
        <n v="527"/>
        <n v="1238"/>
        <n v="473"/>
        <n v="2088"/>
        <n v="4155"/>
        <n v="1285"/>
        <n v="1180"/>
        <n v="1485"/>
        <n v="3865"/>
        <n v="4358"/>
        <n v="4980"/>
        <n v="3289"/>
        <n v="4971"/>
        <n v="1986"/>
        <n v="1542"/>
        <n v="3923"/>
        <n v="15"/>
        <n v="1547"/>
        <n v="4193"/>
        <n v="4906"/>
        <n v="1702"/>
        <n v="4445"/>
        <n v="2388"/>
        <n v="749"/>
        <n v="4935"/>
        <n v="1127"/>
        <n v="1734"/>
        <n v="727"/>
        <n v="3589"/>
        <n v="3290"/>
        <n v="3113"/>
        <n v="3966"/>
        <n v="3843"/>
        <n v="371"/>
        <n v="2193"/>
        <n v="3079"/>
        <n v="4800"/>
        <n v="4293"/>
        <n v="4505"/>
        <n v="1050"/>
        <n v="1906"/>
        <n v="1674"/>
        <n v="3568"/>
        <n v="4438"/>
        <n v="62"/>
        <n v="1683"/>
        <n v="1556"/>
        <n v="772"/>
        <n v="2288"/>
        <n v="2830"/>
        <n v="4513"/>
        <n v="165"/>
        <n v="4552"/>
        <n v="4421"/>
        <n v="2328"/>
        <n v="4185"/>
        <n v="2377"/>
        <n v="3437"/>
        <n v="1584"/>
        <n v="2138"/>
        <n v="4883"/>
        <n v="314"/>
        <n v="4659"/>
        <n v="2406"/>
        <n v="3425"/>
        <n v="2029"/>
        <n v="1531"/>
        <n v="2284"/>
        <n v="1000"/>
        <n v="3980"/>
        <n v="2164"/>
        <n v="1756"/>
        <n v="2779"/>
        <n v="4177"/>
        <n v="4397"/>
        <n v="72"/>
        <n v="3197"/>
        <n v="967"/>
        <n v="2964"/>
        <n v="1577"/>
        <n v="2575"/>
        <n v="1254"/>
        <n v="3100"/>
        <n v="3604"/>
        <n v="47"/>
        <n v="234"/>
        <n v="1946"/>
        <n v="1525"/>
        <n v="1510"/>
        <n v="1080"/>
        <n v="333"/>
        <n v="2866"/>
        <n v="1529"/>
        <n v="3928"/>
        <n v="1365"/>
        <n v="2872"/>
        <n v="954"/>
        <n v="3505"/>
        <n v="1518"/>
        <n v="4655"/>
        <n v="952"/>
        <n v="119"/>
        <n v="4868"/>
        <n v="1713"/>
        <n v="4486"/>
        <n v="3975"/>
        <n v="1808"/>
        <n v="1392"/>
        <n v="3179"/>
        <n v="4216"/>
        <n v="2209"/>
        <n v="1016"/>
        <n v="3028"/>
        <n v="3062"/>
        <n v="860"/>
        <n v="3763"/>
        <n v="28"/>
        <n v="2131"/>
        <n v="4329"/>
        <n v="3773"/>
        <n v="4927"/>
        <n v="1765"/>
        <n v="4798"/>
        <n v="2936"/>
        <n v="3421"/>
        <n v="2465"/>
        <n v="150"/>
        <n v="4714"/>
        <n v="3918"/>
        <n v="1638"/>
        <n v="396"/>
        <n v="2984"/>
        <n v="130"/>
        <n v="2597"/>
        <n v="2418"/>
        <n v="4586"/>
        <n v="3349"/>
        <n v="2928"/>
        <n v="215"/>
        <n v="3452"/>
        <n v="3641"/>
        <n v="2448"/>
        <n v="1185"/>
        <n v="851"/>
        <n v="2910"/>
        <n v="147"/>
        <n v="3847"/>
        <n v="2568"/>
        <n v="1610"/>
        <n v="105"/>
        <n v="1955"/>
        <n v="2159"/>
        <n v="1293"/>
        <n v="1786"/>
        <n v="4204"/>
        <n v="1965"/>
        <n v="3714"/>
        <n v="1828"/>
        <n v="987"/>
        <n v="2731"/>
        <n v="1228"/>
        <n v="4817"/>
        <n v="2644"/>
        <n v="2086"/>
        <n v="728"/>
        <n v="3935"/>
        <n v="1938"/>
        <n v="4879"/>
        <n v="447"/>
        <n v="4815"/>
        <n v="3356"/>
        <n v="242"/>
        <n v="2175"/>
        <n v="3040"/>
        <n v="836"/>
        <n v="3648"/>
        <n v="416"/>
        <n v="3848"/>
        <n v="808"/>
        <n v="2798"/>
        <n v="4159"/>
        <n v="710"/>
        <n v="4133"/>
        <n v="1910"/>
        <n v="746"/>
        <n v="225"/>
        <n v="336"/>
        <n v="1952"/>
        <n v="1382"/>
        <n v="608"/>
        <n v="1325"/>
        <n v="3626"/>
        <n v="398"/>
        <n v="1849"/>
        <n v="2299"/>
        <n v="1697"/>
        <n v="1539"/>
        <n v="959"/>
        <n v="4338"/>
        <n v="1721"/>
        <n v="4176"/>
        <n v="2821"/>
        <n v="1758"/>
        <n v="4200"/>
        <n v="4264"/>
        <n v="1652"/>
        <n v="136"/>
        <n v="1872"/>
        <n v="4820"/>
        <n v="2824"/>
        <n v="2089"/>
        <n v="1129"/>
        <n v="48"/>
        <n v="993"/>
        <n v="783"/>
        <n v="2141"/>
        <n v="1991"/>
        <n v="423"/>
        <n v="218"/>
        <n v="754"/>
        <n v="1456"/>
        <n v="1546"/>
        <n v="3124"/>
        <n v="833"/>
        <n v="2428"/>
        <n v="4662"/>
        <n v="237"/>
        <n v="1672"/>
        <n v="2261"/>
        <n v="3408"/>
        <n v="1303"/>
        <n v="4599"/>
        <n v="2291"/>
        <n v="1704"/>
        <n v="448"/>
        <n v="1989"/>
        <n v="1850"/>
        <n v="2327"/>
        <n v="4068"/>
        <n v="4972"/>
        <n v="4919"/>
        <n v="3775"/>
        <n v="4501"/>
        <n v="3276"/>
        <n v="674"/>
        <n v="2969"/>
        <n v="747"/>
        <n v="3428"/>
        <n v="4456"/>
        <n v="4938"/>
        <n v="2749"/>
        <n v="906"/>
        <n v="125"/>
        <n v="1150"/>
        <n v="3515"/>
        <n v="658"/>
        <n v="4542"/>
        <n v="3791"/>
        <n v="249"/>
        <n v="2965"/>
        <n v="1275"/>
        <n v="2561"/>
        <n v="3520"/>
        <n v="290"/>
        <n v="1357"/>
        <n v="1790"/>
        <n v="2812"/>
        <n v="3278"/>
        <n v="2652"/>
        <n v="33"/>
        <n v="4322"/>
        <n v="2989"/>
        <n v="1330"/>
        <n v="3942"/>
        <n v="628"/>
        <n v="2845"/>
        <n v="3264"/>
        <n v="1572"/>
        <n v="1656"/>
        <n v="4555"/>
        <n v="2757"/>
        <n v="4"/>
        <n v="4742"/>
        <n v="1261"/>
        <n v="3898"/>
        <n v="745"/>
        <n v="444"/>
        <n v="3157"/>
        <n v="3616"/>
        <n v="4015"/>
        <n v="2517"/>
        <n v="1651"/>
        <n v="2933"/>
        <n v="3313"/>
        <n v="2229"/>
        <n v="3424"/>
        <n v="4477"/>
        <n v="2070"/>
        <n v="1461"/>
        <n v="4147"/>
        <n v="2535"/>
        <n v="4409"/>
        <n v="2891"/>
        <n v="2344"/>
        <n v="1051"/>
        <n v="3468"/>
        <n v="1626"/>
        <n v="4867"/>
        <n v="888"/>
        <n v="3751"/>
        <n v="223"/>
        <n v="173"/>
        <n v="3037"/>
        <n v="2039"/>
        <n v="1216"/>
        <n v="1206"/>
        <n v="4905"/>
        <n v="3542"/>
        <n v="1368"/>
        <n v="3689"/>
        <n v="4085"/>
        <n v="4732"/>
        <n v="3617"/>
        <n v="2384"/>
        <n v="3488"/>
        <n v="3334"/>
        <n v="1281"/>
        <n v="3009"/>
        <n v="1785"/>
        <n v="4083"/>
        <n v="3152"/>
        <n v="2259"/>
        <n v="3281"/>
        <n v="2097"/>
        <n v="1512"/>
        <n v="547"/>
        <n v="244"/>
        <n v="1559"/>
        <n v="30"/>
        <n v="1508"/>
        <n v="3679"/>
        <n v="1298"/>
        <n v="3138"/>
        <n v="1594"/>
        <n v="380"/>
        <n v="3199"/>
        <n v="2922"/>
        <n v="2666"/>
        <n v="1563"/>
        <n v="2015"/>
        <n v="2562"/>
        <n v="4361"/>
        <n v="1535"/>
        <n v="1708"/>
        <n v="3517"/>
        <n v="2953"/>
        <n v="1587"/>
        <n v="3462"/>
        <n v="460"/>
        <n v="4799"/>
        <n v="775"/>
        <n v="4575"/>
        <n v="4528"/>
        <n v="1436"/>
        <n v="4260"/>
        <n v="494"/>
        <n v="1121"/>
        <n v="1294"/>
        <n v="3712"/>
        <n v="4337"/>
        <n v="583"/>
        <n v="827"/>
        <n v="2218"/>
        <n v="2341"/>
        <n v="2084"/>
        <n v="935"/>
        <n v="2835"/>
        <n v="4641"/>
        <n v="877"/>
        <n v="3247"/>
        <n v="3053"/>
        <n v="3091"/>
        <n v="874"/>
        <n v="4130"/>
        <n v="2600"/>
        <n v="4426"/>
        <n v="2542"/>
        <n v="2670"/>
        <n v="2242"/>
        <n v="3941"/>
        <n v="1657"/>
        <n v="3221"/>
        <n v="3983"/>
        <n v="3659"/>
        <n v="2741"/>
        <n v="3083"/>
        <n v="3325"/>
        <n v="863"/>
        <n v="4531"/>
        <n v="4311"/>
        <n v="1431"/>
        <n v="1752"/>
        <n v="2647"/>
        <n v="2534"/>
        <n v="4219"/>
        <n v="2927"/>
        <n v="1256"/>
        <n v="3663"/>
        <n v="4056"/>
        <n v="2725"/>
        <n v="1813"/>
        <n v="708"/>
        <n v="544"/>
        <n v="4221"/>
        <n v="525"/>
        <n v="1231"/>
        <n v="1408"/>
        <n v="2919"/>
        <n v="882"/>
        <n v="4569"/>
        <n v="4243"/>
        <n v="4763"/>
        <n v="2113"/>
        <n v="4934"/>
        <n v="4789"/>
        <n v="4570"/>
        <n v="1394"/>
        <n v="945"/>
        <n v="3277"/>
        <n v="3426"/>
        <n v="4380"/>
        <n v="3130"/>
        <n v="1422"/>
        <n v="3828"/>
        <n v="1025"/>
        <n v="650"/>
        <n v="2897"/>
        <n v="2634"/>
        <n v="1289"/>
        <n v="1327"/>
        <n v="3655"/>
        <n v="3307"/>
        <n v="4646"/>
        <n v="3726"/>
        <n v="1901"/>
        <n v="2416"/>
        <n v="1504"/>
        <n v="2978"/>
        <n v="3027"/>
        <n v="4588"/>
        <n v="933"/>
        <n v="2678"/>
        <n v="2790"/>
        <n v="2330"/>
        <n v="97"/>
        <n v="1423"/>
        <n v="2331"/>
        <n v="484"/>
        <n v="4647"/>
        <n v="4170"/>
        <n v="1976"/>
        <n v="353"/>
        <n v="3007"/>
        <n v="414"/>
        <n v="3674"/>
        <n v="2636"/>
        <n v="510"/>
        <n v="3910"/>
        <n v="2856"/>
        <n v="3708"/>
        <n v="342"/>
        <n v="2858"/>
        <n v="1500"/>
        <n v="77"/>
        <n v="1634"/>
        <n v="3761"/>
        <n v="3288"/>
        <n v="4504"/>
        <n v="1040"/>
        <n v="3930"/>
        <n v="4031"/>
        <n v="2727"/>
        <n v="3448"/>
        <n v="3711"/>
        <n v="4125"/>
        <n v="373"/>
        <n v="4777"/>
        <n v="540"/>
        <n v="4884"/>
        <n v="957"/>
        <n v="571"/>
        <n v="2444"/>
        <n v="4556"/>
        <n v="3183"/>
        <n v="4114"/>
        <n v="1876"/>
        <n v="4037"/>
        <n v="546"/>
        <n v="2932"/>
        <n v="4012"/>
        <n v="3432"/>
        <n v="1836"/>
        <n v="3787"/>
        <n v="965"/>
        <n v="2571"/>
        <n v="2941"/>
        <n v="4673"/>
        <n v="486"/>
        <n v="17"/>
        <n v="1172"/>
        <n v="4356"/>
        <n v="773"/>
        <n v="2867"/>
        <n v="2901"/>
        <n v="595"/>
        <n v="4450"/>
        <n v="3913"/>
        <n v="1429"/>
        <n v="4194"/>
        <n v="1454"/>
        <n v="2488"/>
        <n v="1457"/>
        <n v="2130"/>
        <n v="1426"/>
        <n v="1099"/>
        <n v="2610"/>
        <n v="4719"/>
        <n v="782"/>
        <n v="92"/>
        <n v="3552"/>
        <n v="1153"/>
        <n v="1072"/>
        <n v="2318"/>
        <n v="3206"/>
        <n v="4644"/>
        <n v="3849"/>
        <n v="4808"/>
        <n v="1536"/>
        <n v="1972"/>
        <n v="2002"/>
        <n v="1984"/>
        <n v="2841"/>
        <n v="2580"/>
        <n v="3081"/>
        <n v="3645"/>
        <n v="1665"/>
        <n v="2387"/>
        <n v="1522"/>
        <n v="260"/>
        <n v="433"/>
        <n v="4942"/>
        <n v="4503"/>
        <n v="548"/>
        <n v="476"/>
        <n v="4422"/>
        <n v="4990"/>
        <n v="513"/>
        <n v="784"/>
        <n v="3823"/>
        <n v="3566"/>
        <n v="2156"/>
        <n v="581"/>
        <n v="790"/>
        <n v="3556"/>
        <n v="255"/>
        <n v="2461"/>
        <n v="2523"/>
        <n v="4674"/>
        <n v="3441"/>
        <n v="1159"/>
        <n v="4928"/>
        <n v="4070"/>
        <n v="4131"/>
        <n v="2557"/>
        <n v="3078"/>
        <n v="1416"/>
        <n v="4377"/>
        <n v="3178"/>
        <n v="4565"/>
        <n v="4308"/>
        <n v="905"/>
        <n v="3817"/>
        <n v="4327"/>
        <n v="1065"/>
        <n v="4510"/>
        <n v="3455"/>
        <n v="388"/>
        <n v="1821"/>
        <n v="2871"/>
        <n v="1037"/>
        <n v="1961"/>
        <n v="3788"/>
        <n v="3578"/>
        <n v="947"/>
      </sharedItems>
      <fieldGroup base="19">
        <rangePr startNum="3" endNum="4990" groupInterval="500"/>
        <groupItems count="12">
          <s v="&lt;3"/>
          <s v="3-502"/>
          <s v="503-1002"/>
          <s v="1003-1502"/>
          <s v="1503-2002"/>
          <s v="2003-2502"/>
          <s v="2503-3002"/>
          <s v="3003-3502"/>
          <s v="3503-4002"/>
          <s v="4003-4502"/>
          <s v="4503-5002"/>
          <s v="&gt;5003"/>
        </groupItems>
      </fieldGroup>
    </cacheField>
    <cacheField name="First_Device_Used" numFmtId="0">
      <sharedItems/>
    </cacheField>
    <cacheField name="Age_Group" numFmtId="0">
      <sharedItems count="5">
        <s v="35-44"/>
        <s v="55+"/>
        <s v="45-54"/>
        <s v="25-34"/>
        <s v="18-24"/>
      </sharedItems>
    </cacheField>
    <cacheField name="Primary_Watch_Time" numFmtId="0">
      <sharedItems/>
    </cacheField>
    <cacheField name="no of month subscribed" numFmtId="0">
      <sharedItems containsSemiMixedTypes="0" containsString="0" containsNumber="1" containsInteger="1" minValue="1" maxValue="23"/>
    </cacheField>
    <cacheField name="revenue" numFmtId="164">
      <sharedItems containsSemiMixedTypes="0" containsString="0" containsNumber="1" minValue="7.99" maxValue="367.77"/>
    </cacheField>
    <cacheField name="month_ join" numFmtId="0">
      <sharedItems/>
    </cacheField>
    <cacheField name="year_join" numFmtId="0">
      <sharedItems containsSemiMixedTypes="0" containsString="0" containsNumber="1" containsInteger="1" minValue="2022" maxValue="2024"/>
    </cacheField>
    <cacheField name="month_ login" numFmtId="0">
      <sharedItems/>
    </cacheField>
    <cacheField name="year_login" numFmtId="0">
      <sharedItems containsSemiMixedTypes="0" containsString="0" containsNumber="1" containsInteger="1" minValue="2024" maxValue="2024"/>
    </cacheField>
    <cacheField name="subscription plan" numFmtId="0">
      <sharedItems/>
    </cacheField>
  </cacheFields>
  <extLst>
    <ext xmlns:x14="http://schemas.microsoft.com/office/spreadsheetml/2009/9/main" uri="{725AE2AE-9491-48be-B2B4-4EB974FC3084}">
      <x14:pivotCacheDefinition pivotCacheId="13280981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uryakantasamantaray" refreshedDate="45745.607394328705" createdVersion="8" refreshedVersion="8" minRefreshableVersion="3" recordCount="1000" xr:uid="{3D1AFAC9-9FC7-9A47-B2CC-94965781CB24}">
  <cacheSource type="worksheet">
    <worksheetSource ref="A1:AH1001" sheet="streaming_service_data"/>
  </cacheSource>
  <cacheFields count="34">
    <cacheField name="User_ID" numFmtId="0">
      <sharedItems containsSemiMixedTypes="0" containsString="0" containsNumber="1" containsInteger="1" minValue="1003" maxValue="9996" count="1000">
        <n v="1003"/>
        <n v="1005"/>
        <n v="1006"/>
        <n v="1035"/>
        <n v="1037"/>
        <n v="1050"/>
        <n v="1055"/>
        <n v="1062"/>
        <n v="1075"/>
        <n v="1081"/>
        <n v="1090"/>
        <n v="1101"/>
        <n v="1103"/>
        <n v="1110"/>
        <n v="1114"/>
        <n v="1118"/>
        <n v="1123"/>
        <n v="1148"/>
        <n v="1149"/>
        <n v="1150"/>
        <n v="1162"/>
        <n v="1169"/>
        <n v="1175"/>
        <n v="1179"/>
        <n v="1185"/>
        <n v="1194"/>
        <n v="1214"/>
        <n v="1215"/>
        <n v="1222"/>
        <n v="1228"/>
        <n v="1235"/>
        <n v="1253"/>
        <n v="1255"/>
        <n v="1257"/>
        <n v="1260"/>
        <n v="1269"/>
        <n v="1272"/>
        <n v="1282"/>
        <n v="1284"/>
        <n v="1300"/>
        <n v="1303"/>
        <n v="1333"/>
        <n v="1336"/>
        <n v="1337"/>
        <n v="1338"/>
        <n v="1354"/>
        <n v="1364"/>
        <n v="1373"/>
        <n v="1379"/>
        <n v="1385"/>
        <n v="1388"/>
        <n v="1390"/>
        <n v="1393"/>
        <n v="1408"/>
        <n v="1413"/>
        <n v="1419"/>
        <n v="1420"/>
        <n v="1425"/>
        <n v="1433"/>
        <n v="1443"/>
        <n v="1481"/>
        <n v="1495"/>
        <n v="1528"/>
        <n v="1534"/>
        <n v="1539"/>
        <n v="1570"/>
        <n v="1575"/>
        <n v="1576"/>
        <n v="1609"/>
        <n v="1612"/>
        <n v="1635"/>
        <n v="1636"/>
        <n v="1637"/>
        <n v="1650"/>
        <n v="1661"/>
        <n v="1665"/>
        <n v="1672"/>
        <n v="1674"/>
        <n v="1687"/>
        <n v="1691"/>
        <n v="1697"/>
        <n v="1699"/>
        <n v="1714"/>
        <n v="1715"/>
        <n v="1754"/>
        <n v="1765"/>
        <n v="1776"/>
        <n v="1782"/>
        <n v="1784"/>
        <n v="1790"/>
        <n v="1798"/>
        <n v="1801"/>
        <n v="1805"/>
        <n v="1813"/>
        <n v="1831"/>
        <n v="1846"/>
        <n v="1851"/>
        <n v="1856"/>
        <n v="1857"/>
        <n v="1897"/>
        <n v="1912"/>
        <n v="1922"/>
        <n v="1932"/>
        <n v="1947"/>
        <n v="1953"/>
        <n v="1970"/>
        <n v="1976"/>
        <n v="2011"/>
        <n v="2039"/>
        <n v="2040"/>
        <n v="2057"/>
        <n v="2062"/>
        <n v="2075"/>
        <n v="2079"/>
        <n v="2086"/>
        <n v="2095"/>
        <n v="2099"/>
        <n v="2146"/>
        <n v="2147"/>
        <n v="2150"/>
        <n v="2154"/>
        <n v="2165"/>
        <n v="2170"/>
        <n v="2180"/>
        <n v="2186"/>
        <n v="2190"/>
        <n v="2214"/>
        <n v="2220"/>
        <n v="2237"/>
        <n v="2243"/>
        <n v="2291"/>
        <n v="2306"/>
        <n v="2319"/>
        <n v="2321"/>
        <n v="2324"/>
        <n v="2334"/>
        <n v="2361"/>
        <n v="2363"/>
        <n v="2381"/>
        <n v="2382"/>
        <n v="2396"/>
        <n v="2400"/>
        <n v="2401"/>
        <n v="2410"/>
        <n v="2418"/>
        <n v="2428"/>
        <n v="2441"/>
        <n v="2457"/>
        <n v="2466"/>
        <n v="2472"/>
        <n v="2477"/>
        <n v="2480"/>
        <n v="2481"/>
        <n v="2482"/>
        <n v="2490"/>
        <n v="2497"/>
        <n v="2498"/>
        <n v="2504"/>
        <n v="2517"/>
        <n v="2518"/>
        <n v="2521"/>
        <n v="2533"/>
        <n v="2536"/>
        <n v="2546"/>
        <n v="2549"/>
        <n v="2565"/>
        <n v="2581"/>
        <n v="2593"/>
        <n v="2603"/>
        <n v="2613"/>
        <n v="2639"/>
        <n v="2647"/>
        <n v="2660"/>
        <n v="2664"/>
        <n v="2675"/>
        <n v="2690"/>
        <n v="2697"/>
        <n v="2701"/>
        <n v="2714"/>
        <n v="2723"/>
        <n v="2727"/>
        <n v="2731"/>
        <n v="2734"/>
        <n v="2739"/>
        <n v="2766"/>
        <n v="2784"/>
        <n v="2788"/>
        <n v="2808"/>
        <n v="2820"/>
        <n v="2829"/>
        <n v="2830"/>
        <n v="2836"/>
        <n v="2847"/>
        <n v="2851"/>
        <n v="2854"/>
        <n v="2884"/>
        <n v="2886"/>
        <n v="2904"/>
        <n v="2908"/>
        <n v="2914"/>
        <n v="2942"/>
        <n v="2960"/>
        <n v="2981"/>
        <n v="2995"/>
        <n v="3004"/>
        <n v="3009"/>
        <n v="3010"/>
        <n v="3035"/>
        <n v="3078"/>
        <n v="3083"/>
        <n v="3102"/>
        <n v="3119"/>
        <n v="3131"/>
        <n v="3135"/>
        <n v="3162"/>
        <n v="3163"/>
        <n v="3164"/>
        <n v="3168"/>
        <n v="3173"/>
        <n v="3178"/>
        <n v="3195"/>
        <n v="3202"/>
        <n v="3209"/>
        <n v="3214"/>
        <n v="3217"/>
        <n v="3234"/>
        <n v="3255"/>
        <n v="3261"/>
        <n v="3264"/>
        <n v="3287"/>
        <n v="3325"/>
        <n v="3334"/>
        <n v="3354"/>
        <n v="3379"/>
        <n v="3393"/>
        <n v="3395"/>
        <n v="3427"/>
        <n v="3437"/>
        <n v="3440"/>
        <n v="3443"/>
        <n v="3457"/>
        <n v="3469"/>
        <n v="3472"/>
        <n v="3496"/>
        <n v="3498"/>
        <n v="3530"/>
        <n v="3532"/>
        <n v="3554"/>
        <n v="3558"/>
        <n v="3572"/>
        <n v="3593"/>
        <n v="3603"/>
        <n v="3618"/>
        <n v="3620"/>
        <n v="3622"/>
        <n v="3633"/>
        <n v="3639"/>
        <n v="3654"/>
        <n v="3677"/>
        <n v="3687"/>
        <n v="3699"/>
        <n v="3724"/>
        <n v="3745"/>
        <n v="3762"/>
        <n v="3763"/>
        <n v="3779"/>
        <n v="3781"/>
        <n v="3797"/>
        <n v="3806"/>
        <n v="3810"/>
        <n v="3822"/>
        <n v="3826"/>
        <n v="3847"/>
        <n v="3858"/>
        <n v="3866"/>
        <n v="3877"/>
        <n v="3882"/>
        <n v="3888"/>
        <n v="3892"/>
        <n v="3898"/>
        <n v="3904"/>
        <n v="3910"/>
        <n v="3918"/>
        <n v="3926"/>
        <n v="3941"/>
        <n v="3951"/>
        <n v="3959"/>
        <n v="3969"/>
        <n v="3976"/>
        <n v="3978"/>
        <n v="3984"/>
        <n v="3985"/>
        <n v="3992"/>
        <n v="4002"/>
        <n v="4019"/>
        <n v="4020"/>
        <n v="4024"/>
        <n v="4027"/>
        <n v="4028"/>
        <n v="4029"/>
        <n v="4037"/>
        <n v="4044"/>
        <n v="4048"/>
        <n v="4057"/>
        <n v="4066"/>
        <n v="4079"/>
        <n v="4083"/>
        <n v="4089"/>
        <n v="4097"/>
        <n v="4103"/>
        <n v="4104"/>
        <n v="4110"/>
        <n v="4111"/>
        <n v="4114"/>
        <n v="4115"/>
        <n v="4118"/>
        <n v="4129"/>
        <n v="4155"/>
        <n v="4171"/>
        <n v="4191"/>
        <n v="4197"/>
        <n v="4204"/>
        <n v="4205"/>
        <n v="4206"/>
        <n v="4210"/>
        <n v="4211"/>
        <n v="4213"/>
        <n v="4216"/>
        <n v="4234"/>
        <n v="4239"/>
        <n v="4242"/>
        <n v="4243"/>
        <n v="4246"/>
        <n v="4254"/>
        <n v="4260"/>
        <n v="4302"/>
        <n v="4303"/>
        <n v="4314"/>
        <n v="4320"/>
        <n v="4328"/>
        <n v="4336"/>
        <n v="4340"/>
        <n v="4341"/>
        <n v="4346"/>
        <n v="4351"/>
        <n v="4364"/>
        <n v="4372"/>
        <n v="4383"/>
        <n v="4392"/>
        <n v="4396"/>
        <n v="4401"/>
        <n v="4408"/>
        <n v="4427"/>
        <n v="4448"/>
        <n v="4458"/>
        <n v="4463"/>
        <n v="4466"/>
        <n v="4471"/>
        <n v="4475"/>
        <n v="4477"/>
        <n v="4479"/>
        <n v="4486"/>
        <n v="4488"/>
        <n v="4497"/>
        <n v="4511"/>
        <n v="4512"/>
        <n v="4530"/>
        <n v="4538"/>
        <n v="4540"/>
        <n v="4548"/>
        <n v="4551"/>
        <n v="4553"/>
        <n v="4556"/>
        <n v="4558"/>
        <n v="4576"/>
        <n v="4577"/>
        <n v="4584"/>
        <n v="4586"/>
        <n v="4590"/>
        <n v="4597"/>
        <n v="4608"/>
        <n v="4613"/>
        <n v="4622"/>
        <n v="4641"/>
        <n v="4645"/>
        <n v="4656"/>
        <n v="4668"/>
        <n v="4680"/>
        <n v="4696"/>
        <n v="4700"/>
        <n v="4702"/>
        <n v="4706"/>
        <n v="4709"/>
        <n v="4714"/>
        <n v="4718"/>
        <n v="4738"/>
        <n v="4745"/>
        <n v="4747"/>
        <n v="4763"/>
        <n v="4767"/>
        <n v="4768"/>
        <n v="4769"/>
        <n v="4781"/>
        <n v="4808"/>
        <n v="4815"/>
        <n v="4829"/>
        <n v="4833"/>
        <n v="4847"/>
        <n v="4851"/>
        <n v="4865"/>
        <n v="4875"/>
        <n v="4883"/>
        <n v="4884"/>
        <n v="4901"/>
        <n v="4912"/>
        <n v="4917"/>
        <n v="4945"/>
        <n v="4968"/>
        <n v="4979"/>
        <n v="4982"/>
        <n v="4985"/>
        <n v="4989"/>
        <n v="5000"/>
        <n v="5013"/>
        <n v="5016"/>
        <n v="5019"/>
        <n v="5031"/>
        <n v="5036"/>
        <n v="5040"/>
        <n v="5042"/>
        <n v="5045"/>
        <n v="5054"/>
        <n v="5059"/>
        <n v="5063"/>
        <n v="5065"/>
        <n v="5067"/>
        <n v="5081"/>
        <n v="5083"/>
        <n v="5084"/>
        <n v="5109"/>
        <n v="5112"/>
        <n v="5120"/>
        <n v="5126"/>
        <n v="5147"/>
        <n v="5153"/>
        <n v="5209"/>
        <n v="5215"/>
        <n v="5216"/>
        <n v="5220"/>
        <n v="5227"/>
        <n v="5253"/>
        <n v="5254"/>
        <n v="5255"/>
        <n v="5256"/>
        <n v="5269"/>
        <n v="5280"/>
        <n v="5291"/>
        <n v="5299"/>
        <n v="5306"/>
        <n v="5315"/>
        <n v="5320"/>
        <n v="5321"/>
        <n v="5337"/>
        <n v="5339"/>
        <n v="5352"/>
        <n v="5360"/>
        <n v="5362"/>
        <n v="5375"/>
        <n v="5376"/>
        <n v="5389"/>
        <n v="5406"/>
        <n v="5407"/>
        <n v="5410"/>
        <n v="5420"/>
        <n v="5423"/>
        <n v="5438"/>
        <n v="5459"/>
        <n v="5468"/>
        <n v="5469"/>
        <n v="5479"/>
        <n v="5487"/>
        <n v="5495"/>
        <n v="5499"/>
        <n v="5525"/>
        <n v="5528"/>
        <n v="5534"/>
        <n v="5537"/>
        <n v="5566"/>
        <n v="5590"/>
        <n v="5627"/>
        <n v="5630"/>
        <n v="5634"/>
        <n v="5635"/>
        <n v="5644"/>
        <n v="5650"/>
        <n v="5666"/>
        <n v="5671"/>
        <n v="5679"/>
        <n v="5681"/>
        <n v="5688"/>
        <n v="5700"/>
        <n v="5713"/>
        <n v="5718"/>
        <n v="5719"/>
        <n v="5721"/>
        <n v="5761"/>
        <n v="5762"/>
        <n v="5785"/>
        <n v="5788"/>
        <n v="5795"/>
        <n v="5806"/>
        <n v="5808"/>
        <n v="5809"/>
        <n v="5825"/>
        <n v="5827"/>
        <n v="5836"/>
        <n v="5850"/>
        <n v="5857"/>
        <n v="5861"/>
        <n v="5865"/>
        <n v="5866"/>
        <n v="5871"/>
        <n v="5897"/>
        <n v="5901"/>
        <n v="5905"/>
        <n v="5911"/>
        <n v="5916"/>
        <n v="5943"/>
        <n v="5967"/>
        <n v="5974"/>
        <n v="5975"/>
        <n v="5978"/>
        <n v="5994"/>
        <n v="5995"/>
        <n v="6001"/>
        <n v="6006"/>
        <n v="6007"/>
        <n v="6013"/>
        <n v="6020"/>
        <n v="6025"/>
        <n v="6047"/>
        <n v="6050"/>
        <n v="6063"/>
        <n v="6078"/>
        <n v="6099"/>
        <n v="6100"/>
        <n v="6109"/>
        <n v="6111"/>
        <n v="6113"/>
        <n v="6117"/>
        <n v="6130"/>
        <n v="6131"/>
        <n v="6135"/>
        <n v="6138"/>
        <n v="6170"/>
        <n v="6178"/>
        <n v="6180"/>
        <n v="6181"/>
        <n v="6190"/>
        <n v="6197"/>
        <n v="6208"/>
        <n v="6219"/>
        <n v="6221"/>
        <n v="6231"/>
        <n v="6236"/>
        <n v="6250"/>
        <n v="6268"/>
        <n v="6272"/>
        <n v="6278"/>
        <n v="6285"/>
        <n v="6287"/>
        <n v="6288"/>
        <n v="6293"/>
        <n v="6300"/>
        <n v="6319"/>
        <n v="6330"/>
        <n v="6345"/>
        <n v="6368"/>
        <n v="6369"/>
        <n v="6374"/>
        <n v="6380"/>
        <n v="6385"/>
        <n v="6389"/>
        <n v="6391"/>
        <n v="6398"/>
        <n v="6399"/>
        <n v="6400"/>
        <n v="6405"/>
        <n v="6415"/>
        <n v="6430"/>
        <n v="6454"/>
        <n v="6469"/>
        <n v="6471"/>
        <n v="6474"/>
        <n v="6491"/>
        <n v="6504"/>
        <n v="6518"/>
        <n v="6522"/>
        <n v="6525"/>
        <n v="6527"/>
        <n v="6531"/>
        <n v="6534"/>
        <n v="6539"/>
        <n v="6545"/>
        <n v="6546"/>
        <n v="6564"/>
        <n v="6566"/>
        <n v="6569"/>
        <n v="6570"/>
        <n v="6586"/>
        <n v="6593"/>
        <n v="6601"/>
        <n v="6603"/>
        <n v="6604"/>
        <n v="6606"/>
        <n v="6607"/>
        <n v="6619"/>
        <n v="6628"/>
        <n v="6638"/>
        <n v="6639"/>
        <n v="6641"/>
        <n v="6647"/>
        <n v="6650"/>
        <n v="6658"/>
        <n v="6663"/>
        <n v="6671"/>
        <n v="6684"/>
        <n v="6705"/>
        <n v="6719"/>
        <n v="6720"/>
        <n v="6722"/>
        <n v="6735"/>
        <n v="6739"/>
        <n v="6741"/>
        <n v="6746"/>
        <n v="6750"/>
        <n v="6752"/>
        <n v="6773"/>
        <n v="6779"/>
        <n v="6804"/>
        <n v="6806"/>
        <n v="6842"/>
        <n v="6858"/>
        <n v="6860"/>
        <n v="6866"/>
        <n v="6878"/>
        <n v="6888"/>
        <n v="6896"/>
        <n v="6899"/>
        <n v="6910"/>
        <n v="6919"/>
        <n v="6929"/>
        <n v="6938"/>
        <n v="6944"/>
        <n v="6956"/>
        <n v="6960"/>
        <n v="6963"/>
        <n v="6970"/>
        <n v="6974"/>
        <n v="6983"/>
        <n v="6998"/>
        <n v="7001"/>
        <n v="7015"/>
        <n v="7030"/>
        <n v="7046"/>
        <n v="7051"/>
        <n v="7072"/>
        <n v="7088"/>
        <n v="7089"/>
        <n v="7093"/>
        <n v="7135"/>
        <n v="7136"/>
        <n v="7145"/>
        <n v="7150"/>
        <n v="7152"/>
        <n v="7162"/>
        <n v="7168"/>
        <n v="7171"/>
        <n v="7172"/>
        <n v="7175"/>
        <n v="7179"/>
        <n v="7207"/>
        <n v="7221"/>
        <n v="7230"/>
        <n v="7235"/>
        <n v="7236"/>
        <n v="7239"/>
        <n v="7268"/>
        <n v="7274"/>
        <n v="7275"/>
        <n v="7305"/>
        <n v="7309"/>
        <n v="7316"/>
        <n v="7359"/>
        <n v="7366"/>
        <n v="7395"/>
        <n v="7398"/>
        <n v="7399"/>
        <n v="7400"/>
        <n v="7408"/>
        <n v="7424"/>
        <n v="7436"/>
        <n v="7439"/>
        <n v="7445"/>
        <n v="7447"/>
        <n v="7448"/>
        <n v="7451"/>
        <n v="7457"/>
        <n v="7463"/>
        <n v="7465"/>
        <n v="7476"/>
        <n v="7484"/>
        <n v="7498"/>
        <n v="7503"/>
        <n v="7507"/>
        <n v="7510"/>
        <n v="7512"/>
        <n v="7525"/>
        <n v="7538"/>
        <n v="7539"/>
        <n v="7544"/>
        <n v="7546"/>
        <n v="7549"/>
        <n v="7551"/>
        <n v="7552"/>
        <n v="7556"/>
        <n v="7558"/>
        <n v="7560"/>
        <n v="7577"/>
        <n v="7578"/>
        <n v="7580"/>
        <n v="7589"/>
        <n v="7616"/>
        <n v="7621"/>
        <n v="7643"/>
        <n v="7644"/>
        <n v="7654"/>
        <n v="7661"/>
        <n v="7663"/>
        <n v="7667"/>
        <n v="7673"/>
        <n v="7696"/>
        <n v="7709"/>
        <n v="7728"/>
        <n v="7729"/>
        <n v="7739"/>
        <n v="7742"/>
        <n v="7751"/>
        <n v="7753"/>
        <n v="7789"/>
        <n v="7810"/>
        <n v="7813"/>
        <n v="7828"/>
        <n v="7829"/>
        <n v="7840"/>
        <n v="7869"/>
        <n v="7892"/>
        <n v="7896"/>
        <n v="7922"/>
        <n v="7927"/>
        <n v="7939"/>
        <n v="7943"/>
        <n v="7945"/>
        <n v="7947"/>
        <n v="7948"/>
        <n v="7949"/>
        <n v="7960"/>
        <n v="7970"/>
        <n v="7973"/>
        <n v="7975"/>
        <n v="7979"/>
        <n v="7986"/>
        <n v="8005"/>
        <n v="8015"/>
        <n v="8019"/>
        <n v="8033"/>
        <n v="8045"/>
        <n v="8058"/>
        <n v="8063"/>
        <n v="8068"/>
        <n v="8077"/>
        <n v="8079"/>
        <n v="8089"/>
        <n v="8095"/>
        <n v="8105"/>
        <n v="8108"/>
        <n v="8122"/>
        <n v="8143"/>
        <n v="8145"/>
        <n v="8151"/>
        <n v="8172"/>
        <n v="8190"/>
        <n v="8195"/>
        <n v="8210"/>
        <n v="8225"/>
        <n v="8226"/>
        <n v="8237"/>
        <n v="8238"/>
        <n v="8242"/>
        <n v="8250"/>
        <n v="8261"/>
        <n v="8264"/>
        <n v="8269"/>
        <n v="8300"/>
        <n v="8305"/>
        <n v="8307"/>
        <n v="8310"/>
        <n v="8320"/>
        <n v="8321"/>
        <n v="8343"/>
        <n v="8353"/>
        <n v="8356"/>
        <n v="8396"/>
        <n v="8399"/>
        <n v="8406"/>
        <n v="8408"/>
        <n v="8414"/>
        <n v="8416"/>
        <n v="8425"/>
        <n v="8439"/>
        <n v="8447"/>
        <n v="8451"/>
        <n v="8453"/>
        <n v="8473"/>
        <n v="8477"/>
        <n v="8481"/>
        <n v="8495"/>
        <n v="8501"/>
        <n v="8528"/>
        <n v="8530"/>
        <n v="8552"/>
        <n v="8554"/>
        <n v="8564"/>
        <n v="8567"/>
        <n v="8571"/>
        <n v="8580"/>
        <n v="8581"/>
        <n v="8583"/>
        <n v="8589"/>
        <n v="8593"/>
        <n v="8605"/>
        <n v="8612"/>
        <n v="8616"/>
        <n v="8617"/>
        <n v="8627"/>
        <n v="8628"/>
        <n v="8634"/>
        <n v="8645"/>
        <n v="8646"/>
        <n v="8651"/>
        <n v="8673"/>
        <n v="8674"/>
        <n v="8685"/>
        <n v="8694"/>
        <n v="8703"/>
        <n v="8719"/>
        <n v="8721"/>
        <n v="8729"/>
        <n v="8731"/>
        <n v="8733"/>
        <n v="8738"/>
        <n v="8743"/>
        <n v="8753"/>
        <n v="8756"/>
        <n v="8766"/>
        <n v="8768"/>
        <n v="8770"/>
        <n v="8774"/>
        <n v="8777"/>
        <n v="8793"/>
        <n v="8798"/>
        <n v="8805"/>
        <n v="8815"/>
        <n v="8833"/>
        <n v="8844"/>
        <n v="8864"/>
        <n v="8867"/>
        <n v="8875"/>
        <n v="8876"/>
        <n v="8878"/>
        <n v="8881"/>
        <n v="8888"/>
        <n v="8901"/>
        <n v="8912"/>
        <n v="8923"/>
        <n v="8934"/>
        <n v="8946"/>
        <n v="8952"/>
        <n v="8954"/>
        <n v="8960"/>
        <n v="8961"/>
        <n v="8976"/>
        <n v="8986"/>
        <n v="9017"/>
        <n v="9020"/>
        <n v="9026"/>
        <n v="9028"/>
        <n v="9034"/>
        <n v="9073"/>
        <n v="9113"/>
        <n v="9115"/>
        <n v="9121"/>
        <n v="9122"/>
        <n v="9131"/>
        <n v="9134"/>
        <n v="9141"/>
        <n v="9149"/>
        <n v="9163"/>
        <n v="9179"/>
        <n v="9183"/>
        <n v="9239"/>
        <n v="9256"/>
        <n v="9257"/>
        <n v="9258"/>
        <n v="9259"/>
        <n v="9267"/>
        <n v="9278"/>
        <n v="9290"/>
        <n v="9294"/>
        <n v="9298"/>
        <n v="9308"/>
        <n v="9332"/>
        <n v="9333"/>
        <n v="9353"/>
        <n v="9354"/>
        <n v="9363"/>
        <n v="9372"/>
        <n v="9374"/>
        <n v="9385"/>
        <n v="9389"/>
        <n v="9398"/>
        <n v="9399"/>
        <n v="9404"/>
        <n v="9408"/>
        <n v="9413"/>
        <n v="9417"/>
        <n v="9418"/>
        <n v="9430"/>
        <n v="9439"/>
        <n v="9469"/>
        <n v="9470"/>
        <n v="9499"/>
        <n v="9500"/>
        <n v="9503"/>
        <n v="9505"/>
        <n v="9507"/>
        <n v="9509"/>
        <n v="9514"/>
        <n v="9520"/>
        <n v="9528"/>
        <n v="9537"/>
        <n v="9538"/>
        <n v="9555"/>
        <n v="9564"/>
        <n v="9575"/>
        <n v="9593"/>
        <n v="9594"/>
        <n v="9597"/>
        <n v="9609"/>
        <n v="9618"/>
        <n v="9628"/>
        <n v="9630"/>
        <n v="9635"/>
        <n v="9644"/>
        <n v="9664"/>
        <n v="9688"/>
        <n v="9693"/>
        <n v="9695"/>
        <n v="9700"/>
        <n v="9701"/>
        <n v="9703"/>
        <n v="9710"/>
        <n v="9734"/>
        <n v="9748"/>
        <n v="9770"/>
        <n v="9785"/>
        <n v="9800"/>
        <n v="9803"/>
        <n v="9814"/>
        <n v="9820"/>
        <n v="9822"/>
        <n v="9832"/>
        <n v="9846"/>
        <n v="9857"/>
        <n v="9861"/>
        <n v="9866"/>
        <n v="9879"/>
        <n v="9908"/>
        <n v="9914"/>
        <n v="9916"/>
        <n v="9918"/>
        <n v="9934"/>
        <n v="9936"/>
        <n v="9942"/>
        <n v="9957"/>
        <n v="9959"/>
        <n v="9966"/>
        <n v="9973"/>
        <n v="9990"/>
        <n v="9996"/>
      </sharedItems>
    </cacheField>
    <cacheField name="User_Name" numFmtId="0">
      <sharedItems count="340">
        <s v="Vickie"/>
        <s v="Joseph"/>
        <s v="Sherry"/>
        <s v="Katherine"/>
        <s v="Natalie"/>
        <s v="Mary"/>
        <s v="Taylor"/>
        <s v="David"/>
        <s v="Dawn"/>
        <s v="Vincent"/>
        <s v="Hector"/>
        <s v="Lindsey"/>
        <s v="April"/>
        <s v="Angela"/>
        <s v="Erin"/>
        <s v="Tanya"/>
        <s v="Jennifer"/>
        <s v="Michael"/>
        <s v="John"/>
        <s v="Steven"/>
        <s v="Todd"/>
        <s v="Craig"/>
        <s v="Victor"/>
        <s v="Richard"/>
        <s v="Jaime"/>
        <s v="Devin"/>
        <s v="Autumn"/>
        <s v="Cassandra"/>
        <s v="William"/>
        <s v="Kimberly"/>
        <s v="Daniel"/>
        <s v="Harold"/>
        <s v="Helen"/>
        <s v="Christopher"/>
        <s v="Amy"/>
        <s v="Nicolas"/>
        <s v="Ashley"/>
        <s v="Mark"/>
        <s v="James"/>
        <s v="Shane"/>
        <s v="Lisa"/>
        <s v="Levi"/>
        <s v="Elizabeth"/>
        <s v="Norman"/>
        <s v="Xavier"/>
        <s v="Ryan"/>
        <s v="Dustin"/>
        <s v="Charles"/>
        <s v="Megan"/>
        <s v="Courtney"/>
        <s v="Yolanda"/>
        <s v="Frances"/>
        <s v="Sandra"/>
        <s v="Timothy"/>
        <s v="Sara"/>
        <s v="Linda"/>
        <s v="Matthew"/>
        <s v="Jeremy"/>
        <s v="Trevor"/>
        <s v="Larry"/>
        <s v="Margaret"/>
        <s v="Carmen"/>
        <s v="Jonathan"/>
        <s v="Joshua"/>
        <s v="Tiffany"/>
        <s v="Tammy"/>
        <s v="Patricia"/>
        <s v="Susan"/>
        <s v="Carla"/>
        <s v="Sarah"/>
        <s v="Kelly"/>
        <s v="Robert"/>
        <s v="Christine"/>
        <s v="Phyllis"/>
        <s v="Mason"/>
        <s v="Jason"/>
        <s v="Brittney"/>
        <s v="Cathy"/>
        <s v="Stephen"/>
        <s v="Scott"/>
        <s v="Ann"/>
        <s v="Shannon"/>
        <s v="Brett"/>
        <s v="Donald"/>
        <s v="Caroline"/>
        <s v="Hayden"/>
        <s v="Jocelyn"/>
        <s v="Darren"/>
        <s v="Janet"/>
        <s v="Amanda"/>
        <s v="Julie"/>
        <s v="Danielle"/>
        <s v="Cassie"/>
        <s v="Allison"/>
        <s v="Yvonne"/>
        <s v="Jeffrey"/>
        <s v="Lindsay"/>
        <s v="Michelle"/>
        <s v="Felicia"/>
        <s v="Anthony"/>
        <s v="Sherri"/>
        <s v="Zachary"/>
        <s v="Karen"/>
        <s v="Cindy"/>
        <s v="Cynthia"/>
        <s v="Rachel"/>
        <s v="Nicole"/>
        <s v="Brian"/>
        <s v="Heidi"/>
        <s v="Jesus"/>
        <s v="Diana"/>
        <s v="Calvin"/>
        <s v="Amber"/>
        <s v="Jessica"/>
        <s v="Terri"/>
        <s v="Jose"/>
        <s v="Stephanie"/>
        <s v="Peter"/>
        <s v="Benjamin"/>
        <s v="Bruce"/>
        <s v="Chad"/>
        <s v="Jack"/>
        <s v="Briana"/>
        <s v="Renee"/>
        <s v="Brooke"/>
        <s v="Jerome"/>
        <s v="Keith"/>
        <s v="Erica"/>
        <s v="Samantha"/>
        <s v="Brittany"/>
        <s v="Jamie"/>
        <s v="Heather"/>
        <s v="Troy"/>
        <s v="Jaclyn"/>
        <s v="Laura"/>
        <s v="Theodore"/>
        <s v="Joel"/>
        <s v="Carolyn"/>
        <s v="Stacey"/>
        <s v="Gary"/>
        <s v="Alicia"/>
        <s v="Aaron"/>
        <s v="Melissa"/>
        <s v="Dylan"/>
        <s v="Travis"/>
        <s v="Kenneth"/>
        <s v="Grant"/>
        <s v="Eric"/>
        <s v="Kevin"/>
        <s v="Gregory"/>
        <s v="Sue"/>
        <s v="Melvin"/>
        <s v="Adam"/>
        <s v="Emma"/>
        <s v="Sylvia"/>
        <s v="Paul"/>
        <s v="Kerri"/>
        <s v="Randy"/>
        <s v="Rebecca"/>
        <s v="Laurie"/>
        <s v="Juan"/>
        <s v="Brandon"/>
        <s v="Jasmine"/>
        <s v="Gina"/>
        <s v="Tyler"/>
        <s v="Catherine"/>
        <s v="Emily"/>
        <s v="Sheri"/>
        <s v="Krista"/>
        <s v="Christina"/>
        <s v="Katie"/>
        <s v="Andrew"/>
        <s v="Edward"/>
        <s v="Tina"/>
        <s v="Cameron"/>
        <s v="Kristen"/>
        <s v="Alvin"/>
        <s v="Justin"/>
        <s v="Shawna"/>
        <s v="Valerie"/>
        <s v="Jacob"/>
        <s v="Barbara"/>
        <s v="Kristina"/>
        <s v="Kelsey"/>
        <s v="Beth"/>
        <s v="Jean"/>
        <s v="Lori"/>
        <s v="Makayla"/>
        <s v="Marie"/>
        <s v="Gabrielle"/>
        <s v="Kathy"/>
        <s v="Tracy"/>
        <s v="Jesse"/>
        <s v="Caitlin"/>
        <s v="Walter"/>
        <s v="Sydney"/>
        <s v="Jordan"/>
        <s v="Maurice"/>
        <s v="Cody"/>
        <s v="Gabriel"/>
        <s v="Leah"/>
        <s v="Tracey"/>
        <s v="Nicholas"/>
        <s v="Kayla"/>
        <s v="Carly"/>
        <s v="Alexandria"/>
        <s v="Alexander"/>
        <s v="Sabrina"/>
        <s v="Dana"/>
        <s v="Katrina"/>
        <s v="Thomas"/>
        <s v="Sierra"/>
        <s v="Ariel"/>
        <s v="Jeff"/>
        <s v="Nathan"/>
        <s v="Devon"/>
        <s v="Anne"/>
        <s v="Andrea"/>
        <s v="Tony"/>
        <s v="Terrence"/>
        <s v="Claudia"/>
        <s v="Bethany"/>
        <s v="Andre"/>
        <s v="Miranda"/>
        <s v="Olivia"/>
        <s v="Eugene"/>
        <s v="Debra"/>
        <s v="Cole"/>
        <s v="Kristy"/>
        <s v="Marvin"/>
        <s v="Katelyn"/>
        <s v="Donna"/>
        <s v="Tommy"/>
        <s v="Wendy"/>
        <s v="Leon"/>
        <s v="Randall"/>
        <s v="Lance"/>
        <s v="Jonathon"/>
        <s v="Kara"/>
        <s v="Francis"/>
        <s v="Chelsea"/>
        <s v="Martin"/>
        <s v="Carlos"/>
        <s v="Bradley"/>
        <s v="Marisa"/>
        <s v="Michele"/>
        <s v="Bianca"/>
        <s v="Hunter"/>
        <s v="Victoria"/>
        <s v="Spencer"/>
        <s v="Destiny"/>
        <s v="Desiree"/>
        <s v="Garrett"/>
        <s v="Stacy"/>
        <s v="Nichole"/>
        <s v="Carol"/>
        <s v="Alyssa"/>
        <s v="Alexandra"/>
        <s v="Madison"/>
        <s v="Chloe"/>
        <s v="Kathryn"/>
        <s v="Meghan"/>
        <s v="Kim"/>
        <s v="Patrick"/>
        <s v="Anita"/>
        <s v="Bryan"/>
        <s v="Gene"/>
        <s v="Cory"/>
        <s v="Douglas"/>
        <s v="Dennis"/>
        <s v="Crystal"/>
        <s v="Jane"/>
        <s v="Julian"/>
        <s v="Chris"/>
        <s v="Paige"/>
        <s v="Erika"/>
        <s v="Cheryl"/>
        <s v="Johnathan"/>
        <s v="Abigail"/>
        <s v="Carrie"/>
        <s v="Deborah"/>
        <s v="Rhonda"/>
        <s v="Darrell"/>
        <s v="Allen"/>
        <s v="Natasha"/>
        <s v="Lauren"/>
        <s v="Ethan"/>
        <s v="Audrey"/>
        <s v="Joann"/>
        <s v="Denise"/>
        <s v="Jeremiah"/>
        <s v="Glenda"/>
        <s v="Christian"/>
        <s v="Wayne"/>
        <s v="Nina"/>
        <s v="Phillip"/>
        <s v="Derrick"/>
        <s v="Angel"/>
        <s v="Billy"/>
        <s v="Pamela"/>
        <s v="Kristin"/>
        <s v="Suzanne"/>
        <s v="Stefanie"/>
        <s v="Lynn"/>
        <s v="Alison"/>
        <s v="Samuel"/>
        <s v="Ian"/>
        <s v="Gail"/>
        <s v="Betty"/>
        <s v="Grace"/>
        <s v="Ebony"/>
        <s v="Darlene"/>
        <s v="Maria"/>
        <s v="Johnny"/>
        <s v="Norma"/>
        <s v="Jill"/>
        <s v="Anna"/>
        <s v="Derek"/>
        <s v="Leslie"/>
        <s v="Dale"/>
        <s v="Jimmy"/>
        <s v="Judy"/>
        <s v="Reginald"/>
        <s v="Terry"/>
        <s v="Kyle"/>
        <s v="Jeffery"/>
        <s v="Angelica"/>
        <s v="Kurt"/>
        <s v="Jerry"/>
        <s v="Julia"/>
        <s v="Claire"/>
        <s v="Marissa"/>
        <s v="Veronica"/>
        <s v="Breanna"/>
        <s v="Rick"/>
        <s v="Mariah"/>
        <s v="Gregg"/>
        <s v="Molly"/>
        <s v="Antonio"/>
        <s v="Duane"/>
      </sharedItems>
    </cacheField>
    <cacheField name="Join_Date" numFmtId="169">
      <sharedItems containsSemiMixedTypes="0" containsNonDate="0" containsDate="1" containsString="0" minDate="2022-12-19T00:00:00" maxDate="2024-12-19T00:00:00"/>
    </cacheField>
    <cacheField name="Last_Login" numFmtId="169">
      <sharedItems containsSemiMixedTypes="0" containsNonDate="0" containsDate="1" containsString="0" minDate="2024-01-12T00:00:00" maxDate="2024-12-19T00:00:00"/>
    </cacheField>
    <cacheField name="Monthly_Price" numFmtId="0">
      <sharedItems containsSemiMixedTypes="0" containsString="0" containsNumber="1" minValue="7.99" maxValue="15.99"/>
    </cacheField>
    <cacheField name="Watch_Hours" numFmtId="0">
      <sharedItems containsSemiMixedTypes="0" containsString="0" containsNumber="1" containsInteger="1" minValue="10" maxValue="500"/>
    </cacheField>
    <cacheField name="Favorite_Genre" numFmtId="0">
      <sharedItems count="7">
        <s v="Horror"/>
        <s v="Drama"/>
        <s v="Romance"/>
        <s v="Documentary"/>
        <s v="Sci-Fi"/>
        <s v="Action"/>
        <s v="Comedy"/>
      </sharedItems>
    </cacheField>
    <cacheField name="Active_Devices" numFmtId="0">
      <sharedItems containsSemiMixedTypes="0" containsString="0" containsNumber="1" containsInteger="1" minValue="1" maxValue="5"/>
    </cacheField>
    <cacheField name="Profile_Count" numFmtId="0">
      <sharedItems containsSemiMixedTypes="0" containsString="0" containsNumber="1" containsInteger="1" minValue="1" maxValue="6"/>
    </cacheField>
    <cacheField name="Parental_Controls" numFmtId="0">
      <sharedItems count="2">
        <b v="0"/>
        <b v="1"/>
      </sharedItems>
    </cacheField>
    <cacheField name="Total_Movies_Watched" numFmtId="0">
      <sharedItems containsSemiMixedTypes="0" containsString="0" containsNumber="1" containsInteger="1" minValue="12" maxValue="1000"/>
    </cacheField>
    <cacheField name="Total_Series_Watched" numFmtId="0">
      <sharedItems containsSemiMixedTypes="0" containsString="0" containsNumber="1" containsInteger="1" minValue="1" maxValue="200"/>
    </cacheField>
    <cacheField name="Country" numFmtId="0">
      <sharedItems count="7">
        <s v="Germany"/>
        <s v="India"/>
        <s v="Canada"/>
        <s v="USA"/>
        <s v="France"/>
        <s v="Australia"/>
        <s v="UK"/>
      </sharedItems>
    </cacheField>
    <cacheField name="Payment_Method" numFmtId="0">
      <sharedItems count="4">
        <s v="Cryptocurrency"/>
        <s v="Credit Card"/>
        <s v="Debit Card"/>
        <s v="PayPal"/>
      </sharedItems>
    </cacheField>
    <cacheField name="Language_Preference" numFmtId="0">
      <sharedItems count="6">
        <s v="Spanish"/>
        <s v="English"/>
        <s v="Mandarin"/>
        <s v="Hindi"/>
        <s v="German"/>
        <s v="French"/>
      </sharedItems>
    </cacheField>
    <cacheField name="Recommended_Content_Count" numFmtId="0">
      <sharedItems containsSemiMixedTypes="0" containsString="0" containsNumber="1" containsInteger="1" minValue="0" maxValue="100"/>
    </cacheField>
    <cacheField name="Average_Rating_Given" numFmtId="0">
      <sharedItems containsSemiMixedTypes="0" containsString="0" containsNumber="1" minValue="3" maxValue="5"/>
    </cacheField>
    <cacheField name="Has_Downloaded_Content" numFmtId="0">
      <sharedItems count="2">
        <b v="1"/>
        <b v="0"/>
      </sharedItems>
    </cacheField>
    <cacheField name="Membership_Status" numFmtId="0">
      <sharedItems count="1">
        <s v="Active"/>
      </sharedItems>
    </cacheField>
    <cacheField name="Loyalty_Points" numFmtId="0">
      <sharedItems containsSemiMixedTypes="0" containsString="0" containsNumber="1" containsInteger="1" minValue="3" maxValue="4990" count="924">
        <n v="2043"/>
        <n v="168"/>
        <n v="1017"/>
        <n v="3201"/>
        <n v="3165"/>
        <n v="2023"/>
        <n v="2440"/>
        <n v="73"/>
        <n v="2508"/>
        <n v="1544"/>
        <n v="1348"/>
        <n v="4602"/>
        <n v="1538"/>
        <n v="1068"/>
        <n v="4976"/>
        <n v="1312"/>
        <n v="3842"/>
        <n v="668"/>
        <n v="913"/>
        <n v="771"/>
        <n v="1413"/>
        <n v="2390"/>
        <n v="2050"/>
        <n v="1363"/>
        <n v="4517"/>
        <n v="3807"/>
        <n v="110"/>
        <n v="2780"/>
        <n v="1581"/>
        <n v="2385"/>
        <n v="3003"/>
        <n v="4116"/>
        <n v="1870"/>
        <n v="212"/>
        <n v="4127"/>
        <n v="809"/>
        <n v="4020"/>
        <n v="2395"/>
        <n v="2615"/>
        <n v="804"/>
        <n v="2547"/>
        <n v="3925"/>
        <n v="4537"/>
        <n v="106"/>
        <n v="1110"/>
        <n v="3398"/>
        <n v="756"/>
        <n v="1690"/>
        <n v="1367"/>
        <n v="1258"/>
        <n v="3499"/>
        <n v="4873"/>
        <n v="3953"/>
        <n v="1428"/>
        <n v="4245"/>
        <n v="3633"/>
        <n v="1917"/>
        <n v="185"/>
        <n v="228"/>
        <n v="4566"/>
        <n v="144"/>
        <n v="2805"/>
        <n v="4518"/>
        <n v="2356"/>
        <n v="4511"/>
        <n v="3630"/>
        <n v="3574"/>
        <n v="344"/>
        <n v="1925"/>
        <n v="1013"/>
        <n v="3118"/>
        <n v="4111"/>
        <n v="256"/>
        <n v="4589"/>
        <n v="245"/>
        <n v="3161"/>
        <n v="1311"/>
        <n v="3"/>
        <n v="1442"/>
        <n v="1351"/>
        <n v="3697"/>
        <n v="3173"/>
        <n v="941"/>
        <n v="2336"/>
        <n v="1341"/>
        <n v="1250"/>
        <n v="1271"/>
        <n v="2643"/>
        <n v="55"/>
        <n v="1692"/>
        <n v="4650"/>
        <n v="2864"/>
        <n v="1835"/>
        <n v="2596"/>
        <n v="4400"/>
        <n v="3599"/>
        <n v="2394"/>
        <n v="424"/>
        <n v="188"/>
        <n v="3366"/>
        <n v="2785"/>
        <n v="4235"/>
        <n v="1764"/>
        <n v="631"/>
        <n v="876"/>
        <n v="172"/>
        <n v="3463"/>
        <n v="4134"/>
        <n v="2560"/>
        <n v="4164"/>
        <n v="4317"/>
        <n v="4626"/>
        <n v="1982"/>
        <n v="4201"/>
        <n v="2620"/>
        <n v="2381"/>
        <n v="412"/>
        <n v="4651"/>
        <n v="164"/>
        <n v="3332"/>
        <n v="4633"/>
        <n v="2323"/>
        <n v="3596"/>
        <n v="2695"/>
        <n v="3815"/>
        <n v="2397"/>
        <n v="4792"/>
        <n v="3308"/>
        <n v="2559"/>
        <n v="111"/>
        <n v="1155"/>
        <n v="1404"/>
        <n v="428"/>
        <n v="4632"/>
        <n v="1856"/>
        <n v="421"/>
        <n v="681"/>
        <n v="53"/>
        <n v="4509"/>
        <n v="1375"/>
        <n v="3020"/>
        <n v="1960"/>
        <n v="2925"/>
        <n v="599"/>
        <n v="274"/>
        <n v="1784"/>
        <n v="2409"/>
        <n v="99"/>
        <n v="3151"/>
        <n v="68"/>
        <n v="3379"/>
        <n v="2878"/>
        <n v="3213"/>
        <n v="354"/>
        <n v="296"/>
        <n v="1201"/>
        <n v="4348"/>
        <n v="4465"/>
        <n v="944"/>
        <n v="4635"/>
        <n v="786"/>
        <n v="3741"/>
        <n v="1934"/>
        <n v="2460"/>
        <n v="732"/>
        <n v="402"/>
        <n v="2538"/>
        <n v="4004"/>
        <n v="3859"/>
        <n v="2124"/>
        <n v="3069"/>
        <n v="3834"/>
        <n v="4497"/>
        <n v="3510"/>
        <n v="4922"/>
        <n v="368"/>
        <n v="213"/>
        <n v="1042"/>
        <n v="1290"/>
        <n v="718"/>
        <n v="3607"/>
        <n v="4048"/>
        <n v="4685"/>
        <n v="1926"/>
        <n v="4291"/>
        <n v="2759"/>
        <n v="1823"/>
        <n v="4307"/>
        <n v="3702"/>
        <n v="2346"/>
        <n v="2914"/>
        <n v="3039"/>
        <n v="711"/>
        <n v="2554"/>
        <n v="4851"/>
        <n v="755"/>
        <n v="2760"/>
        <n v="1882"/>
        <n v="167"/>
        <n v="613"/>
        <n v="2234"/>
        <n v="1340"/>
        <n v="4672"/>
        <n v="4378"/>
        <n v="948"/>
        <n v="1108"/>
        <n v="3516"/>
        <n v="2407"/>
        <n v="292"/>
        <n v="2657"/>
        <n v="3836"/>
        <n v="3698"/>
        <n v="3085"/>
        <n v="4729"/>
        <n v="1094"/>
        <n v="4835"/>
        <n v="2132"/>
        <n v="3476"/>
        <n v="3758"/>
        <n v="995"/>
        <n v="96"/>
        <n v="4332"/>
        <n v="1005"/>
        <n v="459"/>
        <n v="3496"/>
        <n v="4076"/>
        <n v="3254"/>
        <n v="2432"/>
        <n v="639"/>
        <n v="1526"/>
        <n v="3059"/>
        <n v="1792"/>
        <n v="214"/>
        <n v="2676"/>
        <n v="3211"/>
        <n v="2067"/>
        <n v="4333"/>
        <n v="1252"/>
        <n v="4963"/>
        <n v="2163"/>
        <n v="4435"/>
        <n v="1095"/>
        <n v="4072"/>
        <n v="1309"/>
        <n v="4414"/>
        <n v="2706"/>
        <n v="2400"/>
        <n v="615"/>
        <n v="564"/>
        <n v="239"/>
        <n v="3445"/>
        <n v="3282"/>
        <n v="2098"/>
        <n v="3314"/>
        <n v="3696"/>
        <n v="74"/>
        <n v="2624"/>
        <n v="4117"/>
        <n v="2938"/>
        <n v="1580"/>
        <n v="2886"/>
        <n v="2536"/>
        <n v="3015"/>
        <n v="1135"/>
        <n v="1912"/>
        <n v="2213"/>
        <n v="1628"/>
        <n v="2238"/>
        <n v="2714"/>
        <n v="670"/>
        <n v="1506"/>
        <n v="1364"/>
        <n v="2583"/>
        <n v="3730"/>
        <n v="561"/>
        <n v="3610"/>
        <n v="996"/>
        <n v="340"/>
        <n v="1911"/>
        <n v="4162"/>
        <n v="318"/>
        <n v="4920"/>
        <n v="4702"/>
        <n v="1176"/>
        <n v="1824"/>
        <n v="4783"/>
        <n v="868"/>
        <n v="60"/>
        <n v="1744"/>
        <n v="2521"/>
        <n v="3433"/>
        <n v="1243"/>
        <n v="3354"/>
        <n v="1299"/>
        <n v="4726"/>
        <n v="1058"/>
        <n v="1411"/>
        <n v="3508"/>
        <n v="1486"/>
        <n v="2083"/>
        <n v="496"/>
        <n v="2576"/>
        <n v="4269"/>
        <n v="4691"/>
        <n v="4889"/>
        <n v="3411"/>
        <n v="4008"/>
        <n v="4273"/>
        <n v="1360"/>
        <n v="3840"/>
        <n v="585"/>
        <n v="2370"/>
        <n v="4236"/>
        <n v="3182"/>
        <n v="450"/>
        <n v="1858"/>
        <n v="2761"/>
        <n v="647"/>
        <n v="2728"/>
        <n v="1520"/>
        <n v="4062"/>
        <n v="2853"/>
        <n v="837"/>
        <n v="1317"/>
        <n v="4108"/>
        <n v="2022"/>
        <n v="1782"/>
        <n v="633"/>
        <n v="2102"/>
        <n v="2572"/>
        <n v="527"/>
        <n v="1238"/>
        <n v="473"/>
        <n v="2088"/>
        <n v="4155"/>
        <n v="1285"/>
        <n v="1180"/>
        <n v="1485"/>
        <n v="3865"/>
        <n v="4358"/>
        <n v="4980"/>
        <n v="3289"/>
        <n v="4971"/>
        <n v="1986"/>
        <n v="1542"/>
        <n v="3923"/>
        <n v="15"/>
        <n v="1547"/>
        <n v="4193"/>
        <n v="4906"/>
        <n v="1702"/>
        <n v="4445"/>
        <n v="2388"/>
        <n v="749"/>
        <n v="4935"/>
        <n v="1127"/>
        <n v="1734"/>
        <n v="727"/>
        <n v="3589"/>
        <n v="3290"/>
        <n v="3113"/>
        <n v="3966"/>
        <n v="3843"/>
        <n v="371"/>
        <n v="2193"/>
        <n v="3079"/>
        <n v="4800"/>
        <n v="4293"/>
        <n v="4505"/>
        <n v="1050"/>
        <n v="1906"/>
        <n v="1674"/>
        <n v="3568"/>
        <n v="4438"/>
        <n v="62"/>
        <n v="1683"/>
        <n v="1556"/>
        <n v="772"/>
        <n v="2288"/>
        <n v="2830"/>
        <n v="4513"/>
        <n v="165"/>
        <n v="4552"/>
        <n v="4421"/>
        <n v="2328"/>
        <n v="4185"/>
        <n v="2377"/>
        <n v="3437"/>
        <n v="1584"/>
        <n v="2138"/>
        <n v="4883"/>
        <n v="314"/>
        <n v="4659"/>
        <n v="2406"/>
        <n v="3425"/>
        <n v="2029"/>
        <n v="1531"/>
        <n v="2284"/>
        <n v="1000"/>
        <n v="3980"/>
        <n v="2164"/>
        <n v="1756"/>
        <n v="2779"/>
        <n v="4177"/>
        <n v="4397"/>
        <n v="72"/>
        <n v="3197"/>
        <n v="967"/>
        <n v="2964"/>
        <n v="1577"/>
        <n v="2575"/>
        <n v="1254"/>
        <n v="3100"/>
        <n v="3604"/>
        <n v="47"/>
        <n v="234"/>
        <n v="1946"/>
        <n v="1525"/>
        <n v="1510"/>
        <n v="1080"/>
        <n v="333"/>
        <n v="2866"/>
        <n v="1529"/>
        <n v="3928"/>
        <n v="1365"/>
        <n v="2872"/>
        <n v="954"/>
        <n v="3505"/>
        <n v="1518"/>
        <n v="4655"/>
        <n v="952"/>
        <n v="119"/>
        <n v="4868"/>
        <n v="1713"/>
        <n v="4486"/>
        <n v="3975"/>
        <n v="1808"/>
        <n v="1392"/>
        <n v="3179"/>
        <n v="4216"/>
        <n v="2209"/>
        <n v="1016"/>
        <n v="3028"/>
        <n v="3062"/>
        <n v="860"/>
        <n v="3763"/>
        <n v="28"/>
        <n v="2131"/>
        <n v="4329"/>
        <n v="3773"/>
        <n v="4927"/>
        <n v="1765"/>
        <n v="4798"/>
        <n v="2936"/>
        <n v="3421"/>
        <n v="2465"/>
        <n v="150"/>
        <n v="4714"/>
        <n v="3918"/>
        <n v="1638"/>
        <n v="396"/>
        <n v="2984"/>
        <n v="130"/>
        <n v="2597"/>
        <n v="2418"/>
        <n v="4586"/>
        <n v="3349"/>
        <n v="2928"/>
        <n v="215"/>
        <n v="3452"/>
        <n v="3641"/>
        <n v="2448"/>
        <n v="1185"/>
        <n v="851"/>
        <n v="2910"/>
        <n v="147"/>
        <n v="3847"/>
        <n v="2568"/>
        <n v="1610"/>
        <n v="105"/>
        <n v="1955"/>
        <n v="2159"/>
        <n v="1293"/>
        <n v="1786"/>
        <n v="4204"/>
        <n v="1965"/>
        <n v="3714"/>
        <n v="1828"/>
        <n v="987"/>
        <n v="2731"/>
        <n v="1228"/>
        <n v="4817"/>
        <n v="2644"/>
        <n v="2086"/>
        <n v="728"/>
        <n v="3935"/>
        <n v="1938"/>
        <n v="4879"/>
        <n v="447"/>
        <n v="4815"/>
        <n v="3356"/>
        <n v="242"/>
        <n v="2175"/>
        <n v="3040"/>
        <n v="836"/>
        <n v="3648"/>
        <n v="416"/>
        <n v="3848"/>
        <n v="808"/>
        <n v="2798"/>
        <n v="4159"/>
        <n v="710"/>
        <n v="4133"/>
        <n v="1910"/>
        <n v="746"/>
        <n v="225"/>
        <n v="336"/>
        <n v="1952"/>
        <n v="1382"/>
        <n v="608"/>
        <n v="1325"/>
        <n v="3626"/>
        <n v="398"/>
        <n v="1849"/>
        <n v="2299"/>
        <n v="1697"/>
        <n v="1539"/>
        <n v="959"/>
        <n v="4338"/>
        <n v="1721"/>
        <n v="4176"/>
        <n v="2821"/>
        <n v="1758"/>
        <n v="4200"/>
        <n v="4264"/>
        <n v="1652"/>
        <n v="136"/>
        <n v="1872"/>
        <n v="4820"/>
        <n v="2824"/>
        <n v="2089"/>
        <n v="1129"/>
        <n v="48"/>
        <n v="993"/>
        <n v="783"/>
        <n v="2141"/>
        <n v="1991"/>
        <n v="423"/>
        <n v="218"/>
        <n v="754"/>
        <n v="1456"/>
        <n v="1546"/>
        <n v="3124"/>
        <n v="833"/>
        <n v="2428"/>
        <n v="4662"/>
        <n v="237"/>
        <n v="1672"/>
        <n v="2261"/>
        <n v="3408"/>
        <n v="1303"/>
        <n v="4599"/>
        <n v="2291"/>
        <n v="1704"/>
        <n v="448"/>
        <n v="1989"/>
        <n v="1850"/>
        <n v="2327"/>
        <n v="4068"/>
        <n v="4972"/>
        <n v="4919"/>
        <n v="3775"/>
        <n v="4501"/>
        <n v="3276"/>
        <n v="674"/>
        <n v="2969"/>
        <n v="747"/>
        <n v="3428"/>
        <n v="4456"/>
        <n v="4938"/>
        <n v="2749"/>
        <n v="906"/>
        <n v="125"/>
        <n v="1150"/>
        <n v="3515"/>
        <n v="658"/>
        <n v="4542"/>
        <n v="3791"/>
        <n v="249"/>
        <n v="2965"/>
        <n v="1275"/>
        <n v="2561"/>
        <n v="3520"/>
        <n v="290"/>
        <n v="1357"/>
        <n v="1790"/>
        <n v="2812"/>
        <n v="3278"/>
        <n v="2652"/>
        <n v="33"/>
        <n v="4322"/>
        <n v="2989"/>
        <n v="1330"/>
        <n v="3942"/>
        <n v="628"/>
        <n v="2845"/>
        <n v="3264"/>
        <n v="1572"/>
        <n v="1656"/>
        <n v="4555"/>
        <n v="2757"/>
        <n v="4"/>
        <n v="4742"/>
        <n v="1261"/>
        <n v="3898"/>
        <n v="745"/>
        <n v="444"/>
        <n v="3157"/>
        <n v="3616"/>
        <n v="4015"/>
        <n v="2517"/>
        <n v="1651"/>
        <n v="2933"/>
        <n v="3313"/>
        <n v="2229"/>
        <n v="3424"/>
        <n v="4477"/>
        <n v="2070"/>
        <n v="1461"/>
        <n v="4147"/>
        <n v="2535"/>
        <n v="4409"/>
        <n v="2891"/>
        <n v="2344"/>
        <n v="1051"/>
        <n v="3468"/>
        <n v="1626"/>
        <n v="4867"/>
        <n v="888"/>
        <n v="3751"/>
        <n v="223"/>
        <n v="173"/>
        <n v="3037"/>
        <n v="2039"/>
        <n v="1216"/>
        <n v="1206"/>
        <n v="4905"/>
        <n v="3542"/>
        <n v="1368"/>
        <n v="3689"/>
        <n v="4085"/>
        <n v="4732"/>
        <n v="3617"/>
        <n v="2384"/>
        <n v="3488"/>
        <n v="3334"/>
        <n v="1281"/>
        <n v="3009"/>
        <n v="1785"/>
        <n v="4083"/>
        <n v="3152"/>
        <n v="2259"/>
        <n v="3281"/>
        <n v="2097"/>
        <n v="1512"/>
        <n v="547"/>
        <n v="244"/>
        <n v="1559"/>
        <n v="30"/>
        <n v="1508"/>
        <n v="3679"/>
        <n v="1298"/>
        <n v="3138"/>
        <n v="1594"/>
        <n v="380"/>
        <n v="3199"/>
        <n v="2922"/>
        <n v="2666"/>
        <n v="1563"/>
        <n v="2015"/>
        <n v="2562"/>
        <n v="4361"/>
        <n v="1535"/>
        <n v="1708"/>
        <n v="3517"/>
        <n v="2953"/>
        <n v="1587"/>
        <n v="3462"/>
        <n v="460"/>
        <n v="4799"/>
        <n v="775"/>
        <n v="4575"/>
        <n v="4528"/>
        <n v="1436"/>
        <n v="4260"/>
        <n v="494"/>
        <n v="1121"/>
        <n v="1294"/>
        <n v="3712"/>
        <n v="4337"/>
        <n v="583"/>
        <n v="827"/>
        <n v="2218"/>
        <n v="2341"/>
        <n v="2084"/>
        <n v="935"/>
        <n v="2835"/>
        <n v="4641"/>
        <n v="877"/>
        <n v="3247"/>
        <n v="3053"/>
        <n v="3091"/>
        <n v="874"/>
        <n v="4130"/>
        <n v="2600"/>
        <n v="4426"/>
        <n v="2542"/>
        <n v="2670"/>
        <n v="2242"/>
        <n v="3941"/>
        <n v="1657"/>
        <n v="3221"/>
        <n v="3983"/>
        <n v="3659"/>
        <n v="2741"/>
        <n v="3083"/>
        <n v="3325"/>
        <n v="863"/>
        <n v="4531"/>
        <n v="4311"/>
        <n v="1431"/>
        <n v="1752"/>
        <n v="2647"/>
        <n v="2534"/>
        <n v="4219"/>
        <n v="2927"/>
        <n v="1256"/>
        <n v="3663"/>
        <n v="4056"/>
        <n v="2725"/>
        <n v="1813"/>
        <n v="708"/>
        <n v="544"/>
        <n v="4221"/>
        <n v="525"/>
        <n v="1231"/>
        <n v="1408"/>
        <n v="2919"/>
        <n v="882"/>
        <n v="4569"/>
        <n v="4243"/>
        <n v="4763"/>
        <n v="2113"/>
        <n v="4934"/>
        <n v="4789"/>
        <n v="4570"/>
        <n v="1394"/>
        <n v="945"/>
        <n v="3277"/>
        <n v="3426"/>
        <n v="4380"/>
        <n v="3130"/>
        <n v="1422"/>
        <n v="3828"/>
        <n v="1025"/>
        <n v="650"/>
        <n v="2897"/>
        <n v="2634"/>
        <n v="1289"/>
        <n v="1327"/>
        <n v="3655"/>
        <n v="3307"/>
        <n v="4646"/>
        <n v="3726"/>
        <n v="1901"/>
        <n v="2416"/>
        <n v="1504"/>
        <n v="2978"/>
        <n v="3027"/>
        <n v="4588"/>
        <n v="933"/>
        <n v="2678"/>
        <n v="2790"/>
        <n v="2330"/>
        <n v="97"/>
        <n v="1423"/>
        <n v="2331"/>
        <n v="484"/>
        <n v="4647"/>
        <n v="4170"/>
        <n v="1976"/>
        <n v="353"/>
        <n v="3007"/>
        <n v="414"/>
        <n v="3674"/>
        <n v="2636"/>
        <n v="510"/>
        <n v="3910"/>
        <n v="2856"/>
        <n v="3708"/>
        <n v="342"/>
        <n v="2858"/>
        <n v="1500"/>
        <n v="77"/>
        <n v="1634"/>
        <n v="3761"/>
        <n v="3288"/>
        <n v="4504"/>
        <n v="1040"/>
        <n v="3930"/>
        <n v="4031"/>
        <n v="2727"/>
        <n v="3448"/>
        <n v="3711"/>
        <n v="4125"/>
        <n v="373"/>
        <n v="4777"/>
        <n v="540"/>
        <n v="4884"/>
        <n v="957"/>
        <n v="571"/>
        <n v="2444"/>
        <n v="4556"/>
        <n v="3183"/>
        <n v="4114"/>
        <n v="1876"/>
        <n v="4037"/>
        <n v="546"/>
        <n v="2932"/>
        <n v="4012"/>
        <n v="3432"/>
        <n v="1836"/>
        <n v="3787"/>
        <n v="965"/>
        <n v="2571"/>
        <n v="2941"/>
        <n v="4673"/>
        <n v="486"/>
        <n v="17"/>
        <n v="1172"/>
        <n v="4356"/>
        <n v="773"/>
        <n v="2867"/>
        <n v="2901"/>
        <n v="595"/>
        <n v="4450"/>
        <n v="3913"/>
        <n v="1429"/>
        <n v="4194"/>
        <n v="1454"/>
        <n v="2488"/>
        <n v="1457"/>
        <n v="2130"/>
        <n v="1426"/>
        <n v="1099"/>
        <n v="2610"/>
        <n v="4719"/>
        <n v="782"/>
        <n v="92"/>
        <n v="3552"/>
        <n v="1153"/>
        <n v="1072"/>
        <n v="2318"/>
        <n v="3206"/>
        <n v="4644"/>
        <n v="3849"/>
        <n v="4808"/>
        <n v="1536"/>
        <n v="1972"/>
        <n v="2002"/>
        <n v="1984"/>
        <n v="2841"/>
        <n v="2580"/>
        <n v="3081"/>
        <n v="3645"/>
        <n v="1665"/>
        <n v="2387"/>
        <n v="1522"/>
        <n v="260"/>
        <n v="433"/>
        <n v="4942"/>
        <n v="4503"/>
        <n v="548"/>
        <n v="476"/>
        <n v="4422"/>
        <n v="4990"/>
        <n v="513"/>
        <n v="784"/>
        <n v="3823"/>
        <n v="3566"/>
        <n v="2156"/>
        <n v="581"/>
        <n v="790"/>
        <n v="3556"/>
        <n v="255"/>
        <n v="2461"/>
        <n v="2523"/>
        <n v="4674"/>
        <n v="3441"/>
        <n v="1159"/>
        <n v="4928"/>
        <n v="4070"/>
        <n v="4131"/>
        <n v="2557"/>
        <n v="3078"/>
        <n v="1416"/>
        <n v="4377"/>
        <n v="3178"/>
        <n v="4565"/>
        <n v="4308"/>
        <n v="905"/>
        <n v="3817"/>
        <n v="4327"/>
        <n v="1065"/>
        <n v="4510"/>
        <n v="3455"/>
        <n v="388"/>
        <n v="1821"/>
        <n v="2871"/>
        <n v="1037"/>
        <n v="1961"/>
        <n v="3788"/>
        <n v="3578"/>
        <n v="947"/>
      </sharedItems>
      <fieldGroup base="19">
        <rangePr startNum="3" endNum="4990" groupInterval="500"/>
        <groupItems count="12">
          <s v="&lt;3"/>
          <s v="3-502"/>
          <s v="503-1002"/>
          <s v="1003-1502"/>
          <s v="1503-2002"/>
          <s v="2003-2502"/>
          <s v="2503-3002"/>
          <s v="3003-3502"/>
          <s v="3503-4002"/>
          <s v="4003-4502"/>
          <s v="4503-5002"/>
          <s v="&gt;5003"/>
        </groupItems>
      </fieldGroup>
    </cacheField>
    <cacheField name="First_Device_Used" numFmtId="0">
      <sharedItems count="5">
        <s v="Smartphone"/>
        <s v="Laptop"/>
        <s v="Smart TV"/>
        <s v="Tablet"/>
        <s v="Desktop"/>
      </sharedItems>
    </cacheField>
    <cacheField name="Age_Group" numFmtId="0">
      <sharedItems count="5">
        <s v="35-44"/>
        <s v="55+"/>
        <s v="45-54"/>
        <s v="25-34"/>
        <s v="18-24"/>
      </sharedItems>
    </cacheField>
    <cacheField name="Primary_Watch_Time" numFmtId="0">
      <sharedItems count="4">
        <s v="Late Night"/>
        <s v="Afternoon"/>
        <s v="Morning"/>
        <s v="Evening"/>
      </sharedItems>
    </cacheField>
    <cacheField name="no of month subscribed" numFmtId="0">
      <sharedItems containsSemiMixedTypes="0" containsString="0" containsNumber="1" containsInteger="1" minValue="1" maxValue="23"/>
    </cacheField>
    <cacheField name="revenue" numFmtId="164">
      <sharedItems containsSemiMixedTypes="0" containsString="0" containsNumber="1" minValue="7.99" maxValue="367.77"/>
    </cacheField>
    <cacheField name="month_ join" numFmtId="0">
      <sharedItems count="12">
        <s v="Dec"/>
        <s v="Feb"/>
        <s v="Aug"/>
        <s v="Jun"/>
        <s v="Apr"/>
        <s v="Mar"/>
        <s v="May"/>
        <s v="Jul"/>
        <s v="Oct"/>
        <s v="Jan"/>
        <s v="Sep"/>
        <s v="Nov"/>
      </sharedItems>
    </cacheField>
    <cacheField name="year_join" numFmtId="0">
      <sharedItems containsSemiMixedTypes="0" containsString="0" containsNumber="1" containsInteger="1" minValue="2022" maxValue="2024" count="3">
        <n v="2024"/>
        <n v="2023"/>
        <n v="2022"/>
      </sharedItems>
    </cacheField>
    <cacheField name="month_ login" numFmtId="0">
      <sharedItems count="12">
        <s v="Nov"/>
        <s v="Oct"/>
        <s v="Dec"/>
        <s v="Feb"/>
        <s v="Apr"/>
        <s v="Mar"/>
        <s v="Aug"/>
        <s v="May"/>
        <s v="Jan"/>
        <s v="Jul"/>
        <s v="Jun"/>
        <s v="Sep"/>
      </sharedItems>
    </cacheField>
    <cacheField name="year_login" numFmtId="0">
      <sharedItems containsSemiMixedTypes="0" containsString="0" containsNumber="1" containsInteger="1" minValue="2024" maxValue="2024" count="1">
        <n v="2024"/>
      </sharedItems>
    </cacheField>
    <cacheField name="subscription plan" numFmtId="0">
      <sharedItems count="6">
        <s v="Gold"/>
        <s v="Silver"/>
        <s v="Diamond"/>
        <s v="Normal" u="1"/>
        <s v="Basic" u="1"/>
        <s v="Premium" u="1"/>
      </sharedItems>
    </cacheField>
    <cacheField name="Average Watch Hours per Recommended Content" numFmtId="1">
      <sharedItems containsSemiMixedTypes="0" containsString="0" containsNumber="1" minValue="0" maxValue="475"/>
    </cacheField>
    <cacheField name="Engagement Percentage from Recommendations" numFmtId="9">
      <sharedItems containsSemiMixedTypes="0" containsString="0" containsNumber="1" minValue="0" maxValue="9.9"/>
    </cacheField>
    <cacheField name="day since last login" numFmtId="0">
      <sharedItems containsSemiMixedTypes="0" containsString="0" containsNumber="1" containsInteger="1" minValue="101" maxValue="442"/>
    </cacheField>
    <cacheField name="Activity Level" numFmtId="0">
      <sharedItems count="3">
        <s v="Moderate"/>
        <s v="In-Active"/>
        <s v="Active" u="1"/>
      </sharedItems>
    </cacheField>
  </cacheFields>
  <extLst>
    <ext xmlns:x14="http://schemas.microsoft.com/office/spreadsheetml/2009/9/main" uri="{725AE2AE-9491-48be-B2B4-4EB974FC3084}">
      <x14:pivotCacheDefinition pivotCacheId="10583517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Vickie"/>
    <d v="2024-12-12T00:00:00"/>
    <d v="2024-11-22T00:00:00"/>
    <n v="11.99"/>
    <n v="433"/>
    <x v="0"/>
    <n v="5"/>
    <n v="4"/>
    <b v="0"/>
    <n v="350"/>
    <n v="2"/>
    <s v="Germany"/>
    <s v="Cryptocurrency"/>
    <s v="Spanish"/>
    <n v="41"/>
    <n v="3.1"/>
    <b v="1"/>
    <s v="Active"/>
    <x v="0"/>
    <s v="Smartphone"/>
    <x v="0"/>
    <s v="Late Night"/>
    <n v="1"/>
    <n v="11.99"/>
    <s v="Dec"/>
    <n v="2024"/>
    <s v="Nov"/>
    <n v="2024"/>
    <s v="Gold"/>
  </r>
  <r>
    <x v="1"/>
    <s v="Joseph"/>
    <d v="2023-02-21T00:00:00"/>
    <d v="2024-10-12T00:00:00"/>
    <n v="11.99"/>
    <n v="163"/>
    <x v="0"/>
    <n v="2"/>
    <n v="1"/>
    <b v="0"/>
    <n v="817"/>
    <n v="182"/>
    <s v="India"/>
    <s v="Credit Card"/>
    <s v="English"/>
    <n v="43"/>
    <n v="4.5999999999999996"/>
    <b v="1"/>
    <s v="Active"/>
    <x v="1"/>
    <s v="Laptop"/>
    <x v="1"/>
    <s v="Afternoon"/>
    <n v="19"/>
    <n v="227.81"/>
    <s v="Feb"/>
    <n v="2023"/>
    <s v="Oct"/>
    <n v="2024"/>
    <s v="Gold"/>
  </r>
  <r>
    <x v="2"/>
    <s v="Sherry"/>
    <d v="2023-08-31T00:00:00"/>
    <d v="2024-11-29T00:00:00"/>
    <n v="11.99"/>
    <n v="93"/>
    <x v="1"/>
    <n v="4"/>
    <n v="6"/>
    <b v="0"/>
    <n v="209"/>
    <n v="151"/>
    <s v="India"/>
    <s v="Credit Card"/>
    <s v="English"/>
    <n v="74"/>
    <n v="3"/>
    <b v="0"/>
    <s v="Active"/>
    <x v="2"/>
    <s v="Smart TV"/>
    <x v="1"/>
    <s v="Morning"/>
    <n v="14"/>
    <n v="167.86"/>
    <s v="Aug"/>
    <n v="2023"/>
    <s v="Nov"/>
    <n v="2024"/>
    <s v="Gold"/>
  </r>
  <r>
    <x v="3"/>
    <s v="Katherine"/>
    <d v="2024-02-16T00:00:00"/>
    <d v="2024-11-22T00:00:00"/>
    <n v="11.99"/>
    <n v="395"/>
    <x v="2"/>
    <n v="2"/>
    <n v="4"/>
    <b v="1"/>
    <n v="139"/>
    <n v="29"/>
    <s v="Germany"/>
    <s v="Debit Card"/>
    <s v="Spanish"/>
    <n v="44"/>
    <n v="3.9"/>
    <b v="1"/>
    <s v="Active"/>
    <x v="3"/>
    <s v="Tablet"/>
    <x v="2"/>
    <s v="Morning"/>
    <n v="9"/>
    <n v="107.91"/>
    <s v="Feb"/>
    <n v="2024"/>
    <s v="Nov"/>
    <n v="2024"/>
    <s v="Gold"/>
  </r>
  <r>
    <x v="4"/>
    <s v="Natalie"/>
    <d v="2023-06-25T00:00:00"/>
    <d v="2024-11-30T00:00:00"/>
    <n v="7.99"/>
    <n v="356"/>
    <x v="3"/>
    <n v="3"/>
    <n v="3"/>
    <b v="1"/>
    <n v="314"/>
    <n v="50"/>
    <s v="Canada"/>
    <s v="Credit Card"/>
    <s v="Mandarin"/>
    <n v="7"/>
    <n v="4.9000000000000004"/>
    <b v="1"/>
    <s v="Active"/>
    <x v="4"/>
    <s v="Smart TV"/>
    <x v="3"/>
    <s v="Morning"/>
    <n v="17"/>
    <n v="135.83000000000001"/>
    <s v="Jun"/>
    <n v="2023"/>
    <s v="Nov"/>
    <n v="2024"/>
    <s v="Silver"/>
  </r>
  <r>
    <x v="5"/>
    <s v="Mary"/>
    <d v="2024-04-13T00:00:00"/>
    <d v="2024-11-29T00:00:00"/>
    <n v="11.99"/>
    <n v="290"/>
    <x v="2"/>
    <n v="4"/>
    <n v="4"/>
    <b v="0"/>
    <n v="305"/>
    <n v="112"/>
    <s v="USA"/>
    <s v="PayPal"/>
    <s v="Spanish"/>
    <n v="57"/>
    <n v="4.5"/>
    <b v="0"/>
    <s v="Active"/>
    <x v="5"/>
    <s v="Desktop"/>
    <x v="2"/>
    <s v="Morning"/>
    <n v="7"/>
    <n v="83.93"/>
    <s v="Apr"/>
    <n v="2024"/>
    <s v="Nov"/>
    <n v="2024"/>
    <s v="Gold"/>
  </r>
  <r>
    <x v="6"/>
    <s v="Taylor"/>
    <d v="2023-02-20T00:00:00"/>
    <d v="2024-12-12T00:00:00"/>
    <n v="15.99"/>
    <n v="140"/>
    <x v="0"/>
    <n v="5"/>
    <n v="5"/>
    <b v="1"/>
    <n v="112"/>
    <n v="30"/>
    <s v="France"/>
    <s v="Credit Card"/>
    <s v="Hindi"/>
    <n v="60"/>
    <n v="3.1"/>
    <b v="1"/>
    <s v="Active"/>
    <x v="6"/>
    <s v="Desktop"/>
    <x v="0"/>
    <s v="Evening"/>
    <n v="21"/>
    <n v="335.79"/>
    <s v="Feb"/>
    <n v="2023"/>
    <s v="Dec"/>
    <n v="2024"/>
    <s v="Diamond"/>
  </r>
  <r>
    <x v="7"/>
    <s v="David"/>
    <d v="2024-03-10T00:00:00"/>
    <d v="2024-12-13T00:00:00"/>
    <n v="7.99"/>
    <n v="209"/>
    <x v="4"/>
    <n v="2"/>
    <n v="6"/>
    <b v="0"/>
    <n v="707"/>
    <n v="162"/>
    <s v="USA"/>
    <s v="Debit Card"/>
    <s v="German"/>
    <n v="95"/>
    <n v="3.5"/>
    <b v="1"/>
    <s v="Active"/>
    <x v="7"/>
    <s v="Smartphone"/>
    <x v="1"/>
    <s v="Late Night"/>
    <n v="9"/>
    <n v="71.91"/>
    <s v="Mar"/>
    <n v="2024"/>
    <s v="Dec"/>
    <n v="2024"/>
    <s v="Silver"/>
  </r>
  <r>
    <x v="8"/>
    <s v="Dawn"/>
    <d v="2023-05-05T00:00:00"/>
    <d v="2024-11-28T00:00:00"/>
    <n v="7.99"/>
    <n v="296"/>
    <x v="2"/>
    <n v="3"/>
    <n v="2"/>
    <b v="1"/>
    <n v="411"/>
    <n v="96"/>
    <s v="USA"/>
    <s v="Cryptocurrency"/>
    <s v="English"/>
    <n v="1"/>
    <n v="3.1"/>
    <b v="0"/>
    <s v="Active"/>
    <x v="8"/>
    <s v="Tablet"/>
    <x v="4"/>
    <s v="Evening"/>
    <n v="18"/>
    <n v="143.82"/>
    <s v="May"/>
    <n v="2023"/>
    <s v="Nov"/>
    <n v="2024"/>
    <s v="Silver"/>
  </r>
  <r>
    <x v="9"/>
    <s v="Vincent"/>
    <d v="2024-07-28T00:00:00"/>
    <d v="2024-11-29T00:00:00"/>
    <n v="15.99"/>
    <n v="144"/>
    <x v="1"/>
    <n v="3"/>
    <n v="4"/>
    <b v="0"/>
    <n v="501"/>
    <n v="64"/>
    <s v="Canada"/>
    <s v="Debit Card"/>
    <s v="English"/>
    <n v="98"/>
    <n v="3.3"/>
    <b v="0"/>
    <s v="Active"/>
    <x v="9"/>
    <s v="Tablet"/>
    <x v="0"/>
    <s v="Late Night"/>
    <n v="4"/>
    <n v="63.96"/>
    <s v="Jul"/>
    <n v="2024"/>
    <s v="Nov"/>
    <n v="2024"/>
    <s v="Diamond"/>
  </r>
  <r>
    <x v="10"/>
    <s v="Hector"/>
    <d v="2024-05-17T00:00:00"/>
    <d v="2024-11-29T00:00:00"/>
    <n v="15.99"/>
    <n v="243"/>
    <x v="4"/>
    <n v="3"/>
    <n v="2"/>
    <b v="0"/>
    <n v="40"/>
    <n v="52"/>
    <s v="Canada"/>
    <s v="Cryptocurrency"/>
    <s v="English"/>
    <n v="4"/>
    <n v="4"/>
    <b v="1"/>
    <s v="Active"/>
    <x v="10"/>
    <s v="Desktop"/>
    <x v="3"/>
    <s v="Morning"/>
    <n v="6"/>
    <n v="95.94"/>
    <s v="May"/>
    <n v="2024"/>
    <s v="Nov"/>
    <n v="2024"/>
    <s v="Diamond"/>
  </r>
  <r>
    <x v="11"/>
    <s v="Mary"/>
    <d v="2024-06-13T00:00:00"/>
    <d v="2024-11-23T00:00:00"/>
    <n v="15.99"/>
    <n v="39"/>
    <x v="0"/>
    <n v="2"/>
    <n v="3"/>
    <b v="1"/>
    <n v="181"/>
    <n v="128"/>
    <s v="Australia"/>
    <s v="PayPal"/>
    <s v="Mandarin"/>
    <n v="3"/>
    <n v="4.5"/>
    <b v="1"/>
    <s v="Active"/>
    <x v="11"/>
    <s v="Smart TV"/>
    <x v="1"/>
    <s v="Evening"/>
    <n v="5"/>
    <n v="79.95"/>
    <s v="Jun"/>
    <n v="2024"/>
    <s v="Nov"/>
    <n v="2024"/>
    <s v="Diamond"/>
  </r>
  <r>
    <x v="12"/>
    <s v="Lindsey"/>
    <d v="2023-08-05T00:00:00"/>
    <d v="2024-02-12T00:00:00"/>
    <n v="7.99"/>
    <n v="157"/>
    <x v="4"/>
    <n v="2"/>
    <n v="1"/>
    <b v="0"/>
    <n v="792"/>
    <n v="141"/>
    <s v="Canada"/>
    <s v="Credit Card"/>
    <s v="Spanish"/>
    <n v="18"/>
    <n v="4.2"/>
    <b v="0"/>
    <s v="Active"/>
    <x v="12"/>
    <s v="Smartphone"/>
    <x v="1"/>
    <s v="Afternoon"/>
    <n v="6"/>
    <n v="47.94"/>
    <s v="Aug"/>
    <n v="2023"/>
    <s v="Feb"/>
    <n v="2024"/>
    <s v="Silver"/>
  </r>
  <r>
    <x v="13"/>
    <s v="April"/>
    <d v="2024-05-05T00:00:00"/>
    <d v="2024-04-12T00:00:00"/>
    <n v="11.99"/>
    <n v="35"/>
    <x v="5"/>
    <n v="2"/>
    <n v="3"/>
    <b v="1"/>
    <n v="908"/>
    <n v="128"/>
    <s v="USA"/>
    <s v="PayPal"/>
    <s v="Spanish"/>
    <n v="86"/>
    <n v="3.2"/>
    <b v="1"/>
    <s v="Active"/>
    <x v="13"/>
    <s v="Tablet"/>
    <x v="0"/>
    <s v="Evening"/>
    <n v="1"/>
    <n v="11.99"/>
    <s v="May"/>
    <n v="2024"/>
    <s v="Apr"/>
    <n v="2024"/>
    <s v="Gold"/>
  </r>
  <r>
    <x v="14"/>
    <s v="Angela"/>
    <d v="2023-02-01T00:00:00"/>
    <d v="2024-12-15T00:00:00"/>
    <n v="11.99"/>
    <n v="75"/>
    <x v="0"/>
    <n v="3"/>
    <n v="3"/>
    <b v="0"/>
    <n v="324"/>
    <n v="175"/>
    <s v="USA"/>
    <s v="Debit Card"/>
    <s v="German"/>
    <n v="18"/>
    <n v="3.3"/>
    <b v="0"/>
    <s v="Active"/>
    <x v="14"/>
    <s v="Tablet"/>
    <x v="2"/>
    <s v="Evening"/>
    <n v="22"/>
    <n v="263.78000000000003"/>
    <s v="Feb"/>
    <n v="2023"/>
    <s v="Dec"/>
    <n v="2024"/>
    <s v="Gold"/>
  </r>
  <r>
    <x v="15"/>
    <s v="Erin"/>
    <d v="2024-07-02T00:00:00"/>
    <d v="2024-11-12T00:00:00"/>
    <n v="15.99"/>
    <n v="379"/>
    <x v="5"/>
    <n v="2"/>
    <n v="1"/>
    <b v="1"/>
    <n v="885"/>
    <n v="110"/>
    <s v="UK"/>
    <s v="Debit Card"/>
    <s v="Spanish"/>
    <n v="43"/>
    <n v="4.2"/>
    <b v="1"/>
    <s v="Active"/>
    <x v="15"/>
    <s v="Smart TV"/>
    <x v="1"/>
    <s v="Evening"/>
    <n v="4"/>
    <n v="63.96"/>
    <s v="Jul"/>
    <n v="2024"/>
    <s v="Nov"/>
    <n v="2024"/>
    <s v="Diamond"/>
  </r>
  <r>
    <x v="16"/>
    <s v="Tanya"/>
    <d v="2024-10-25T00:00:00"/>
    <d v="2024-11-21T00:00:00"/>
    <n v="7.99"/>
    <n v="252"/>
    <x v="5"/>
    <n v="1"/>
    <n v="1"/>
    <b v="1"/>
    <n v="968"/>
    <n v="197"/>
    <s v="India"/>
    <s v="Debit Card"/>
    <s v="Hindi"/>
    <n v="46"/>
    <n v="4"/>
    <b v="0"/>
    <s v="Active"/>
    <x v="16"/>
    <s v="Tablet"/>
    <x v="4"/>
    <s v="Afternoon"/>
    <n v="1"/>
    <n v="7.99"/>
    <s v="Oct"/>
    <n v="2024"/>
    <s v="Nov"/>
    <n v="2024"/>
    <s v="Silver"/>
  </r>
  <r>
    <x v="17"/>
    <s v="Jennifer"/>
    <d v="2024-05-30T00:00:00"/>
    <d v="2024-11-28T00:00:00"/>
    <n v="15.99"/>
    <n v="259"/>
    <x v="5"/>
    <n v="1"/>
    <n v="5"/>
    <b v="1"/>
    <n v="597"/>
    <n v="165"/>
    <s v="Germany"/>
    <s v="Cryptocurrency"/>
    <s v="German"/>
    <n v="33"/>
    <n v="4.2"/>
    <b v="1"/>
    <s v="Active"/>
    <x v="17"/>
    <s v="Tablet"/>
    <x v="3"/>
    <s v="Morning"/>
    <n v="5"/>
    <n v="79.95"/>
    <s v="May"/>
    <n v="2024"/>
    <s v="Nov"/>
    <n v="2024"/>
    <s v="Diamond"/>
  </r>
  <r>
    <x v="18"/>
    <s v="Michael"/>
    <d v="2023-05-29T00:00:00"/>
    <d v="2024-11-28T00:00:00"/>
    <n v="11.99"/>
    <n v="445"/>
    <x v="5"/>
    <n v="3"/>
    <n v="2"/>
    <b v="1"/>
    <n v="637"/>
    <n v="14"/>
    <s v="USA"/>
    <s v="Debit Card"/>
    <s v="French"/>
    <n v="50"/>
    <n v="3.2"/>
    <b v="1"/>
    <s v="Active"/>
    <x v="18"/>
    <s v="Desktop"/>
    <x v="2"/>
    <s v="Late Night"/>
    <n v="17"/>
    <n v="203.83"/>
    <s v="May"/>
    <n v="2023"/>
    <s v="Nov"/>
    <n v="2024"/>
    <s v="Gold"/>
  </r>
  <r>
    <x v="19"/>
    <s v="John"/>
    <d v="2023-10-23T00:00:00"/>
    <d v="2024-11-29T00:00:00"/>
    <n v="11.99"/>
    <n v="160"/>
    <x v="0"/>
    <n v="5"/>
    <n v="5"/>
    <b v="1"/>
    <n v="352"/>
    <n v="31"/>
    <s v="India"/>
    <s v="PayPal"/>
    <s v="Hindi"/>
    <n v="37"/>
    <n v="3.7"/>
    <b v="1"/>
    <s v="Active"/>
    <x v="19"/>
    <s v="Tablet"/>
    <x v="3"/>
    <s v="Afternoon"/>
    <n v="13"/>
    <n v="155.87"/>
    <s v="Oct"/>
    <n v="2023"/>
    <s v="Nov"/>
    <n v="2024"/>
    <s v="Gold"/>
  </r>
  <r>
    <x v="20"/>
    <s v="Steven"/>
    <d v="2023-01-28T00:00:00"/>
    <d v="2024-11-29T00:00:00"/>
    <n v="15.99"/>
    <n v="131"/>
    <x v="4"/>
    <n v="3"/>
    <n v="3"/>
    <b v="0"/>
    <n v="865"/>
    <n v="8"/>
    <s v="India"/>
    <s v="Debit Card"/>
    <s v="Spanish"/>
    <n v="78"/>
    <n v="4.5999999999999996"/>
    <b v="0"/>
    <s v="Active"/>
    <x v="20"/>
    <s v="Smart TV"/>
    <x v="2"/>
    <s v="Afternoon"/>
    <n v="22"/>
    <n v="351.78000000000003"/>
    <s v="Jan"/>
    <n v="2023"/>
    <s v="Nov"/>
    <n v="2024"/>
    <s v="Diamond"/>
  </r>
  <r>
    <x v="21"/>
    <s v="Michael"/>
    <d v="2024-08-21T00:00:00"/>
    <d v="2024-03-12T00:00:00"/>
    <n v="11.99"/>
    <n v="285"/>
    <x v="1"/>
    <n v="3"/>
    <n v="1"/>
    <b v="0"/>
    <n v="13"/>
    <n v="103"/>
    <s v="Australia"/>
    <s v="Credit Card"/>
    <s v="Spanish"/>
    <n v="11"/>
    <n v="3.7"/>
    <b v="0"/>
    <s v="Active"/>
    <x v="21"/>
    <s v="Laptop"/>
    <x v="4"/>
    <s v="Morning"/>
    <n v="5"/>
    <n v="59.95"/>
    <s v="Aug"/>
    <n v="2024"/>
    <s v="Mar"/>
    <n v="2024"/>
    <s v="Gold"/>
  </r>
  <r>
    <x v="22"/>
    <s v="Todd"/>
    <d v="2024-12-03T00:00:00"/>
    <d v="2024-11-21T00:00:00"/>
    <n v="15.99"/>
    <n v="325"/>
    <x v="6"/>
    <n v="3"/>
    <n v="6"/>
    <b v="1"/>
    <n v="412"/>
    <n v="117"/>
    <s v="Germany"/>
    <s v="Credit Card"/>
    <s v="Hindi"/>
    <n v="48"/>
    <n v="4"/>
    <b v="1"/>
    <s v="Active"/>
    <x v="22"/>
    <s v="Tablet"/>
    <x v="3"/>
    <s v="Afternoon"/>
    <n v="1"/>
    <n v="15.99"/>
    <s v="Dec"/>
    <n v="2024"/>
    <s v="Nov"/>
    <n v="2024"/>
    <s v="Diamond"/>
  </r>
  <r>
    <x v="23"/>
    <s v="Craig"/>
    <d v="2024-07-06T00:00:00"/>
    <d v="2024-12-18T00:00:00"/>
    <n v="11.99"/>
    <n v="221"/>
    <x v="2"/>
    <n v="4"/>
    <n v="1"/>
    <b v="1"/>
    <n v="603"/>
    <n v="141"/>
    <s v="Germany"/>
    <s v="Cryptocurrency"/>
    <s v="Hindi"/>
    <n v="44"/>
    <n v="3.3"/>
    <b v="1"/>
    <s v="Active"/>
    <x v="23"/>
    <s v="Smartphone"/>
    <x v="0"/>
    <s v="Afternoon"/>
    <n v="5"/>
    <n v="59.95"/>
    <s v="Jul"/>
    <n v="2024"/>
    <s v="Dec"/>
    <n v="2024"/>
    <s v="Gold"/>
  </r>
  <r>
    <x v="24"/>
    <s v="Victor"/>
    <d v="2023-01-30T00:00:00"/>
    <d v="2024-12-15T00:00:00"/>
    <n v="15.99"/>
    <n v="247"/>
    <x v="2"/>
    <n v="2"/>
    <n v="2"/>
    <b v="0"/>
    <n v="943"/>
    <n v="42"/>
    <s v="UK"/>
    <s v="PayPal"/>
    <s v="Spanish"/>
    <n v="85"/>
    <n v="3.5"/>
    <b v="1"/>
    <s v="Active"/>
    <x v="24"/>
    <s v="Smartphone"/>
    <x v="0"/>
    <s v="Evening"/>
    <n v="22"/>
    <n v="351.78000000000003"/>
    <s v="Jan"/>
    <n v="2023"/>
    <s v="Dec"/>
    <n v="2024"/>
    <s v="Diamond"/>
  </r>
  <r>
    <x v="25"/>
    <s v="Richard"/>
    <d v="2024-10-20T00:00:00"/>
    <d v="2024-02-12T00:00:00"/>
    <n v="7.99"/>
    <n v="11"/>
    <x v="0"/>
    <n v="4"/>
    <n v="6"/>
    <b v="0"/>
    <n v="246"/>
    <n v="96"/>
    <s v="France"/>
    <s v="PayPal"/>
    <s v="Spanish"/>
    <n v="56"/>
    <n v="4.5999999999999996"/>
    <b v="1"/>
    <s v="Active"/>
    <x v="25"/>
    <s v="Laptop"/>
    <x v="1"/>
    <s v="Morning"/>
    <n v="8"/>
    <n v="63.92"/>
    <s v="Oct"/>
    <n v="2024"/>
    <s v="Feb"/>
    <n v="2024"/>
    <s v="Silver"/>
  </r>
  <r>
    <x v="26"/>
    <s v="Jaime"/>
    <d v="2023-08-06T00:00:00"/>
    <d v="2024-11-12T00:00:00"/>
    <n v="11.99"/>
    <n v="281"/>
    <x v="5"/>
    <n v="5"/>
    <n v="6"/>
    <b v="1"/>
    <n v="945"/>
    <n v="108"/>
    <s v="Germany"/>
    <s v="PayPal"/>
    <s v="English"/>
    <n v="98"/>
    <n v="3.8"/>
    <b v="1"/>
    <s v="Active"/>
    <x v="26"/>
    <s v="Laptop"/>
    <x v="4"/>
    <s v="Afternoon"/>
    <n v="15"/>
    <n v="179.85"/>
    <s v="Aug"/>
    <n v="2023"/>
    <s v="Nov"/>
    <n v="2024"/>
    <s v="Gold"/>
  </r>
  <r>
    <x v="27"/>
    <s v="Devin"/>
    <d v="2023-08-17T00:00:00"/>
    <d v="2024-11-27T00:00:00"/>
    <n v="7.99"/>
    <n v="421"/>
    <x v="3"/>
    <n v="3"/>
    <n v="1"/>
    <b v="1"/>
    <n v="668"/>
    <n v="17"/>
    <s v="Canada"/>
    <s v="Credit Card"/>
    <s v="Spanish"/>
    <n v="7"/>
    <n v="4"/>
    <b v="1"/>
    <s v="Active"/>
    <x v="27"/>
    <s v="Tablet"/>
    <x v="3"/>
    <s v="Evening"/>
    <n v="15"/>
    <n v="119.85000000000001"/>
    <s v="Aug"/>
    <n v="2023"/>
    <s v="Nov"/>
    <n v="2024"/>
    <s v="Silver"/>
  </r>
  <r>
    <x v="28"/>
    <s v="Autumn"/>
    <d v="2023-01-09T00:00:00"/>
    <d v="2024-08-12T00:00:00"/>
    <n v="15.99"/>
    <n v="382"/>
    <x v="2"/>
    <n v="2"/>
    <n v="2"/>
    <b v="0"/>
    <n v="49"/>
    <n v="45"/>
    <s v="Canada"/>
    <s v="PayPal"/>
    <s v="Hindi"/>
    <n v="63"/>
    <n v="4"/>
    <b v="1"/>
    <s v="Active"/>
    <x v="28"/>
    <s v="Smart TV"/>
    <x v="0"/>
    <s v="Morning"/>
    <n v="19"/>
    <n v="303.81"/>
    <s v="Jan"/>
    <n v="2023"/>
    <s v="Aug"/>
    <n v="2024"/>
    <s v="Diamond"/>
  </r>
  <r>
    <x v="29"/>
    <s v="Cassandra"/>
    <d v="2023-03-29T00:00:00"/>
    <d v="2024-12-14T00:00:00"/>
    <n v="7.99"/>
    <n v="299"/>
    <x v="0"/>
    <n v="3"/>
    <n v="1"/>
    <b v="0"/>
    <n v="488"/>
    <n v="135"/>
    <s v="Germany"/>
    <s v="Debit Card"/>
    <s v="German"/>
    <n v="100"/>
    <n v="4.8"/>
    <b v="0"/>
    <s v="Active"/>
    <x v="29"/>
    <s v="Desktop"/>
    <x v="2"/>
    <s v="Afternoon"/>
    <n v="20"/>
    <n v="159.80000000000001"/>
    <s v="Mar"/>
    <n v="2023"/>
    <s v="Dec"/>
    <n v="2024"/>
    <s v="Silver"/>
  </r>
  <r>
    <x v="30"/>
    <s v="William"/>
    <d v="2023-10-31T00:00:00"/>
    <d v="2024-11-27T00:00:00"/>
    <n v="15.99"/>
    <n v="100"/>
    <x v="3"/>
    <n v="2"/>
    <n v="6"/>
    <b v="1"/>
    <n v="103"/>
    <n v="36"/>
    <s v="India"/>
    <s v="Debit Card"/>
    <s v="Mandarin"/>
    <n v="68"/>
    <n v="3.7"/>
    <b v="0"/>
    <s v="Active"/>
    <x v="30"/>
    <s v="Tablet"/>
    <x v="1"/>
    <s v="Late Night"/>
    <n v="12"/>
    <n v="191.88"/>
    <s v="Oct"/>
    <n v="2023"/>
    <s v="Nov"/>
    <n v="2024"/>
    <s v="Diamond"/>
  </r>
  <r>
    <x v="31"/>
    <s v="Michael"/>
    <d v="2024-09-07T00:00:00"/>
    <d v="2024-05-12T00:00:00"/>
    <n v="11.99"/>
    <n v="280"/>
    <x v="0"/>
    <n v="1"/>
    <n v="1"/>
    <b v="1"/>
    <n v="702"/>
    <n v="58"/>
    <s v="France"/>
    <s v="PayPal"/>
    <s v="French"/>
    <n v="13"/>
    <n v="3.2"/>
    <b v="0"/>
    <s v="Active"/>
    <x v="31"/>
    <s v="Smartphone"/>
    <x v="2"/>
    <s v="Afternoon"/>
    <n v="3"/>
    <n v="35.97"/>
    <s v="Sep"/>
    <n v="2024"/>
    <s v="May"/>
    <n v="2024"/>
    <s v="Gold"/>
  </r>
  <r>
    <x v="32"/>
    <s v="Kimberly"/>
    <d v="2023-07-05T00:00:00"/>
    <d v="2024-10-12T00:00:00"/>
    <n v="11.99"/>
    <n v="82"/>
    <x v="3"/>
    <n v="4"/>
    <n v="3"/>
    <b v="1"/>
    <n v="264"/>
    <n v="115"/>
    <s v="India"/>
    <s v="Cryptocurrency"/>
    <s v="French"/>
    <n v="30"/>
    <n v="4.7"/>
    <b v="1"/>
    <s v="Active"/>
    <x v="32"/>
    <s v="Smart TV"/>
    <x v="4"/>
    <s v="Afternoon"/>
    <n v="15"/>
    <n v="179.85"/>
    <s v="Jul"/>
    <n v="2023"/>
    <s v="Oct"/>
    <n v="2024"/>
    <s v="Gold"/>
  </r>
  <r>
    <x v="33"/>
    <s v="Daniel"/>
    <d v="2023-08-02T00:00:00"/>
    <d v="2024-08-12T00:00:00"/>
    <n v="7.99"/>
    <n v="245"/>
    <x v="5"/>
    <n v="3"/>
    <n v="4"/>
    <b v="0"/>
    <n v="831"/>
    <n v="15"/>
    <s v="Canada"/>
    <s v="PayPal"/>
    <s v="German"/>
    <n v="64"/>
    <n v="4.9000000000000004"/>
    <b v="0"/>
    <s v="Active"/>
    <x v="33"/>
    <s v="Tablet"/>
    <x v="2"/>
    <s v="Afternoon"/>
    <n v="12"/>
    <n v="95.88"/>
    <s v="Aug"/>
    <n v="2023"/>
    <s v="Aug"/>
    <n v="2024"/>
    <s v="Silver"/>
  </r>
  <r>
    <x v="34"/>
    <s v="Harold"/>
    <d v="2024-12-03T00:00:00"/>
    <d v="2024-03-12T00:00:00"/>
    <n v="7.99"/>
    <n v="217"/>
    <x v="3"/>
    <n v="5"/>
    <n v="2"/>
    <b v="0"/>
    <n v="669"/>
    <n v="155"/>
    <s v="Germany"/>
    <s v="Debit Card"/>
    <s v="Mandarin"/>
    <n v="40"/>
    <n v="4.8"/>
    <b v="1"/>
    <s v="Active"/>
    <x v="21"/>
    <s v="Tablet"/>
    <x v="0"/>
    <s v="Late Night"/>
    <n v="8"/>
    <n v="63.92"/>
    <s v="Dec"/>
    <n v="2024"/>
    <s v="Mar"/>
    <n v="2024"/>
    <s v="Silver"/>
  </r>
  <r>
    <x v="35"/>
    <s v="Helen"/>
    <d v="2023-09-01T00:00:00"/>
    <d v="2024-11-29T00:00:00"/>
    <n v="15.99"/>
    <n v="29"/>
    <x v="5"/>
    <n v="3"/>
    <n v="2"/>
    <b v="0"/>
    <n v="404"/>
    <n v="177"/>
    <s v="USA"/>
    <s v="Cryptocurrency"/>
    <s v="Spanish"/>
    <n v="81"/>
    <n v="4.4000000000000004"/>
    <b v="0"/>
    <s v="Active"/>
    <x v="34"/>
    <s v="Tablet"/>
    <x v="4"/>
    <s v="Evening"/>
    <n v="14"/>
    <n v="223.86"/>
    <s v="Sep"/>
    <n v="2023"/>
    <s v="Nov"/>
    <n v="2024"/>
    <s v="Diamond"/>
  </r>
  <r>
    <x v="36"/>
    <s v="Christopher"/>
    <d v="2024-07-17T00:00:00"/>
    <d v="2024-11-20T00:00:00"/>
    <n v="15.99"/>
    <n v="163"/>
    <x v="6"/>
    <n v="5"/>
    <n v="1"/>
    <b v="0"/>
    <n v="683"/>
    <n v="108"/>
    <s v="UK"/>
    <s v="Cryptocurrency"/>
    <s v="Mandarin"/>
    <n v="10"/>
    <n v="4.2"/>
    <b v="0"/>
    <s v="Active"/>
    <x v="35"/>
    <s v="Smartphone"/>
    <x v="1"/>
    <s v="Evening"/>
    <n v="4"/>
    <n v="63.96"/>
    <s v="Jul"/>
    <n v="2024"/>
    <s v="Nov"/>
    <n v="2024"/>
    <s v="Diamond"/>
  </r>
  <r>
    <x v="37"/>
    <s v="Amy"/>
    <d v="2024-10-12T00:00:00"/>
    <d v="2024-11-27T00:00:00"/>
    <n v="15.99"/>
    <n v="432"/>
    <x v="0"/>
    <n v="4"/>
    <n v="3"/>
    <b v="1"/>
    <n v="666"/>
    <n v="76"/>
    <s v="Australia"/>
    <s v="Cryptocurrency"/>
    <s v="French"/>
    <n v="92"/>
    <n v="4.5999999999999996"/>
    <b v="0"/>
    <s v="Active"/>
    <x v="36"/>
    <s v="Tablet"/>
    <x v="2"/>
    <s v="Late Night"/>
    <n v="1"/>
    <n v="15.99"/>
    <s v="Oct"/>
    <n v="2024"/>
    <s v="Nov"/>
    <n v="2024"/>
    <s v="Diamond"/>
  </r>
  <r>
    <x v="38"/>
    <s v="Michael"/>
    <d v="2024-04-12T00:00:00"/>
    <d v="2024-01-12T00:00:00"/>
    <n v="7.99"/>
    <n v="405"/>
    <x v="6"/>
    <n v="4"/>
    <n v="3"/>
    <b v="1"/>
    <n v="695"/>
    <n v="85"/>
    <s v="Australia"/>
    <s v="Credit Card"/>
    <s v="French"/>
    <n v="42"/>
    <n v="3.7"/>
    <b v="0"/>
    <s v="Active"/>
    <x v="37"/>
    <s v="Laptop"/>
    <x v="3"/>
    <s v="Morning"/>
    <n v="3"/>
    <n v="23.97"/>
    <s v="Apr"/>
    <n v="2024"/>
    <s v="Jan"/>
    <n v="2024"/>
    <s v="Silver"/>
  </r>
  <r>
    <x v="39"/>
    <s v="Nicolas"/>
    <d v="2023-06-27T00:00:00"/>
    <d v="2024-12-16T00:00:00"/>
    <n v="11.99"/>
    <n v="303"/>
    <x v="2"/>
    <n v="3"/>
    <n v="6"/>
    <b v="1"/>
    <n v="780"/>
    <n v="128"/>
    <s v="France"/>
    <s v="Debit Card"/>
    <s v="English"/>
    <n v="12"/>
    <n v="4.5999999999999996"/>
    <b v="1"/>
    <s v="Active"/>
    <x v="38"/>
    <s v="Desktop"/>
    <x v="0"/>
    <s v="Morning"/>
    <n v="17"/>
    <n v="203.83"/>
    <s v="Jun"/>
    <n v="2023"/>
    <s v="Dec"/>
    <n v="2024"/>
    <s v="Gold"/>
  </r>
  <r>
    <x v="40"/>
    <s v="Ashley"/>
    <d v="2023-06-17T00:00:00"/>
    <d v="2024-04-12T00:00:00"/>
    <n v="11.99"/>
    <n v="264"/>
    <x v="2"/>
    <n v="2"/>
    <n v="1"/>
    <b v="1"/>
    <n v="744"/>
    <n v="33"/>
    <s v="Australia"/>
    <s v="Cryptocurrency"/>
    <s v="English"/>
    <n v="29"/>
    <n v="4.9000000000000004"/>
    <b v="1"/>
    <s v="Active"/>
    <x v="39"/>
    <s v="Desktop"/>
    <x v="3"/>
    <s v="Evening"/>
    <n v="9"/>
    <n v="107.91"/>
    <s v="Jun"/>
    <n v="2023"/>
    <s v="Apr"/>
    <n v="2024"/>
    <s v="Gold"/>
  </r>
  <r>
    <x v="41"/>
    <s v="Mark"/>
    <d v="2024-04-16T00:00:00"/>
    <d v="2024-11-19T00:00:00"/>
    <n v="15.99"/>
    <n v="300"/>
    <x v="4"/>
    <n v="5"/>
    <n v="4"/>
    <b v="1"/>
    <n v="819"/>
    <n v="143"/>
    <s v="Canada"/>
    <s v="Credit Card"/>
    <s v="German"/>
    <n v="23"/>
    <n v="5"/>
    <b v="0"/>
    <s v="Active"/>
    <x v="40"/>
    <s v="Desktop"/>
    <x v="2"/>
    <s v="Evening"/>
    <n v="7"/>
    <n v="111.93"/>
    <s v="Apr"/>
    <n v="2024"/>
    <s v="Nov"/>
    <n v="2024"/>
    <s v="Diamond"/>
  </r>
  <r>
    <x v="42"/>
    <s v="James"/>
    <d v="2024-04-25T00:00:00"/>
    <d v="2024-10-12T00:00:00"/>
    <n v="11.99"/>
    <n v="164"/>
    <x v="4"/>
    <n v="3"/>
    <n v="3"/>
    <b v="1"/>
    <n v="79"/>
    <n v="130"/>
    <s v="Canada"/>
    <s v="PayPal"/>
    <s v="French"/>
    <n v="47"/>
    <n v="3.9"/>
    <b v="0"/>
    <s v="Active"/>
    <x v="41"/>
    <s v="Laptop"/>
    <x v="1"/>
    <s v="Morning"/>
    <n v="5"/>
    <n v="59.95"/>
    <s v="Apr"/>
    <n v="2024"/>
    <s v="Oct"/>
    <n v="2024"/>
    <s v="Gold"/>
  </r>
  <r>
    <x v="43"/>
    <s v="Shane"/>
    <d v="2023-04-20T00:00:00"/>
    <d v="2024-12-16T00:00:00"/>
    <n v="7.99"/>
    <n v="103"/>
    <x v="2"/>
    <n v="2"/>
    <n v="1"/>
    <b v="0"/>
    <n v="474"/>
    <n v="2"/>
    <s v="Germany"/>
    <s v="PayPal"/>
    <s v="German"/>
    <n v="31"/>
    <n v="3.5"/>
    <b v="0"/>
    <s v="Active"/>
    <x v="42"/>
    <s v="Smart TV"/>
    <x v="4"/>
    <s v="Afternoon"/>
    <n v="19"/>
    <n v="151.81"/>
    <s v="Apr"/>
    <n v="2023"/>
    <s v="Dec"/>
    <n v="2024"/>
    <s v="Silver"/>
  </r>
  <r>
    <x v="44"/>
    <s v="Lisa"/>
    <d v="2023-03-26T00:00:00"/>
    <d v="2024-02-12T00:00:00"/>
    <n v="15.99"/>
    <n v="309"/>
    <x v="2"/>
    <n v="5"/>
    <n v="4"/>
    <b v="0"/>
    <n v="174"/>
    <n v="172"/>
    <s v="Australia"/>
    <s v="Cryptocurrency"/>
    <s v="English"/>
    <n v="71"/>
    <n v="3.1"/>
    <b v="1"/>
    <s v="Active"/>
    <x v="43"/>
    <s v="Smart TV"/>
    <x v="1"/>
    <s v="Morning"/>
    <n v="10"/>
    <n v="159.9"/>
    <s v="Mar"/>
    <n v="2023"/>
    <s v="Feb"/>
    <n v="2024"/>
    <s v="Diamond"/>
  </r>
  <r>
    <x v="45"/>
    <s v="Levi"/>
    <d v="2023-06-24T00:00:00"/>
    <d v="2024-07-12T00:00:00"/>
    <n v="7.99"/>
    <n v="36"/>
    <x v="4"/>
    <n v="1"/>
    <n v="6"/>
    <b v="0"/>
    <n v="214"/>
    <n v="114"/>
    <s v="India"/>
    <s v="PayPal"/>
    <s v="Spanish"/>
    <n v="39"/>
    <n v="4.9000000000000004"/>
    <b v="0"/>
    <s v="Active"/>
    <x v="44"/>
    <s v="Tablet"/>
    <x v="4"/>
    <s v="Afternoon"/>
    <n v="12"/>
    <n v="95.88"/>
    <s v="Jun"/>
    <n v="2023"/>
    <s v="Jul"/>
    <n v="2024"/>
    <s v="Silver"/>
  </r>
  <r>
    <x v="46"/>
    <s v="Michael"/>
    <d v="2023-07-27T00:00:00"/>
    <d v="2024-02-12T00:00:00"/>
    <n v="11.99"/>
    <n v="113"/>
    <x v="0"/>
    <n v="1"/>
    <n v="1"/>
    <b v="0"/>
    <n v="970"/>
    <n v="159"/>
    <s v="UK"/>
    <s v="Credit Card"/>
    <s v="German"/>
    <n v="96"/>
    <n v="4.9000000000000004"/>
    <b v="1"/>
    <s v="Active"/>
    <x v="45"/>
    <s v="Laptop"/>
    <x v="0"/>
    <s v="Late Night"/>
    <n v="6"/>
    <n v="71.94"/>
    <s v="Jul"/>
    <n v="2023"/>
    <s v="Feb"/>
    <n v="2024"/>
    <s v="Gold"/>
  </r>
  <r>
    <x v="47"/>
    <s v="Elizabeth"/>
    <d v="2023-03-13T00:00:00"/>
    <d v="2024-12-12T00:00:00"/>
    <n v="7.99"/>
    <n v="301"/>
    <x v="5"/>
    <n v="2"/>
    <n v="5"/>
    <b v="0"/>
    <n v="89"/>
    <n v="55"/>
    <s v="USA"/>
    <s v="Credit Card"/>
    <s v="French"/>
    <n v="54"/>
    <n v="4.2"/>
    <b v="1"/>
    <s v="Active"/>
    <x v="46"/>
    <s v="Laptop"/>
    <x v="1"/>
    <s v="Late Night"/>
    <n v="20"/>
    <n v="159.80000000000001"/>
    <s v="Mar"/>
    <n v="2023"/>
    <s v="Dec"/>
    <n v="2024"/>
    <s v="Silver"/>
  </r>
  <r>
    <x v="48"/>
    <s v="Erin"/>
    <d v="2023-04-19T00:00:00"/>
    <d v="2024-05-12T00:00:00"/>
    <n v="11.99"/>
    <n v="44"/>
    <x v="1"/>
    <n v="5"/>
    <n v="4"/>
    <b v="1"/>
    <n v="432"/>
    <n v="73"/>
    <s v="UK"/>
    <s v="PayPal"/>
    <s v="English"/>
    <n v="88"/>
    <n v="4.5999999999999996"/>
    <b v="0"/>
    <s v="Active"/>
    <x v="47"/>
    <s v="Laptop"/>
    <x v="0"/>
    <s v="Evening"/>
    <n v="12"/>
    <n v="143.88"/>
    <s v="Apr"/>
    <n v="2023"/>
    <s v="May"/>
    <n v="2024"/>
    <s v="Gold"/>
  </r>
  <r>
    <x v="49"/>
    <s v="Norman"/>
    <d v="2024-03-10T00:00:00"/>
    <d v="2024-10-12T00:00:00"/>
    <n v="11.99"/>
    <n v="292"/>
    <x v="1"/>
    <n v="4"/>
    <n v="3"/>
    <b v="0"/>
    <n v="198"/>
    <n v="195"/>
    <s v="Canada"/>
    <s v="Credit Card"/>
    <s v="English"/>
    <n v="55"/>
    <n v="4.9000000000000004"/>
    <b v="1"/>
    <s v="Active"/>
    <x v="48"/>
    <s v="Tablet"/>
    <x v="0"/>
    <s v="Late Night"/>
    <n v="7"/>
    <n v="83.93"/>
    <s v="Mar"/>
    <n v="2024"/>
    <s v="Oct"/>
    <n v="2024"/>
    <s v="Gold"/>
  </r>
  <r>
    <x v="50"/>
    <s v="Michael"/>
    <d v="2024-01-19T00:00:00"/>
    <d v="2024-10-12T00:00:00"/>
    <n v="15.99"/>
    <n v="412"/>
    <x v="2"/>
    <n v="3"/>
    <n v="3"/>
    <b v="1"/>
    <n v="999"/>
    <n v="127"/>
    <s v="USA"/>
    <s v="Cryptocurrency"/>
    <s v="Hindi"/>
    <n v="4"/>
    <n v="4"/>
    <b v="0"/>
    <s v="Active"/>
    <x v="49"/>
    <s v="Desktop"/>
    <x v="4"/>
    <s v="Late Night"/>
    <n v="8"/>
    <n v="127.92"/>
    <s v="Jan"/>
    <n v="2024"/>
    <s v="Oct"/>
    <n v="2024"/>
    <s v="Diamond"/>
  </r>
  <r>
    <x v="51"/>
    <s v="Xavier"/>
    <d v="2024-07-28T00:00:00"/>
    <d v="2024-11-29T00:00:00"/>
    <n v="11.99"/>
    <n v="326"/>
    <x v="0"/>
    <n v="4"/>
    <n v="1"/>
    <b v="0"/>
    <n v="439"/>
    <n v="88"/>
    <s v="France"/>
    <s v="Debit Card"/>
    <s v="English"/>
    <n v="3"/>
    <n v="3.3"/>
    <b v="1"/>
    <s v="Active"/>
    <x v="50"/>
    <s v="Smart TV"/>
    <x v="3"/>
    <s v="Afternoon"/>
    <n v="4"/>
    <n v="47.96"/>
    <s v="Jul"/>
    <n v="2024"/>
    <s v="Nov"/>
    <n v="2024"/>
    <s v="Gold"/>
  </r>
  <r>
    <x v="52"/>
    <s v="Ryan"/>
    <d v="2023-01-17T00:00:00"/>
    <d v="2024-03-12T00:00:00"/>
    <n v="7.99"/>
    <n v="418"/>
    <x v="5"/>
    <n v="3"/>
    <n v="4"/>
    <b v="1"/>
    <n v="701"/>
    <n v="125"/>
    <s v="India"/>
    <s v="Debit Card"/>
    <s v="Hindi"/>
    <n v="68"/>
    <n v="4.8"/>
    <b v="1"/>
    <s v="Active"/>
    <x v="51"/>
    <s v="Tablet"/>
    <x v="3"/>
    <s v="Evening"/>
    <n v="13"/>
    <n v="103.87"/>
    <s v="Jan"/>
    <n v="2023"/>
    <s v="Mar"/>
    <n v="2024"/>
    <s v="Silver"/>
  </r>
  <r>
    <x v="53"/>
    <s v="Dustin"/>
    <d v="2023-01-23T00:00:00"/>
    <d v="2024-11-20T00:00:00"/>
    <n v="11.99"/>
    <n v="233"/>
    <x v="1"/>
    <n v="5"/>
    <n v="6"/>
    <b v="1"/>
    <n v="186"/>
    <n v="129"/>
    <s v="India"/>
    <s v="Debit Card"/>
    <s v="Hindi"/>
    <n v="38"/>
    <n v="4"/>
    <b v="1"/>
    <s v="Active"/>
    <x v="52"/>
    <s v="Laptop"/>
    <x v="0"/>
    <s v="Evening"/>
    <n v="21"/>
    <n v="251.79"/>
    <s v="Jan"/>
    <n v="2023"/>
    <s v="Nov"/>
    <n v="2024"/>
    <s v="Gold"/>
  </r>
  <r>
    <x v="54"/>
    <s v="Charles"/>
    <d v="2022-12-20T00:00:00"/>
    <d v="2024-11-30T00:00:00"/>
    <n v="11.99"/>
    <n v="408"/>
    <x v="4"/>
    <n v="3"/>
    <n v="5"/>
    <b v="1"/>
    <n v="418"/>
    <n v="198"/>
    <s v="USA"/>
    <s v="PayPal"/>
    <s v="Spanish"/>
    <n v="0"/>
    <n v="3"/>
    <b v="0"/>
    <s v="Active"/>
    <x v="53"/>
    <s v="Smartphone"/>
    <x v="4"/>
    <s v="Afternoon"/>
    <n v="23"/>
    <n v="275.77"/>
    <s v="Dec"/>
    <n v="2022"/>
    <s v="Nov"/>
    <n v="2024"/>
    <s v="Gold"/>
  </r>
  <r>
    <x v="55"/>
    <s v="Megan"/>
    <d v="2023-03-07T00:00:00"/>
    <d v="2024-12-16T00:00:00"/>
    <n v="11.99"/>
    <n v="406"/>
    <x v="4"/>
    <n v="2"/>
    <n v="6"/>
    <b v="0"/>
    <n v="983"/>
    <n v="113"/>
    <s v="India"/>
    <s v="Cryptocurrency"/>
    <s v="German"/>
    <n v="78"/>
    <n v="3.1"/>
    <b v="0"/>
    <s v="Active"/>
    <x v="54"/>
    <s v="Smartphone"/>
    <x v="3"/>
    <s v="Evening"/>
    <n v="21"/>
    <n v="251.79"/>
    <s v="Mar"/>
    <n v="2023"/>
    <s v="Dec"/>
    <n v="2024"/>
    <s v="Gold"/>
  </r>
  <r>
    <x v="56"/>
    <s v="Courtney"/>
    <d v="2024-03-10T00:00:00"/>
    <d v="2024-05-12T00:00:00"/>
    <n v="7.99"/>
    <n v="346"/>
    <x v="3"/>
    <n v="5"/>
    <n v="5"/>
    <b v="1"/>
    <n v="732"/>
    <n v="144"/>
    <s v="France"/>
    <s v="PayPal"/>
    <s v="French"/>
    <n v="73"/>
    <n v="4.9000000000000004"/>
    <b v="0"/>
    <s v="Active"/>
    <x v="55"/>
    <s v="Tablet"/>
    <x v="1"/>
    <s v="Late Night"/>
    <n v="2"/>
    <n v="15.98"/>
    <s v="Mar"/>
    <n v="2024"/>
    <s v="May"/>
    <n v="2024"/>
    <s v="Silver"/>
  </r>
  <r>
    <x v="57"/>
    <s v="Yolanda"/>
    <d v="2024-02-09T00:00:00"/>
    <d v="2024-11-25T00:00:00"/>
    <n v="7.99"/>
    <n v="50"/>
    <x v="5"/>
    <n v="2"/>
    <n v="3"/>
    <b v="1"/>
    <n v="502"/>
    <n v="5"/>
    <s v="India"/>
    <s v="Debit Card"/>
    <s v="Hindi"/>
    <n v="96"/>
    <n v="4.4000000000000004"/>
    <b v="1"/>
    <s v="Active"/>
    <x v="56"/>
    <s v="Tablet"/>
    <x v="1"/>
    <s v="Afternoon"/>
    <n v="9"/>
    <n v="71.91"/>
    <s v="Feb"/>
    <n v="2024"/>
    <s v="Nov"/>
    <n v="2024"/>
    <s v="Silver"/>
  </r>
  <r>
    <x v="58"/>
    <s v="Frances"/>
    <d v="2024-02-03T00:00:00"/>
    <d v="2024-11-20T00:00:00"/>
    <n v="15.99"/>
    <n v="160"/>
    <x v="1"/>
    <n v="5"/>
    <n v="6"/>
    <b v="1"/>
    <n v="391"/>
    <n v="132"/>
    <s v="Canada"/>
    <s v="Debit Card"/>
    <s v="German"/>
    <n v="57"/>
    <n v="3"/>
    <b v="0"/>
    <s v="Active"/>
    <x v="57"/>
    <s v="Laptop"/>
    <x v="0"/>
    <s v="Late Night"/>
    <n v="9"/>
    <n v="143.91"/>
    <s v="Feb"/>
    <n v="2024"/>
    <s v="Nov"/>
    <n v="2024"/>
    <s v="Diamond"/>
  </r>
  <r>
    <x v="59"/>
    <s v="Sandra"/>
    <d v="2023-06-21T00:00:00"/>
    <d v="2024-12-17T00:00:00"/>
    <n v="11.99"/>
    <n v="91"/>
    <x v="1"/>
    <n v="1"/>
    <n v="2"/>
    <b v="0"/>
    <n v="377"/>
    <n v="14"/>
    <s v="USA"/>
    <s v="Credit Card"/>
    <s v="German"/>
    <n v="53"/>
    <n v="4.5999999999999996"/>
    <b v="0"/>
    <s v="Active"/>
    <x v="58"/>
    <s v="Tablet"/>
    <x v="1"/>
    <s v="Late Night"/>
    <n v="17"/>
    <n v="203.83"/>
    <s v="Jun"/>
    <n v="2023"/>
    <s v="Dec"/>
    <n v="2024"/>
    <s v="Gold"/>
  </r>
  <r>
    <x v="60"/>
    <s v="Mary"/>
    <d v="2023-02-20T00:00:00"/>
    <d v="2024-01-12T00:00:00"/>
    <n v="7.99"/>
    <n v="180"/>
    <x v="3"/>
    <n v="3"/>
    <n v="4"/>
    <b v="0"/>
    <n v="936"/>
    <n v="166"/>
    <s v="UK"/>
    <s v="Debit Card"/>
    <s v="English"/>
    <n v="71"/>
    <n v="4.9000000000000004"/>
    <b v="1"/>
    <s v="Active"/>
    <x v="59"/>
    <s v="Smartphone"/>
    <x v="2"/>
    <s v="Morning"/>
    <n v="10"/>
    <n v="79.900000000000006"/>
    <s v="Feb"/>
    <n v="2023"/>
    <s v="Jan"/>
    <n v="2024"/>
    <s v="Silver"/>
  </r>
  <r>
    <x v="61"/>
    <s v="Timothy"/>
    <d v="2024-08-19T00:00:00"/>
    <d v="2024-11-22T00:00:00"/>
    <n v="15.99"/>
    <n v="254"/>
    <x v="2"/>
    <n v="3"/>
    <n v="2"/>
    <b v="0"/>
    <n v="544"/>
    <n v="89"/>
    <s v="France"/>
    <s v="Debit Card"/>
    <s v="English"/>
    <n v="97"/>
    <n v="3.1"/>
    <b v="0"/>
    <s v="Active"/>
    <x v="60"/>
    <s v="Smartphone"/>
    <x v="3"/>
    <s v="Late Night"/>
    <n v="3"/>
    <n v="47.97"/>
    <s v="Aug"/>
    <n v="2024"/>
    <s v="Nov"/>
    <n v="2024"/>
    <s v="Diamond"/>
  </r>
  <r>
    <x v="62"/>
    <s v="Sara"/>
    <d v="2023-10-01T00:00:00"/>
    <d v="2024-11-19T00:00:00"/>
    <n v="11.99"/>
    <n v="25"/>
    <x v="1"/>
    <n v="3"/>
    <n v="5"/>
    <b v="1"/>
    <n v="232"/>
    <n v="196"/>
    <s v="UK"/>
    <s v="Debit Card"/>
    <s v="Spanish"/>
    <n v="48"/>
    <n v="3.2"/>
    <b v="0"/>
    <s v="Active"/>
    <x v="61"/>
    <s v="Smart TV"/>
    <x v="4"/>
    <s v="Morning"/>
    <n v="13"/>
    <n v="155.87"/>
    <s v="Oct"/>
    <n v="2023"/>
    <s v="Nov"/>
    <n v="2024"/>
    <s v="Gold"/>
  </r>
  <r>
    <x v="63"/>
    <s v="Mary"/>
    <d v="2024-07-22T00:00:00"/>
    <d v="2024-12-18T00:00:00"/>
    <n v="7.99"/>
    <n v="116"/>
    <x v="5"/>
    <n v="1"/>
    <n v="4"/>
    <b v="0"/>
    <n v="799"/>
    <n v="137"/>
    <s v="USA"/>
    <s v="Credit Card"/>
    <s v="Mandarin"/>
    <n v="78"/>
    <n v="4.5999999999999996"/>
    <b v="1"/>
    <s v="Active"/>
    <x v="62"/>
    <s v="Desktop"/>
    <x v="1"/>
    <s v="Evening"/>
    <n v="4"/>
    <n v="31.96"/>
    <s v="Jul"/>
    <n v="2024"/>
    <s v="Dec"/>
    <n v="2024"/>
    <s v="Silver"/>
  </r>
  <r>
    <x v="64"/>
    <s v="Linda"/>
    <d v="2024-08-29T00:00:00"/>
    <d v="2024-11-29T00:00:00"/>
    <n v="15.99"/>
    <n v="348"/>
    <x v="1"/>
    <n v="1"/>
    <n v="5"/>
    <b v="1"/>
    <n v="266"/>
    <n v="94"/>
    <s v="Australia"/>
    <s v="Debit Card"/>
    <s v="English"/>
    <n v="82"/>
    <n v="4.3"/>
    <b v="1"/>
    <s v="Active"/>
    <x v="63"/>
    <s v="Laptop"/>
    <x v="2"/>
    <s v="Morning"/>
    <n v="3"/>
    <n v="47.97"/>
    <s v="Aug"/>
    <n v="2024"/>
    <s v="Nov"/>
    <n v="2024"/>
    <s v="Diamond"/>
  </r>
  <r>
    <x v="65"/>
    <s v="Matthew"/>
    <d v="2023-07-18T00:00:00"/>
    <d v="2024-11-22T00:00:00"/>
    <n v="11.99"/>
    <n v="97"/>
    <x v="2"/>
    <n v="1"/>
    <n v="2"/>
    <b v="0"/>
    <n v="836"/>
    <n v="122"/>
    <s v="UK"/>
    <s v="Debit Card"/>
    <s v="Spanish"/>
    <n v="65"/>
    <n v="4.3"/>
    <b v="1"/>
    <s v="Active"/>
    <x v="64"/>
    <s v="Smartphone"/>
    <x v="4"/>
    <s v="Morning"/>
    <n v="16"/>
    <n v="191.84"/>
    <s v="Jul"/>
    <n v="2023"/>
    <s v="Nov"/>
    <n v="2024"/>
    <s v="Gold"/>
  </r>
  <r>
    <x v="66"/>
    <s v="James"/>
    <d v="2023-04-10T00:00:00"/>
    <d v="2024-11-12T00:00:00"/>
    <n v="11.99"/>
    <n v="71"/>
    <x v="6"/>
    <n v="5"/>
    <n v="4"/>
    <b v="1"/>
    <n v="666"/>
    <n v="100"/>
    <s v="Australia"/>
    <s v="Credit Card"/>
    <s v="Mandarin"/>
    <n v="97"/>
    <n v="3.1"/>
    <b v="0"/>
    <s v="Active"/>
    <x v="65"/>
    <s v="Desktop"/>
    <x v="2"/>
    <s v="Late Night"/>
    <n v="19"/>
    <n v="227.81"/>
    <s v="Apr"/>
    <n v="2023"/>
    <s v="Nov"/>
    <n v="2024"/>
    <s v="Gold"/>
  </r>
  <r>
    <x v="67"/>
    <s v="Jeremy"/>
    <d v="2023-03-19T00:00:00"/>
    <d v="2024-11-20T00:00:00"/>
    <n v="11.99"/>
    <n v="385"/>
    <x v="1"/>
    <n v="4"/>
    <n v="1"/>
    <b v="1"/>
    <n v="390"/>
    <n v="163"/>
    <s v="Australia"/>
    <s v="Cryptocurrency"/>
    <s v="French"/>
    <n v="43"/>
    <n v="3.3"/>
    <b v="0"/>
    <s v="Active"/>
    <x v="66"/>
    <s v="Smart TV"/>
    <x v="3"/>
    <s v="Afternoon"/>
    <n v="20"/>
    <n v="239.8"/>
    <s v="Mar"/>
    <n v="2023"/>
    <s v="Nov"/>
    <n v="2024"/>
    <s v="Gold"/>
  </r>
  <r>
    <x v="68"/>
    <s v="David"/>
    <d v="2023-04-13T00:00:00"/>
    <d v="2024-12-17T00:00:00"/>
    <n v="7.99"/>
    <n v="87"/>
    <x v="0"/>
    <n v="4"/>
    <n v="4"/>
    <b v="0"/>
    <n v="571"/>
    <n v="54"/>
    <s v="Canada"/>
    <s v="Credit Card"/>
    <s v="German"/>
    <n v="57"/>
    <n v="4.2"/>
    <b v="0"/>
    <s v="Active"/>
    <x v="67"/>
    <s v="Smart TV"/>
    <x v="1"/>
    <s v="Morning"/>
    <n v="20"/>
    <n v="159.80000000000001"/>
    <s v="Apr"/>
    <n v="2023"/>
    <s v="Dec"/>
    <n v="2024"/>
    <s v="Silver"/>
  </r>
  <r>
    <x v="69"/>
    <s v="Trevor"/>
    <d v="2023-05-23T00:00:00"/>
    <d v="2024-04-12T00:00:00"/>
    <n v="7.99"/>
    <n v="197"/>
    <x v="5"/>
    <n v="1"/>
    <n v="2"/>
    <b v="1"/>
    <n v="409"/>
    <n v="22"/>
    <s v="India"/>
    <s v="Debit Card"/>
    <s v="German"/>
    <n v="64"/>
    <n v="4.3"/>
    <b v="1"/>
    <s v="Active"/>
    <x v="68"/>
    <s v="Tablet"/>
    <x v="0"/>
    <s v="Morning"/>
    <n v="10"/>
    <n v="79.900000000000006"/>
    <s v="May"/>
    <n v="2023"/>
    <s v="Apr"/>
    <n v="2024"/>
    <s v="Silver"/>
  </r>
  <r>
    <x v="70"/>
    <s v="Larry"/>
    <d v="2023-12-22T00:00:00"/>
    <d v="2024-05-12T00:00:00"/>
    <n v="15.99"/>
    <n v="321"/>
    <x v="4"/>
    <n v="1"/>
    <n v="5"/>
    <b v="1"/>
    <n v="276"/>
    <n v="182"/>
    <s v="Australia"/>
    <s v="Cryptocurrency"/>
    <s v="Mandarin"/>
    <n v="52"/>
    <n v="4.9000000000000004"/>
    <b v="1"/>
    <s v="Active"/>
    <x v="69"/>
    <s v="Smart TV"/>
    <x v="0"/>
    <s v="Afternoon"/>
    <n v="4"/>
    <n v="63.96"/>
    <s v="Dec"/>
    <n v="2023"/>
    <s v="May"/>
    <n v="2024"/>
    <s v="Diamond"/>
  </r>
  <r>
    <x v="71"/>
    <s v="Elizabeth"/>
    <d v="2023-05-27T00:00:00"/>
    <d v="2024-06-12T00:00:00"/>
    <n v="11.99"/>
    <n v="102"/>
    <x v="2"/>
    <n v="5"/>
    <n v="2"/>
    <b v="0"/>
    <n v="989"/>
    <n v="44"/>
    <s v="Australia"/>
    <s v="Cryptocurrency"/>
    <s v="English"/>
    <n v="63"/>
    <n v="4.8"/>
    <b v="0"/>
    <s v="Active"/>
    <x v="70"/>
    <s v="Desktop"/>
    <x v="0"/>
    <s v="Late Night"/>
    <n v="12"/>
    <n v="143.88"/>
    <s v="May"/>
    <n v="2023"/>
    <s v="Jun"/>
    <n v="2024"/>
    <s v="Gold"/>
  </r>
  <r>
    <x v="72"/>
    <s v="Kimberly"/>
    <d v="2024-05-04T00:00:00"/>
    <d v="2024-11-19T00:00:00"/>
    <n v="15.99"/>
    <n v="74"/>
    <x v="4"/>
    <n v="4"/>
    <n v="3"/>
    <b v="1"/>
    <n v="646"/>
    <n v="38"/>
    <s v="UK"/>
    <s v="Cryptocurrency"/>
    <s v="Hindi"/>
    <n v="37"/>
    <n v="4.0999999999999996"/>
    <b v="0"/>
    <s v="Active"/>
    <x v="71"/>
    <s v="Tablet"/>
    <x v="2"/>
    <s v="Late Night"/>
    <n v="6"/>
    <n v="95.94"/>
    <s v="May"/>
    <n v="2024"/>
    <s v="Nov"/>
    <n v="2024"/>
    <s v="Diamond"/>
  </r>
  <r>
    <x v="73"/>
    <s v="Charles"/>
    <d v="2024-08-25T00:00:00"/>
    <d v="2024-11-23T00:00:00"/>
    <n v="15.99"/>
    <n v="319"/>
    <x v="2"/>
    <n v="2"/>
    <n v="2"/>
    <b v="0"/>
    <n v="842"/>
    <n v="145"/>
    <s v="France"/>
    <s v="Cryptocurrency"/>
    <s v="Mandarin"/>
    <n v="27"/>
    <n v="3.6"/>
    <b v="1"/>
    <s v="Active"/>
    <x v="72"/>
    <s v="Smart TV"/>
    <x v="0"/>
    <s v="Afternoon"/>
    <n v="2"/>
    <n v="31.98"/>
    <s v="Aug"/>
    <n v="2024"/>
    <s v="Nov"/>
    <n v="2024"/>
    <s v="Diamond"/>
  </r>
  <r>
    <x v="74"/>
    <s v="Margaret"/>
    <d v="2023-04-16T00:00:00"/>
    <d v="2024-08-12T00:00:00"/>
    <n v="15.99"/>
    <n v="139"/>
    <x v="6"/>
    <n v="4"/>
    <n v="5"/>
    <b v="1"/>
    <n v="442"/>
    <n v="110"/>
    <s v="Canada"/>
    <s v="Credit Card"/>
    <s v="Hindi"/>
    <n v="91"/>
    <n v="4.7"/>
    <b v="1"/>
    <s v="Active"/>
    <x v="73"/>
    <s v="Smartphone"/>
    <x v="1"/>
    <s v="Evening"/>
    <n v="15"/>
    <n v="239.85"/>
    <s v="Apr"/>
    <n v="2023"/>
    <s v="Aug"/>
    <n v="2024"/>
    <s v="Diamond"/>
  </r>
  <r>
    <x v="75"/>
    <s v="Megan"/>
    <d v="2024-02-28T00:00:00"/>
    <d v="2024-12-17T00:00:00"/>
    <n v="11.99"/>
    <n v="43"/>
    <x v="6"/>
    <n v="5"/>
    <n v="2"/>
    <b v="0"/>
    <n v="767"/>
    <n v="83"/>
    <s v="Australia"/>
    <s v="Cryptocurrency"/>
    <s v="German"/>
    <n v="58"/>
    <n v="3"/>
    <b v="1"/>
    <s v="Active"/>
    <x v="74"/>
    <s v="Desktop"/>
    <x v="0"/>
    <s v="Afternoon"/>
    <n v="9"/>
    <n v="107.91"/>
    <s v="Feb"/>
    <n v="2024"/>
    <s v="Dec"/>
    <n v="2024"/>
    <s v="Gold"/>
  </r>
  <r>
    <x v="76"/>
    <s v="Carmen"/>
    <d v="2022-12-21T00:00:00"/>
    <d v="2024-11-28T00:00:00"/>
    <n v="15.99"/>
    <n v="200"/>
    <x v="0"/>
    <n v="4"/>
    <n v="1"/>
    <b v="0"/>
    <n v="52"/>
    <n v="8"/>
    <s v="France"/>
    <s v="Credit Card"/>
    <s v="French"/>
    <n v="17"/>
    <n v="3.2"/>
    <b v="1"/>
    <s v="Active"/>
    <x v="75"/>
    <s v="Smart TV"/>
    <x v="2"/>
    <s v="Morning"/>
    <n v="23"/>
    <n v="367.77"/>
    <s v="Dec"/>
    <n v="2022"/>
    <s v="Nov"/>
    <n v="2024"/>
    <s v="Diamond"/>
  </r>
  <r>
    <x v="77"/>
    <s v="Jonathan"/>
    <d v="2024-07-15T00:00:00"/>
    <d v="2024-12-15T00:00:00"/>
    <n v="11.99"/>
    <n v="328"/>
    <x v="6"/>
    <n v="2"/>
    <n v="2"/>
    <b v="1"/>
    <n v="415"/>
    <n v="162"/>
    <s v="UK"/>
    <s v="PayPal"/>
    <s v="French"/>
    <n v="19"/>
    <n v="4.4000000000000004"/>
    <b v="1"/>
    <s v="Active"/>
    <x v="76"/>
    <s v="Smartphone"/>
    <x v="0"/>
    <s v="Morning"/>
    <n v="5"/>
    <n v="59.95"/>
    <s v="Jul"/>
    <n v="2024"/>
    <s v="Dec"/>
    <n v="2024"/>
    <s v="Gold"/>
  </r>
  <r>
    <x v="78"/>
    <s v="Joshua"/>
    <d v="2024-04-19T00:00:00"/>
    <d v="2024-11-24T00:00:00"/>
    <n v="7.99"/>
    <n v="44"/>
    <x v="5"/>
    <n v="4"/>
    <n v="5"/>
    <b v="1"/>
    <n v="190"/>
    <n v="193"/>
    <s v="France"/>
    <s v="PayPal"/>
    <s v="Hindi"/>
    <n v="13"/>
    <n v="3.1"/>
    <b v="0"/>
    <s v="Active"/>
    <x v="77"/>
    <s v="Laptop"/>
    <x v="4"/>
    <s v="Late Night"/>
    <n v="7"/>
    <n v="55.93"/>
    <s v="Apr"/>
    <n v="2024"/>
    <s v="Nov"/>
    <n v="2024"/>
    <s v="Silver"/>
  </r>
  <r>
    <x v="79"/>
    <s v="Elizabeth"/>
    <d v="2023-04-09T00:00:00"/>
    <d v="2024-07-12T00:00:00"/>
    <n v="11.99"/>
    <n v="309"/>
    <x v="4"/>
    <n v="4"/>
    <n v="4"/>
    <b v="0"/>
    <n v="891"/>
    <n v="93"/>
    <s v="Canada"/>
    <s v="Cryptocurrency"/>
    <s v="Spanish"/>
    <n v="65"/>
    <n v="4"/>
    <b v="1"/>
    <s v="Active"/>
    <x v="78"/>
    <s v="Smart TV"/>
    <x v="1"/>
    <s v="Morning"/>
    <n v="15"/>
    <n v="179.85"/>
    <s v="Apr"/>
    <n v="2023"/>
    <s v="Jul"/>
    <n v="2024"/>
    <s v="Gold"/>
  </r>
  <r>
    <x v="80"/>
    <s v="Tiffany"/>
    <d v="2023-09-21T00:00:00"/>
    <d v="2024-11-27T00:00:00"/>
    <n v="7.99"/>
    <n v="472"/>
    <x v="5"/>
    <n v="5"/>
    <n v="2"/>
    <b v="1"/>
    <n v="76"/>
    <n v="157"/>
    <s v="USA"/>
    <s v="Debit Card"/>
    <s v="French"/>
    <n v="6"/>
    <n v="3.1"/>
    <b v="1"/>
    <s v="Active"/>
    <x v="79"/>
    <s v="Laptop"/>
    <x v="1"/>
    <s v="Afternoon"/>
    <n v="14"/>
    <n v="111.86"/>
    <s v="Sep"/>
    <n v="2023"/>
    <s v="Nov"/>
    <n v="2024"/>
    <s v="Silver"/>
  </r>
  <r>
    <x v="81"/>
    <s v="John"/>
    <d v="2023-09-13T00:00:00"/>
    <d v="2024-11-12T00:00:00"/>
    <n v="15.99"/>
    <n v="18"/>
    <x v="3"/>
    <n v="4"/>
    <n v="2"/>
    <b v="0"/>
    <n v="882"/>
    <n v="1"/>
    <s v="France"/>
    <s v="Credit Card"/>
    <s v="Spanish"/>
    <n v="100"/>
    <n v="4.7"/>
    <b v="1"/>
    <s v="Active"/>
    <x v="80"/>
    <s v="Desktop"/>
    <x v="3"/>
    <s v="Evening"/>
    <n v="13"/>
    <n v="207.87"/>
    <s v="Sep"/>
    <n v="2023"/>
    <s v="Nov"/>
    <n v="2024"/>
    <s v="Diamond"/>
  </r>
  <r>
    <x v="82"/>
    <s v="Tammy"/>
    <d v="2023-08-29T00:00:00"/>
    <d v="2024-11-26T00:00:00"/>
    <n v="11.99"/>
    <n v="147"/>
    <x v="0"/>
    <n v="3"/>
    <n v="1"/>
    <b v="1"/>
    <n v="802"/>
    <n v="177"/>
    <s v="France"/>
    <s v="Credit Card"/>
    <s v="German"/>
    <n v="21"/>
    <n v="3.5"/>
    <b v="1"/>
    <s v="Active"/>
    <x v="81"/>
    <s v="Smart TV"/>
    <x v="0"/>
    <s v="Morning"/>
    <n v="14"/>
    <n v="167.86"/>
    <s v="Aug"/>
    <n v="2023"/>
    <s v="Nov"/>
    <n v="2024"/>
    <s v="Gold"/>
  </r>
  <r>
    <x v="83"/>
    <s v="Ryan"/>
    <d v="2024-06-17T00:00:00"/>
    <d v="2024-04-12T00:00:00"/>
    <n v="7.99"/>
    <n v="87"/>
    <x v="1"/>
    <n v="3"/>
    <n v="5"/>
    <b v="1"/>
    <n v="753"/>
    <n v="181"/>
    <s v="UK"/>
    <s v="Debit Card"/>
    <s v="Hindi"/>
    <n v="51"/>
    <n v="3.1"/>
    <b v="1"/>
    <s v="Active"/>
    <x v="82"/>
    <s v="Smartphone"/>
    <x v="4"/>
    <s v="Afternoon"/>
    <n v="2"/>
    <n v="15.98"/>
    <s v="Jun"/>
    <n v="2024"/>
    <s v="Apr"/>
    <n v="2024"/>
    <s v="Silver"/>
  </r>
  <r>
    <x v="84"/>
    <s v="Patricia"/>
    <d v="2024-06-13T00:00:00"/>
    <d v="2024-11-20T00:00:00"/>
    <n v="15.99"/>
    <n v="309"/>
    <x v="2"/>
    <n v="5"/>
    <n v="6"/>
    <b v="0"/>
    <n v="760"/>
    <n v="72"/>
    <s v="France"/>
    <s v="Credit Card"/>
    <s v="French"/>
    <n v="91"/>
    <n v="4.8"/>
    <b v="1"/>
    <s v="Active"/>
    <x v="83"/>
    <s v="Smart TV"/>
    <x v="2"/>
    <s v="Afternoon"/>
    <n v="5"/>
    <n v="79.95"/>
    <s v="Jun"/>
    <n v="2024"/>
    <s v="Nov"/>
    <n v="2024"/>
    <s v="Diamond"/>
  </r>
  <r>
    <x v="85"/>
    <s v="Harold"/>
    <d v="2024-09-16T00:00:00"/>
    <d v="2024-11-24T00:00:00"/>
    <n v="11.99"/>
    <n v="28"/>
    <x v="3"/>
    <n v="4"/>
    <n v="1"/>
    <b v="1"/>
    <n v="990"/>
    <n v="88"/>
    <s v="UK"/>
    <s v="Credit Card"/>
    <s v="French"/>
    <n v="97"/>
    <n v="5"/>
    <b v="0"/>
    <s v="Active"/>
    <x v="84"/>
    <s v="Tablet"/>
    <x v="0"/>
    <s v="Late Night"/>
    <n v="2"/>
    <n v="23.98"/>
    <s v="Sep"/>
    <n v="2024"/>
    <s v="Nov"/>
    <n v="2024"/>
    <s v="Gold"/>
  </r>
  <r>
    <x v="86"/>
    <s v="Susan"/>
    <d v="2023-10-22T00:00:00"/>
    <d v="2024-11-20T00:00:00"/>
    <n v="15.99"/>
    <n v="15"/>
    <x v="6"/>
    <n v="1"/>
    <n v="4"/>
    <b v="0"/>
    <n v="687"/>
    <n v="183"/>
    <s v="France"/>
    <s v="Cryptocurrency"/>
    <s v="Hindi"/>
    <n v="46"/>
    <n v="4.2"/>
    <b v="1"/>
    <s v="Active"/>
    <x v="85"/>
    <s v="Desktop"/>
    <x v="1"/>
    <s v="Late Night"/>
    <n v="12"/>
    <n v="191.88"/>
    <s v="Oct"/>
    <n v="2023"/>
    <s v="Nov"/>
    <n v="2024"/>
    <s v="Diamond"/>
  </r>
  <r>
    <x v="87"/>
    <s v="Carla"/>
    <d v="2023-01-05T00:00:00"/>
    <d v="2024-11-29T00:00:00"/>
    <n v="15.99"/>
    <n v="139"/>
    <x v="2"/>
    <n v="1"/>
    <n v="4"/>
    <b v="1"/>
    <n v="357"/>
    <n v="44"/>
    <s v="India"/>
    <s v="Debit Card"/>
    <s v="Spanish"/>
    <n v="67"/>
    <n v="4.0999999999999996"/>
    <b v="0"/>
    <s v="Active"/>
    <x v="86"/>
    <s v="Desktop"/>
    <x v="2"/>
    <s v="Evening"/>
    <n v="22"/>
    <n v="351.78000000000003"/>
    <s v="Jan"/>
    <n v="2023"/>
    <s v="Nov"/>
    <n v="2024"/>
    <s v="Diamond"/>
  </r>
  <r>
    <x v="88"/>
    <s v="Sarah"/>
    <d v="2023-11-06T00:00:00"/>
    <d v="2024-12-16T00:00:00"/>
    <n v="15.99"/>
    <n v="100"/>
    <x v="1"/>
    <n v="5"/>
    <n v="1"/>
    <b v="1"/>
    <n v="586"/>
    <n v="32"/>
    <s v="France"/>
    <s v="Credit Card"/>
    <s v="Hindi"/>
    <n v="100"/>
    <n v="3.6"/>
    <b v="1"/>
    <s v="Active"/>
    <x v="87"/>
    <s v="Desktop"/>
    <x v="3"/>
    <s v="Afternoon"/>
    <n v="13"/>
    <n v="207.87"/>
    <s v="Nov"/>
    <n v="2023"/>
    <s v="Dec"/>
    <n v="2024"/>
    <s v="Diamond"/>
  </r>
  <r>
    <x v="89"/>
    <s v="Kelly"/>
    <d v="2024-11-03T00:00:00"/>
    <d v="2024-01-12T00:00:00"/>
    <n v="11.99"/>
    <n v="362"/>
    <x v="4"/>
    <n v="2"/>
    <n v="2"/>
    <b v="0"/>
    <n v="535"/>
    <n v="200"/>
    <s v="Germany"/>
    <s v="Debit Card"/>
    <s v="Hindi"/>
    <n v="60"/>
    <n v="4.9000000000000004"/>
    <b v="1"/>
    <s v="Active"/>
    <x v="88"/>
    <s v="Tablet"/>
    <x v="4"/>
    <s v="Late Night"/>
    <n v="9"/>
    <n v="107.91"/>
    <s v="Nov"/>
    <n v="2024"/>
    <s v="Jan"/>
    <n v="2024"/>
    <s v="Gold"/>
  </r>
  <r>
    <x v="90"/>
    <s v="Robert"/>
    <d v="2023-02-08T00:00:00"/>
    <d v="2024-12-14T00:00:00"/>
    <n v="11.99"/>
    <n v="87"/>
    <x v="5"/>
    <n v="2"/>
    <n v="5"/>
    <b v="0"/>
    <n v="260"/>
    <n v="127"/>
    <s v="Canada"/>
    <s v="Debit Card"/>
    <s v="Mandarin"/>
    <n v="56"/>
    <n v="3.1"/>
    <b v="0"/>
    <s v="Active"/>
    <x v="89"/>
    <s v="Desktop"/>
    <x v="0"/>
    <s v="Late Night"/>
    <n v="22"/>
    <n v="263.78000000000003"/>
    <s v="Feb"/>
    <n v="2023"/>
    <s v="Dec"/>
    <n v="2024"/>
    <s v="Gold"/>
  </r>
  <r>
    <x v="91"/>
    <s v="Christine"/>
    <d v="2024-01-14T00:00:00"/>
    <d v="2024-12-13T00:00:00"/>
    <n v="11.99"/>
    <n v="419"/>
    <x v="0"/>
    <n v="4"/>
    <n v="5"/>
    <b v="0"/>
    <n v="386"/>
    <n v="122"/>
    <s v="Germany"/>
    <s v="Credit Card"/>
    <s v="German"/>
    <n v="9"/>
    <n v="4.5999999999999996"/>
    <b v="0"/>
    <s v="Active"/>
    <x v="90"/>
    <s v="Desktop"/>
    <x v="2"/>
    <s v="Late Night"/>
    <n v="10"/>
    <n v="119.9"/>
    <s v="Jan"/>
    <n v="2024"/>
    <s v="Dec"/>
    <n v="2024"/>
    <s v="Gold"/>
  </r>
  <r>
    <x v="92"/>
    <s v="Jennifer"/>
    <d v="2023-04-02T00:00:00"/>
    <d v="2024-11-30T00:00:00"/>
    <n v="11.99"/>
    <n v="349"/>
    <x v="6"/>
    <n v="4"/>
    <n v="4"/>
    <b v="1"/>
    <n v="386"/>
    <n v="195"/>
    <s v="USA"/>
    <s v="Cryptocurrency"/>
    <s v="German"/>
    <n v="59"/>
    <n v="4.5999999999999996"/>
    <b v="0"/>
    <s v="Active"/>
    <x v="91"/>
    <s v="Laptop"/>
    <x v="0"/>
    <s v="Late Night"/>
    <n v="19"/>
    <n v="227.81"/>
    <s v="Apr"/>
    <n v="2023"/>
    <s v="Nov"/>
    <n v="2024"/>
    <s v="Gold"/>
  </r>
  <r>
    <x v="93"/>
    <s v="Phyllis"/>
    <d v="2024-06-21T00:00:00"/>
    <d v="2024-11-29T00:00:00"/>
    <n v="11.99"/>
    <n v="145"/>
    <x v="0"/>
    <n v="2"/>
    <n v="4"/>
    <b v="0"/>
    <n v="237"/>
    <n v="32"/>
    <s v="Australia"/>
    <s v="Cryptocurrency"/>
    <s v="French"/>
    <n v="39"/>
    <n v="4.8"/>
    <b v="0"/>
    <s v="Active"/>
    <x v="92"/>
    <s v="Desktop"/>
    <x v="2"/>
    <s v="Morning"/>
    <n v="5"/>
    <n v="59.95"/>
    <s v="Jun"/>
    <n v="2024"/>
    <s v="Nov"/>
    <n v="2024"/>
    <s v="Gold"/>
  </r>
  <r>
    <x v="94"/>
    <s v="Jennifer"/>
    <d v="2024-12-10T00:00:00"/>
    <d v="2024-11-12T00:00:00"/>
    <n v="7.99"/>
    <n v="53"/>
    <x v="4"/>
    <n v="1"/>
    <n v="4"/>
    <b v="0"/>
    <n v="685"/>
    <n v="127"/>
    <s v="Germany"/>
    <s v="Credit Card"/>
    <s v="English"/>
    <n v="26"/>
    <n v="4.0999999999999996"/>
    <b v="1"/>
    <s v="Active"/>
    <x v="93"/>
    <s v="Smart TV"/>
    <x v="2"/>
    <s v="Late Night"/>
    <n v="1"/>
    <n v="7.99"/>
    <s v="Dec"/>
    <n v="2024"/>
    <s v="Nov"/>
    <n v="2024"/>
    <s v="Silver"/>
  </r>
  <r>
    <x v="95"/>
    <s v="Mason"/>
    <d v="2024-06-21T00:00:00"/>
    <d v="2024-07-12T00:00:00"/>
    <n v="15.99"/>
    <n v="332"/>
    <x v="4"/>
    <n v="1"/>
    <n v="6"/>
    <b v="0"/>
    <n v="20"/>
    <n v="128"/>
    <s v="Australia"/>
    <s v="Credit Card"/>
    <s v="English"/>
    <n v="50"/>
    <n v="5"/>
    <b v="0"/>
    <s v="Active"/>
    <x v="94"/>
    <s v="Smart TV"/>
    <x v="2"/>
    <s v="Late Night"/>
    <n v="1"/>
    <n v="15.99"/>
    <s v="Jun"/>
    <n v="2024"/>
    <s v="Jul"/>
    <n v="2024"/>
    <s v="Diamond"/>
  </r>
  <r>
    <x v="96"/>
    <s v="Jennifer"/>
    <d v="2023-03-10T00:00:00"/>
    <d v="2024-11-12T00:00:00"/>
    <n v="11.99"/>
    <n v="344"/>
    <x v="0"/>
    <n v="3"/>
    <n v="1"/>
    <b v="0"/>
    <n v="456"/>
    <n v="196"/>
    <s v="France"/>
    <s v="Credit Card"/>
    <s v="Mandarin"/>
    <n v="83"/>
    <n v="5"/>
    <b v="0"/>
    <s v="Active"/>
    <x v="95"/>
    <s v="Desktop"/>
    <x v="2"/>
    <s v="Evening"/>
    <n v="20"/>
    <n v="239.8"/>
    <s v="Mar"/>
    <n v="2023"/>
    <s v="Nov"/>
    <n v="2024"/>
    <s v="Gold"/>
  </r>
  <r>
    <x v="97"/>
    <s v="Jason"/>
    <d v="2023-09-23T00:00:00"/>
    <d v="2024-11-12T00:00:00"/>
    <n v="15.99"/>
    <n v="177"/>
    <x v="0"/>
    <n v="3"/>
    <n v="2"/>
    <b v="1"/>
    <n v="246"/>
    <n v="182"/>
    <s v="Germany"/>
    <s v="Debit Card"/>
    <s v="Spanish"/>
    <n v="89"/>
    <n v="3.1"/>
    <b v="0"/>
    <s v="Active"/>
    <x v="96"/>
    <s v="Tablet"/>
    <x v="4"/>
    <s v="Afternoon"/>
    <n v="13"/>
    <n v="207.87"/>
    <s v="Sep"/>
    <n v="2023"/>
    <s v="Nov"/>
    <n v="2024"/>
    <s v="Diamond"/>
  </r>
  <r>
    <x v="98"/>
    <s v="Brittney"/>
    <d v="2024-04-06T00:00:00"/>
    <d v="2024-11-23T00:00:00"/>
    <n v="15.99"/>
    <n v="376"/>
    <x v="2"/>
    <n v="2"/>
    <n v="2"/>
    <b v="0"/>
    <n v="326"/>
    <n v="89"/>
    <s v="India"/>
    <s v="Cryptocurrency"/>
    <s v="Spanish"/>
    <n v="84"/>
    <n v="4.5999999999999996"/>
    <b v="1"/>
    <s v="Active"/>
    <x v="97"/>
    <s v="Laptop"/>
    <x v="1"/>
    <s v="Late Night"/>
    <n v="7"/>
    <n v="111.93"/>
    <s v="Apr"/>
    <n v="2024"/>
    <s v="Nov"/>
    <n v="2024"/>
    <s v="Diamond"/>
  </r>
  <r>
    <x v="99"/>
    <s v="Cathy"/>
    <d v="2023-03-19T00:00:00"/>
    <d v="2024-12-16T00:00:00"/>
    <n v="11.99"/>
    <n v="97"/>
    <x v="0"/>
    <n v="5"/>
    <n v="5"/>
    <b v="1"/>
    <n v="737"/>
    <n v="85"/>
    <s v="India"/>
    <s v="PayPal"/>
    <s v="French"/>
    <n v="80"/>
    <n v="3.6"/>
    <b v="1"/>
    <s v="Active"/>
    <x v="98"/>
    <s v="Smartphone"/>
    <x v="1"/>
    <s v="Afternoon"/>
    <n v="20"/>
    <n v="239.8"/>
    <s v="Mar"/>
    <n v="2023"/>
    <s v="Dec"/>
    <n v="2024"/>
    <s v="Gold"/>
  </r>
  <r>
    <x v="100"/>
    <s v="Stephen"/>
    <d v="2023-07-28T00:00:00"/>
    <d v="2024-12-14T00:00:00"/>
    <n v="11.99"/>
    <n v="348"/>
    <x v="2"/>
    <n v="1"/>
    <n v="4"/>
    <b v="0"/>
    <n v="792"/>
    <n v="67"/>
    <s v="Australia"/>
    <s v="Cryptocurrency"/>
    <s v="French"/>
    <n v="60"/>
    <n v="4.0999999999999996"/>
    <b v="0"/>
    <s v="Active"/>
    <x v="99"/>
    <s v="Desktop"/>
    <x v="0"/>
    <s v="Late Night"/>
    <n v="16"/>
    <n v="191.84"/>
    <s v="Jul"/>
    <n v="2023"/>
    <s v="Dec"/>
    <n v="2024"/>
    <s v="Gold"/>
  </r>
  <r>
    <x v="101"/>
    <s v="Tiffany"/>
    <d v="2024-01-12T00:00:00"/>
    <d v="2024-03-12T00:00:00"/>
    <n v="11.99"/>
    <n v="35"/>
    <x v="3"/>
    <n v="2"/>
    <n v="4"/>
    <b v="0"/>
    <n v="821"/>
    <n v="7"/>
    <s v="India"/>
    <s v="Debit Card"/>
    <s v="Mandarin"/>
    <n v="3"/>
    <n v="3.3"/>
    <b v="0"/>
    <s v="Active"/>
    <x v="100"/>
    <s v="Smart TV"/>
    <x v="0"/>
    <s v="Afternoon"/>
    <n v="2"/>
    <n v="23.98"/>
    <s v="Jan"/>
    <n v="2024"/>
    <s v="Mar"/>
    <n v="2024"/>
    <s v="Gold"/>
  </r>
  <r>
    <x v="102"/>
    <s v="Scott"/>
    <d v="2024-01-21T00:00:00"/>
    <d v="2024-12-17T00:00:00"/>
    <n v="7.99"/>
    <n v="315"/>
    <x v="3"/>
    <n v="1"/>
    <n v="2"/>
    <b v="0"/>
    <n v="40"/>
    <n v="188"/>
    <s v="France"/>
    <s v="Debit Card"/>
    <s v="French"/>
    <n v="86"/>
    <n v="3.7"/>
    <b v="1"/>
    <s v="Active"/>
    <x v="101"/>
    <s v="Smartphone"/>
    <x v="2"/>
    <s v="Late Night"/>
    <n v="10"/>
    <n v="79.900000000000006"/>
    <s v="Jan"/>
    <n v="2024"/>
    <s v="Dec"/>
    <n v="2024"/>
    <s v="Silver"/>
  </r>
  <r>
    <x v="103"/>
    <s v="Ann"/>
    <d v="2024-01-09T00:00:00"/>
    <d v="2024-11-24T00:00:00"/>
    <n v="11.99"/>
    <n v="469"/>
    <x v="5"/>
    <n v="4"/>
    <n v="6"/>
    <b v="1"/>
    <n v="866"/>
    <n v="120"/>
    <s v="Canada"/>
    <s v="Credit Card"/>
    <s v="English"/>
    <n v="92"/>
    <n v="3.6"/>
    <b v="1"/>
    <s v="Active"/>
    <x v="102"/>
    <s v="Smart TV"/>
    <x v="4"/>
    <s v="Late Night"/>
    <n v="10"/>
    <n v="119.9"/>
    <s v="Jan"/>
    <n v="2024"/>
    <s v="Nov"/>
    <n v="2024"/>
    <s v="Gold"/>
  </r>
  <r>
    <x v="104"/>
    <s v="Shannon"/>
    <d v="2023-09-11T00:00:00"/>
    <d v="2024-11-23T00:00:00"/>
    <n v="15.99"/>
    <n v="39"/>
    <x v="1"/>
    <n v="3"/>
    <n v="1"/>
    <b v="1"/>
    <n v="791"/>
    <n v="3"/>
    <s v="Germany"/>
    <s v="Credit Card"/>
    <s v="Spanish"/>
    <n v="33"/>
    <n v="3.1"/>
    <b v="1"/>
    <s v="Active"/>
    <x v="103"/>
    <s v="Smart TV"/>
    <x v="3"/>
    <s v="Morning"/>
    <n v="14"/>
    <n v="223.86"/>
    <s v="Sep"/>
    <n v="2023"/>
    <s v="Nov"/>
    <n v="2024"/>
    <s v="Diamond"/>
  </r>
  <r>
    <x v="105"/>
    <s v="Michael"/>
    <d v="2023-09-21T00:00:00"/>
    <d v="2024-02-12T00:00:00"/>
    <n v="15.99"/>
    <n v="119"/>
    <x v="4"/>
    <n v="2"/>
    <n v="1"/>
    <b v="1"/>
    <n v="385"/>
    <n v="82"/>
    <s v="Australia"/>
    <s v="Cryptocurrency"/>
    <s v="English"/>
    <n v="87"/>
    <n v="3.3"/>
    <b v="0"/>
    <s v="Active"/>
    <x v="104"/>
    <s v="Tablet"/>
    <x v="0"/>
    <s v="Afternoon"/>
    <n v="4"/>
    <n v="63.96"/>
    <s v="Sep"/>
    <n v="2023"/>
    <s v="Feb"/>
    <n v="2024"/>
    <s v="Diamond"/>
  </r>
  <r>
    <x v="106"/>
    <s v="Brett"/>
    <d v="2024-10-20T00:00:00"/>
    <d v="2024-12-16T00:00:00"/>
    <n v="11.99"/>
    <n v="88"/>
    <x v="4"/>
    <n v="3"/>
    <n v="1"/>
    <b v="0"/>
    <n v="247"/>
    <n v="30"/>
    <s v="UK"/>
    <s v="Debit Card"/>
    <s v="Mandarin"/>
    <n v="46"/>
    <n v="4.7"/>
    <b v="1"/>
    <s v="Active"/>
    <x v="105"/>
    <s v="Tablet"/>
    <x v="3"/>
    <s v="Morning"/>
    <n v="1"/>
    <n v="11.99"/>
    <s v="Oct"/>
    <n v="2024"/>
    <s v="Dec"/>
    <n v="2024"/>
    <s v="Gold"/>
  </r>
  <r>
    <x v="107"/>
    <s v="Donald"/>
    <d v="2023-05-14T00:00:00"/>
    <d v="2024-04-12T00:00:00"/>
    <n v="7.99"/>
    <n v="73"/>
    <x v="2"/>
    <n v="2"/>
    <n v="1"/>
    <b v="1"/>
    <n v="184"/>
    <n v="172"/>
    <s v="India"/>
    <s v="Cryptocurrency"/>
    <s v="English"/>
    <n v="41"/>
    <n v="4.8"/>
    <b v="0"/>
    <s v="Active"/>
    <x v="106"/>
    <s v="Smartphone"/>
    <x v="0"/>
    <s v="Morning"/>
    <n v="10"/>
    <n v="79.900000000000006"/>
    <s v="May"/>
    <n v="2023"/>
    <s v="Apr"/>
    <n v="2024"/>
    <s v="Silver"/>
  </r>
  <r>
    <x v="108"/>
    <s v="Caroline"/>
    <d v="2023-02-01T00:00:00"/>
    <d v="2024-02-12T00:00:00"/>
    <n v="15.99"/>
    <n v="13"/>
    <x v="2"/>
    <n v="3"/>
    <n v="5"/>
    <b v="0"/>
    <n v="378"/>
    <n v="123"/>
    <s v="India"/>
    <s v="Credit Card"/>
    <s v="German"/>
    <n v="3"/>
    <n v="4.2"/>
    <b v="0"/>
    <s v="Active"/>
    <x v="107"/>
    <s v="Desktop"/>
    <x v="3"/>
    <s v="Late Night"/>
    <n v="12"/>
    <n v="191.88"/>
    <s v="Feb"/>
    <n v="2023"/>
    <s v="Feb"/>
    <n v="2024"/>
    <s v="Diamond"/>
  </r>
  <r>
    <x v="109"/>
    <s v="Hayden"/>
    <d v="2024-11-10T00:00:00"/>
    <d v="2024-11-30T00:00:00"/>
    <n v="7.99"/>
    <n v="221"/>
    <x v="0"/>
    <n v="1"/>
    <n v="3"/>
    <b v="1"/>
    <n v="518"/>
    <n v="157"/>
    <s v="Australia"/>
    <s v="Cryptocurrency"/>
    <s v="English"/>
    <n v="4"/>
    <n v="3.7"/>
    <b v="1"/>
    <s v="Active"/>
    <x v="108"/>
    <s v="Laptop"/>
    <x v="4"/>
    <s v="Late Night"/>
    <n v="1"/>
    <n v="7.99"/>
    <s v="Nov"/>
    <n v="2024"/>
    <s v="Nov"/>
    <n v="2024"/>
    <s v="Silver"/>
  </r>
  <r>
    <x v="110"/>
    <s v="Jocelyn"/>
    <d v="2023-04-25T00:00:00"/>
    <d v="2024-11-23T00:00:00"/>
    <n v="7.99"/>
    <n v="185"/>
    <x v="0"/>
    <n v="3"/>
    <n v="6"/>
    <b v="1"/>
    <n v="804"/>
    <n v="49"/>
    <s v="USA"/>
    <s v="Credit Card"/>
    <s v="Mandarin"/>
    <n v="32"/>
    <n v="4.0999999999999996"/>
    <b v="0"/>
    <s v="Active"/>
    <x v="109"/>
    <s v="Smartphone"/>
    <x v="0"/>
    <s v="Morning"/>
    <n v="18"/>
    <n v="143.82"/>
    <s v="Apr"/>
    <n v="2023"/>
    <s v="Nov"/>
    <n v="2024"/>
    <s v="Silver"/>
  </r>
  <r>
    <x v="111"/>
    <s v="Darren"/>
    <d v="2024-06-24T00:00:00"/>
    <d v="2024-11-24T00:00:00"/>
    <n v="15.99"/>
    <n v="436"/>
    <x v="3"/>
    <n v="5"/>
    <n v="6"/>
    <b v="1"/>
    <n v="424"/>
    <n v="111"/>
    <s v="France"/>
    <s v="Credit Card"/>
    <s v="German"/>
    <n v="64"/>
    <n v="3.5"/>
    <b v="1"/>
    <s v="Active"/>
    <x v="110"/>
    <s v="Smart TV"/>
    <x v="2"/>
    <s v="Late Night"/>
    <n v="5"/>
    <n v="79.95"/>
    <s v="Jun"/>
    <n v="2024"/>
    <s v="Nov"/>
    <n v="2024"/>
    <s v="Diamond"/>
  </r>
  <r>
    <x v="112"/>
    <s v="Ann"/>
    <d v="2024-10-28T00:00:00"/>
    <d v="2024-09-12T00:00:00"/>
    <n v="7.99"/>
    <n v="305"/>
    <x v="1"/>
    <n v="2"/>
    <n v="3"/>
    <b v="1"/>
    <n v="49"/>
    <n v="146"/>
    <s v="USA"/>
    <s v="Debit Card"/>
    <s v="Mandarin"/>
    <n v="48"/>
    <n v="4.5999999999999996"/>
    <b v="0"/>
    <s v="Active"/>
    <x v="111"/>
    <s v="Smart TV"/>
    <x v="1"/>
    <s v="Morning"/>
    <n v="1"/>
    <n v="7.99"/>
    <s v="Oct"/>
    <n v="2024"/>
    <s v="Sep"/>
    <n v="2024"/>
    <s v="Silver"/>
  </r>
  <r>
    <x v="113"/>
    <s v="Janet"/>
    <d v="2024-06-25T00:00:00"/>
    <d v="2024-02-12T00:00:00"/>
    <n v="11.99"/>
    <n v="188"/>
    <x v="0"/>
    <n v="2"/>
    <n v="2"/>
    <b v="1"/>
    <n v="655"/>
    <n v="16"/>
    <s v="USA"/>
    <s v="PayPal"/>
    <s v="English"/>
    <n v="50"/>
    <n v="3.3"/>
    <b v="1"/>
    <s v="Active"/>
    <x v="76"/>
    <s v="Laptop"/>
    <x v="0"/>
    <s v="Late Night"/>
    <n v="4"/>
    <n v="47.96"/>
    <s v="Jun"/>
    <n v="2024"/>
    <s v="Feb"/>
    <n v="2024"/>
    <s v="Gold"/>
  </r>
  <r>
    <x v="114"/>
    <s v="Amanda"/>
    <d v="2023-12-05T00:00:00"/>
    <d v="2024-11-19T00:00:00"/>
    <n v="7.99"/>
    <n v="426"/>
    <x v="1"/>
    <n v="4"/>
    <n v="1"/>
    <b v="0"/>
    <n v="606"/>
    <n v="135"/>
    <s v="USA"/>
    <s v="PayPal"/>
    <s v="German"/>
    <n v="50"/>
    <n v="3.8"/>
    <b v="1"/>
    <s v="Active"/>
    <x v="112"/>
    <s v="Desktop"/>
    <x v="1"/>
    <s v="Late Night"/>
    <n v="11"/>
    <n v="87.89"/>
    <s v="Dec"/>
    <n v="2023"/>
    <s v="Nov"/>
    <n v="2024"/>
    <s v="Silver"/>
  </r>
  <r>
    <x v="115"/>
    <s v="Richard"/>
    <d v="2024-08-13T00:00:00"/>
    <d v="2024-11-29T00:00:00"/>
    <n v="11.99"/>
    <n v="279"/>
    <x v="2"/>
    <n v="5"/>
    <n v="5"/>
    <b v="1"/>
    <n v="285"/>
    <n v="92"/>
    <s v="Canada"/>
    <s v="Cryptocurrency"/>
    <s v="Mandarin"/>
    <n v="81"/>
    <n v="4.7"/>
    <b v="1"/>
    <s v="Active"/>
    <x v="113"/>
    <s v="Laptop"/>
    <x v="1"/>
    <s v="Late Night"/>
    <n v="3"/>
    <n v="35.97"/>
    <s v="Aug"/>
    <n v="2024"/>
    <s v="Nov"/>
    <n v="2024"/>
    <s v="Gold"/>
  </r>
  <r>
    <x v="116"/>
    <s v="Michael"/>
    <d v="2024-07-20T00:00:00"/>
    <d v="2024-11-23T00:00:00"/>
    <n v="11.99"/>
    <n v="32"/>
    <x v="1"/>
    <n v="1"/>
    <n v="6"/>
    <b v="1"/>
    <n v="84"/>
    <n v="73"/>
    <s v="Germany"/>
    <s v="Cryptocurrency"/>
    <s v="Hindi"/>
    <n v="59"/>
    <n v="3.6"/>
    <b v="1"/>
    <s v="Active"/>
    <x v="114"/>
    <s v="Desktop"/>
    <x v="0"/>
    <s v="Morning"/>
    <n v="4"/>
    <n v="47.96"/>
    <s v="Jul"/>
    <n v="2024"/>
    <s v="Nov"/>
    <n v="2024"/>
    <s v="Gold"/>
  </r>
  <r>
    <x v="117"/>
    <s v="Ryan"/>
    <d v="2024-11-07T00:00:00"/>
    <d v="2024-11-22T00:00:00"/>
    <n v="11.99"/>
    <n v="388"/>
    <x v="0"/>
    <n v="5"/>
    <n v="4"/>
    <b v="1"/>
    <n v="380"/>
    <n v="125"/>
    <s v="Australia"/>
    <s v="PayPal"/>
    <s v="German"/>
    <n v="14"/>
    <n v="3.2"/>
    <b v="0"/>
    <s v="Active"/>
    <x v="115"/>
    <s v="Tablet"/>
    <x v="3"/>
    <s v="Afternoon"/>
    <n v="1"/>
    <n v="11.99"/>
    <s v="Nov"/>
    <n v="2024"/>
    <s v="Nov"/>
    <n v="2024"/>
    <s v="Gold"/>
  </r>
  <r>
    <x v="118"/>
    <s v="Julie"/>
    <d v="2024-12-01T00:00:00"/>
    <d v="2024-11-12T00:00:00"/>
    <n v="11.99"/>
    <n v="132"/>
    <x v="5"/>
    <n v="4"/>
    <n v="6"/>
    <b v="1"/>
    <n v="170"/>
    <n v="164"/>
    <s v="France"/>
    <s v="Debit Card"/>
    <s v="English"/>
    <n v="71"/>
    <n v="3.3"/>
    <b v="1"/>
    <s v="Active"/>
    <x v="51"/>
    <s v="Laptop"/>
    <x v="2"/>
    <s v="Morning"/>
    <n v="1"/>
    <n v="11.99"/>
    <s v="Dec"/>
    <n v="2024"/>
    <s v="Nov"/>
    <n v="2024"/>
    <s v="Gold"/>
  </r>
  <r>
    <x v="119"/>
    <s v="Danielle"/>
    <d v="2024-12-04T00:00:00"/>
    <d v="2024-09-12T00:00:00"/>
    <n v="11.99"/>
    <n v="259"/>
    <x v="0"/>
    <n v="2"/>
    <n v="1"/>
    <b v="0"/>
    <n v="380"/>
    <n v="9"/>
    <s v="USA"/>
    <s v="Cryptocurrency"/>
    <s v="Mandarin"/>
    <n v="49"/>
    <n v="3.2"/>
    <b v="0"/>
    <s v="Active"/>
    <x v="116"/>
    <s v="Smartphone"/>
    <x v="1"/>
    <s v="Evening"/>
    <n v="2"/>
    <n v="23.98"/>
    <s v="Dec"/>
    <n v="2024"/>
    <s v="Sep"/>
    <n v="2024"/>
    <s v="Gold"/>
  </r>
  <r>
    <x v="120"/>
    <s v="Cassie"/>
    <d v="2023-11-12T00:00:00"/>
    <d v="2024-05-12T00:00:00"/>
    <n v="7.99"/>
    <n v="454"/>
    <x v="1"/>
    <n v="5"/>
    <n v="1"/>
    <b v="1"/>
    <n v="722"/>
    <n v="98"/>
    <s v="UK"/>
    <s v="Credit Card"/>
    <s v="Mandarin"/>
    <n v="36"/>
    <n v="3.4"/>
    <b v="0"/>
    <s v="Active"/>
    <x v="117"/>
    <s v="Tablet"/>
    <x v="0"/>
    <s v="Evening"/>
    <n v="6"/>
    <n v="47.94"/>
    <s v="Nov"/>
    <n v="2023"/>
    <s v="May"/>
    <n v="2024"/>
    <s v="Silver"/>
  </r>
  <r>
    <x v="121"/>
    <s v="Allison"/>
    <d v="2024-06-22T00:00:00"/>
    <d v="2024-11-29T00:00:00"/>
    <n v="15.99"/>
    <n v="157"/>
    <x v="3"/>
    <n v="2"/>
    <n v="2"/>
    <b v="0"/>
    <n v="542"/>
    <n v="80"/>
    <s v="Australia"/>
    <s v="PayPal"/>
    <s v="English"/>
    <n v="53"/>
    <n v="4.2"/>
    <b v="0"/>
    <s v="Active"/>
    <x v="118"/>
    <s v="Smart TV"/>
    <x v="0"/>
    <s v="Evening"/>
    <n v="5"/>
    <n v="79.95"/>
    <s v="Jun"/>
    <n v="2024"/>
    <s v="Nov"/>
    <n v="2024"/>
    <s v="Diamond"/>
  </r>
  <r>
    <x v="122"/>
    <s v="Lisa"/>
    <d v="2023-07-11T00:00:00"/>
    <d v="2024-12-15T00:00:00"/>
    <n v="15.99"/>
    <n v="335"/>
    <x v="5"/>
    <n v="2"/>
    <n v="4"/>
    <b v="0"/>
    <n v="609"/>
    <n v="181"/>
    <s v="Canada"/>
    <s v="PayPal"/>
    <s v="Hindi"/>
    <n v="81"/>
    <n v="4.7"/>
    <b v="1"/>
    <s v="Active"/>
    <x v="119"/>
    <s v="Laptop"/>
    <x v="4"/>
    <s v="Late Night"/>
    <n v="17"/>
    <n v="271.83"/>
    <s v="Jul"/>
    <n v="2023"/>
    <s v="Dec"/>
    <n v="2024"/>
    <s v="Diamond"/>
  </r>
  <r>
    <x v="123"/>
    <s v="Yvonne"/>
    <d v="2023-04-16T00:00:00"/>
    <d v="2024-11-24T00:00:00"/>
    <n v="7.99"/>
    <n v="17"/>
    <x v="0"/>
    <n v="5"/>
    <n v="5"/>
    <b v="0"/>
    <n v="498"/>
    <n v="67"/>
    <s v="UK"/>
    <s v="PayPal"/>
    <s v="Mandarin"/>
    <n v="67"/>
    <n v="3"/>
    <b v="1"/>
    <s v="Active"/>
    <x v="92"/>
    <s v="Smart TV"/>
    <x v="0"/>
    <s v="Late Night"/>
    <n v="19"/>
    <n v="151.81"/>
    <s v="Apr"/>
    <n v="2023"/>
    <s v="Nov"/>
    <n v="2024"/>
    <s v="Silver"/>
  </r>
  <r>
    <x v="124"/>
    <s v="Jeffrey"/>
    <d v="2024-11-27T00:00:00"/>
    <d v="2024-12-18T00:00:00"/>
    <n v="7.99"/>
    <n v="44"/>
    <x v="1"/>
    <n v="4"/>
    <n v="4"/>
    <b v="0"/>
    <n v="89"/>
    <n v="90"/>
    <s v="India"/>
    <s v="Debit Card"/>
    <s v="French"/>
    <n v="48"/>
    <n v="5"/>
    <b v="1"/>
    <s v="Active"/>
    <x v="120"/>
    <s v="Tablet"/>
    <x v="0"/>
    <s v="Late Night"/>
    <n v="1"/>
    <n v="7.99"/>
    <s v="Nov"/>
    <n v="2024"/>
    <s v="Dec"/>
    <n v="2024"/>
    <s v="Silver"/>
  </r>
  <r>
    <x v="125"/>
    <s v="Lindsay"/>
    <d v="2023-12-31T00:00:00"/>
    <d v="2024-05-12T00:00:00"/>
    <n v="7.99"/>
    <n v="263"/>
    <x v="0"/>
    <n v="4"/>
    <n v="1"/>
    <b v="1"/>
    <n v="799"/>
    <n v="14"/>
    <s v="USA"/>
    <s v="Credit Card"/>
    <s v="Mandarin"/>
    <n v="32"/>
    <n v="3.3"/>
    <b v="0"/>
    <s v="Active"/>
    <x v="121"/>
    <s v="Smart TV"/>
    <x v="1"/>
    <s v="Evening"/>
    <n v="4"/>
    <n v="31.96"/>
    <s v="Dec"/>
    <n v="2023"/>
    <s v="May"/>
    <n v="2024"/>
    <s v="Silver"/>
  </r>
  <r>
    <x v="126"/>
    <s v="Michelle"/>
    <d v="2024-10-21T00:00:00"/>
    <d v="2024-11-24T00:00:00"/>
    <n v="7.99"/>
    <n v="375"/>
    <x v="2"/>
    <n v="1"/>
    <n v="1"/>
    <b v="1"/>
    <n v="244"/>
    <n v="106"/>
    <s v="India"/>
    <s v="PayPal"/>
    <s v="French"/>
    <n v="16"/>
    <n v="3.9"/>
    <b v="1"/>
    <s v="Active"/>
    <x v="122"/>
    <s v="Smartphone"/>
    <x v="3"/>
    <s v="Late Night"/>
    <n v="1"/>
    <n v="7.99"/>
    <s v="Oct"/>
    <n v="2024"/>
    <s v="Nov"/>
    <n v="2024"/>
    <s v="Silver"/>
  </r>
  <r>
    <x v="127"/>
    <s v="Felicia"/>
    <d v="2023-10-21T00:00:00"/>
    <d v="2024-11-28T00:00:00"/>
    <n v="15.99"/>
    <n v="205"/>
    <x v="6"/>
    <n v="3"/>
    <n v="1"/>
    <b v="1"/>
    <n v="792"/>
    <n v="103"/>
    <s v="Germany"/>
    <s v="PayPal"/>
    <s v="Mandarin"/>
    <n v="24"/>
    <n v="3.9"/>
    <b v="1"/>
    <s v="Active"/>
    <x v="123"/>
    <s v="Laptop"/>
    <x v="1"/>
    <s v="Evening"/>
    <n v="13"/>
    <n v="207.87"/>
    <s v="Oct"/>
    <n v="2023"/>
    <s v="Nov"/>
    <n v="2024"/>
    <s v="Diamond"/>
  </r>
  <r>
    <x v="128"/>
    <s v="Anthony"/>
    <d v="2023-08-06T00:00:00"/>
    <d v="2024-12-18T00:00:00"/>
    <n v="7.99"/>
    <n v="435"/>
    <x v="6"/>
    <n v="2"/>
    <n v="1"/>
    <b v="0"/>
    <n v="163"/>
    <n v="69"/>
    <s v="India"/>
    <s v="PayPal"/>
    <s v="German"/>
    <n v="24"/>
    <n v="4.8"/>
    <b v="1"/>
    <s v="Active"/>
    <x v="124"/>
    <s v="Laptop"/>
    <x v="0"/>
    <s v="Afternoon"/>
    <n v="16"/>
    <n v="127.84"/>
    <s v="Aug"/>
    <n v="2023"/>
    <s v="Dec"/>
    <n v="2024"/>
    <s v="Silver"/>
  </r>
  <r>
    <x v="129"/>
    <s v="Sherri"/>
    <d v="2024-07-17T00:00:00"/>
    <d v="2024-02-12T00:00:00"/>
    <n v="11.99"/>
    <n v="490"/>
    <x v="6"/>
    <n v="3"/>
    <n v="3"/>
    <b v="1"/>
    <n v="123"/>
    <n v="183"/>
    <s v="France"/>
    <s v="Cryptocurrency"/>
    <s v="German"/>
    <n v="45"/>
    <n v="4.4000000000000004"/>
    <b v="0"/>
    <s v="Active"/>
    <x v="125"/>
    <s v="Desktop"/>
    <x v="4"/>
    <s v="Evening"/>
    <n v="5"/>
    <n v="59.95"/>
    <s v="Jul"/>
    <n v="2024"/>
    <s v="Feb"/>
    <n v="2024"/>
    <s v="Gold"/>
  </r>
  <r>
    <x v="130"/>
    <s v="Courtney"/>
    <d v="2023-12-04T00:00:00"/>
    <d v="2024-01-12T00:00:00"/>
    <n v="7.99"/>
    <n v="57"/>
    <x v="5"/>
    <n v="2"/>
    <n v="6"/>
    <b v="1"/>
    <n v="869"/>
    <n v="107"/>
    <s v="Australia"/>
    <s v="Credit Card"/>
    <s v="Spanish"/>
    <n v="67"/>
    <n v="4.3"/>
    <b v="0"/>
    <s v="Active"/>
    <x v="126"/>
    <s v="Desktop"/>
    <x v="4"/>
    <s v="Afternoon"/>
    <n v="1"/>
    <n v="7.99"/>
    <s v="Dec"/>
    <n v="2023"/>
    <s v="Jan"/>
    <n v="2024"/>
    <s v="Silver"/>
  </r>
  <r>
    <x v="131"/>
    <s v="Daniel"/>
    <d v="2023-11-05T00:00:00"/>
    <d v="2024-01-12T00:00:00"/>
    <n v="11.99"/>
    <n v="480"/>
    <x v="0"/>
    <n v="4"/>
    <n v="6"/>
    <b v="1"/>
    <n v="509"/>
    <n v="12"/>
    <s v="Canada"/>
    <s v="Credit Card"/>
    <s v="English"/>
    <n v="43"/>
    <n v="3.1"/>
    <b v="0"/>
    <s v="Active"/>
    <x v="127"/>
    <s v="Smartphone"/>
    <x v="3"/>
    <s v="Evening"/>
    <n v="2"/>
    <n v="23.98"/>
    <s v="Nov"/>
    <n v="2023"/>
    <s v="Jan"/>
    <n v="2024"/>
    <s v="Gold"/>
  </r>
  <r>
    <x v="132"/>
    <s v="Natalie"/>
    <d v="2023-01-06T00:00:00"/>
    <d v="2024-11-20T00:00:00"/>
    <n v="15.99"/>
    <n v="295"/>
    <x v="1"/>
    <n v="5"/>
    <n v="4"/>
    <b v="0"/>
    <n v="767"/>
    <n v="190"/>
    <s v="France"/>
    <s v="Credit Card"/>
    <s v="Spanish"/>
    <n v="7"/>
    <n v="4.0999999999999996"/>
    <b v="0"/>
    <s v="Active"/>
    <x v="128"/>
    <s v="Smartphone"/>
    <x v="0"/>
    <s v="Evening"/>
    <n v="22"/>
    <n v="351.78000000000003"/>
    <s v="Jan"/>
    <n v="2023"/>
    <s v="Nov"/>
    <n v="2024"/>
    <s v="Diamond"/>
  </r>
  <r>
    <x v="133"/>
    <s v="Joseph"/>
    <d v="2024-02-20T00:00:00"/>
    <d v="2024-12-14T00:00:00"/>
    <n v="15.99"/>
    <n v="358"/>
    <x v="1"/>
    <n v="3"/>
    <n v="1"/>
    <b v="0"/>
    <n v="348"/>
    <n v="49"/>
    <s v="France"/>
    <s v="Debit Card"/>
    <s v="Hindi"/>
    <n v="14"/>
    <n v="4.2"/>
    <b v="0"/>
    <s v="Active"/>
    <x v="129"/>
    <s v="Desktop"/>
    <x v="0"/>
    <s v="Morning"/>
    <n v="9"/>
    <n v="143.91"/>
    <s v="Feb"/>
    <n v="2024"/>
    <s v="Dec"/>
    <n v="2024"/>
    <s v="Diamond"/>
  </r>
  <r>
    <x v="134"/>
    <s v="Zachary"/>
    <d v="2024-11-24T00:00:00"/>
    <d v="2024-11-12T00:00:00"/>
    <n v="7.99"/>
    <n v="175"/>
    <x v="6"/>
    <n v="5"/>
    <n v="6"/>
    <b v="1"/>
    <n v="606"/>
    <n v="195"/>
    <s v="USA"/>
    <s v="Credit Card"/>
    <s v="English"/>
    <n v="95"/>
    <n v="4"/>
    <b v="0"/>
    <s v="Active"/>
    <x v="130"/>
    <s v="Tablet"/>
    <x v="0"/>
    <s v="Late Night"/>
    <n v="1"/>
    <n v="7.99"/>
    <s v="Nov"/>
    <n v="2024"/>
    <s v="Nov"/>
    <n v="2024"/>
    <s v="Silver"/>
  </r>
  <r>
    <x v="135"/>
    <s v="Jeffrey"/>
    <d v="2024-02-26T00:00:00"/>
    <d v="2024-11-24T00:00:00"/>
    <n v="11.99"/>
    <n v="285"/>
    <x v="6"/>
    <n v="2"/>
    <n v="4"/>
    <b v="0"/>
    <n v="805"/>
    <n v="42"/>
    <s v="UK"/>
    <s v="Debit Card"/>
    <s v="Hindi"/>
    <n v="90"/>
    <n v="4.5"/>
    <b v="0"/>
    <s v="Active"/>
    <x v="131"/>
    <s v="Smartphone"/>
    <x v="2"/>
    <s v="Morning"/>
    <n v="8"/>
    <n v="95.92"/>
    <s v="Feb"/>
    <n v="2024"/>
    <s v="Nov"/>
    <n v="2024"/>
    <s v="Gold"/>
  </r>
  <r>
    <x v="136"/>
    <s v="Karen"/>
    <d v="2023-03-18T00:00:00"/>
    <d v="2024-11-25T00:00:00"/>
    <n v="15.99"/>
    <n v="171"/>
    <x v="5"/>
    <n v="2"/>
    <n v="3"/>
    <b v="0"/>
    <n v="763"/>
    <n v="16"/>
    <s v="UK"/>
    <s v="PayPal"/>
    <s v="Spanish"/>
    <n v="17"/>
    <n v="3.4"/>
    <b v="1"/>
    <s v="Active"/>
    <x v="132"/>
    <s v="Tablet"/>
    <x v="3"/>
    <s v="Evening"/>
    <n v="20"/>
    <n v="319.8"/>
    <s v="Mar"/>
    <n v="2023"/>
    <s v="Nov"/>
    <n v="2024"/>
    <s v="Diamond"/>
  </r>
  <r>
    <x v="137"/>
    <s v="Cindy"/>
    <d v="2023-05-21T00:00:00"/>
    <d v="2024-01-12T00:00:00"/>
    <n v="7.99"/>
    <n v="411"/>
    <x v="3"/>
    <n v="3"/>
    <n v="2"/>
    <b v="1"/>
    <n v="412"/>
    <n v="20"/>
    <s v="Australia"/>
    <s v="PayPal"/>
    <s v="Spanish"/>
    <n v="94"/>
    <n v="4.7"/>
    <b v="1"/>
    <s v="Active"/>
    <x v="133"/>
    <s v="Smartphone"/>
    <x v="3"/>
    <s v="Evening"/>
    <n v="7"/>
    <n v="55.93"/>
    <s v="May"/>
    <n v="2023"/>
    <s v="Jan"/>
    <n v="2024"/>
    <s v="Silver"/>
  </r>
  <r>
    <x v="138"/>
    <s v="Cynthia"/>
    <d v="2024-05-15T00:00:00"/>
    <d v="2024-12-15T00:00:00"/>
    <n v="7.99"/>
    <n v="347"/>
    <x v="0"/>
    <n v="2"/>
    <n v="5"/>
    <b v="0"/>
    <n v="415"/>
    <n v="194"/>
    <s v="USA"/>
    <s v="Credit Card"/>
    <s v="German"/>
    <n v="76"/>
    <n v="4.3"/>
    <b v="1"/>
    <s v="Active"/>
    <x v="134"/>
    <s v="Desktop"/>
    <x v="4"/>
    <s v="Afternoon"/>
    <n v="7"/>
    <n v="55.93"/>
    <s v="May"/>
    <n v="2024"/>
    <s v="Dec"/>
    <n v="2024"/>
    <s v="Silver"/>
  </r>
  <r>
    <x v="139"/>
    <s v="Todd"/>
    <d v="2024-10-06T00:00:00"/>
    <d v="2024-09-12T00:00:00"/>
    <n v="15.99"/>
    <n v="170"/>
    <x v="4"/>
    <n v="1"/>
    <n v="3"/>
    <b v="0"/>
    <n v="144"/>
    <n v="142"/>
    <s v="India"/>
    <s v="Cryptocurrency"/>
    <s v="Hindi"/>
    <n v="81"/>
    <n v="4.7"/>
    <b v="1"/>
    <s v="Active"/>
    <x v="135"/>
    <s v="Laptop"/>
    <x v="3"/>
    <s v="Afternoon"/>
    <n v="1"/>
    <n v="15.99"/>
    <s v="Oct"/>
    <n v="2024"/>
    <s v="Sep"/>
    <n v="2024"/>
    <s v="Diamond"/>
  </r>
  <r>
    <x v="140"/>
    <s v="Christopher"/>
    <d v="2023-02-12T00:00:00"/>
    <d v="2024-11-25T00:00:00"/>
    <n v="11.99"/>
    <n v="283"/>
    <x v="5"/>
    <n v="3"/>
    <n v="5"/>
    <b v="0"/>
    <n v="466"/>
    <n v="139"/>
    <s v="UK"/>
    <s v="PayPal"/>
    <s v="Hindi"/>
    <n v="62"/>
    <n v="4"/>
    <b v="1"/>
    <s v="Active"/>
    <x v="136"/>
    <s v="Laptop"/>
    <x v="0"/>
    <s v="Evening"/>
    <n v="21"/>
    <n v="251.79"/>
    <s v="Feb"/>
    <n v="2023"/>
    <s v="Nov"/>
    <n v="2024"/>
    <s v="Gold"/>
  </r>
  <r>
    <x v="141"/>
    <s v="Matthew"/>
    <d v="2023-09-11T00:00:00"/>
    <d v="2024-12-12T00:00:00"/>
    <n v="15.99"/>
    <n v="110"/>
    <x v="0"/>
    <n v="2"/>
    <n v="5"/>
    <b v="1"/>
    <n v="684"/>
    <n v="32"/>
    <s v="UK"/>
    <s v="PayPal"/>
    <s v="French"/>
    <n v="68"/>
    <n v="4"/>
    <b v="0"/>
    <s v="Active"/>
    <x v="137"/>
    <s v="Laptop"/>
    <x v="3"/>
    <s v="Late Night"/>
    <n v="15"/>
    <n v="239.85"/>
    <s v="Sep"/>
    <n v="2023"/>
    <s v="Dec"/>
    <n v="2024"/>
    <s v="Diamond"/>
  </r>
  <r>
    <x v="142"/>
    <s v="Rachel"/>
    <d v="2024-06-10T00:00:00"/>
    <d v="2024-02-12T00:00:00"/>
    <n v="7.99"/>
    <n v="322"/>
    <x v="6"/>
    <n v="4"/>
    <n v="6"/>
    <b v="0"/>
    <n v="616"/>
    <n v="45"/>
    <s v="Germany"/>
    <s v="PayPal"/>
    <s v="Spanish"/>
    <n v="22"/>
    <n v="4.9000000000000004"/>
    <b v="1"/>
    <s v="Active"/>
    <x v="138"/>
    <s v="Smart TV"/>
    <x v="0"/>
    <s v="Evening"/>
    <n v="3"/>
    <n v="23.97"/>
    <s v="Jun"/>
    <n v="2024"/>
    <s v="Feb"/>
    <n v="2024"/>
    <s v="Silver"/>
  </r>
  <r>
    <x v="143"/>
    <s v="Jennifer"/>
    <d v="2024-11-12T00:00:00"/>
    <d v="2024-08-12T00:00:00"/>
    <n v="11.99"/>
    <n v="381"/>
    <x v="2"/>
    <n v="2"/>
    <n v="3"/>
    <b v="1"/>
    <n v="568"/>
    <n v="62"/>
    <s v="Germany"/>
    <s v="Debit Card"/>
    <s v="Mandarin"/>
    <n v="50"/>
    <n v="4.8"/>
    <b v="0"/>
    <s v="Active"/>
    <x v="139"/>
    <s v="Laptop"/>
    <x v="3"/>
    <s v="Late Night"/>
    <n v="3"/>
    <n v="35.97"/>
    <s v="Nov"/>
    <n v="2024"/>
    <s v="Aug"/>
    <n v="2024"/>
    <s v="Gold"/>
  </r>
  <r>
    <x v="144"/>
    <s v="Nicole"/>
    <d v="2024-04-09T00:00:00"/>
    <d v="2024-11-19T00:00:00"/>
    <n v="15.99"/>
    <n v="227"/>
    <x v="2"/>
    <n v="1"/>
    <n v="4"/>
    <b v="1"/>
    <n v="187"/>
    <n v="48"/>
    <s v="USA"/>
    <s v="Credit Card"/>
    <s v="French"/>
    <n v="6"/>
    <n v="3.4"/>
    <b v="1"/>
    <s v="Active"/>
    <x v="140"/>
    <s v="Laptop"/>
    <x v="2"/>
    <s v="Evening"/>
    <n v="7"/>
    <n v="111.93"/>
    <s v="Apr"/>
    <n v="2024"/>
    <s v="Nov"/>
    <n v="2024"/>
    <s v="Diamond"/>
  </r>
  <r>
    <x v="145"/>
    <s v="Brian"/>
    <d v="2024-02-27T00:00:00"/>
    <d v="2024-11-21T00:00:00"/>
    <n v="7.99"/>
    <n v="180"/>
    <x v="6"/>
    <n v="2"/>
    <n v="4"/>
    <b v="1"/>
    <n v="297"/>
    <n v="19"/>
    <s v="France"/>
    <s v="Credit Card"/>
    <s v="Hindi"/>
    <n v="84"/>
    <n v="4.9000000000000004"/>
    <b v="0"/>
    <s v="Active"/>
    <x v="141"/>
    <s v="Smartphone"/>
    <x v="4"/>
    <s v="Afternoon"/>
    <n v="8"/>
    <n v="63.92"/>
    <s v="Feb"/>
    <n v="2024"/>
    <s v="Nov"/>
    <n v="2024"/>
    <s v="Silver"/>
  </r>
  <r>
    <x v="146"/>
    <s v="Dawn"/>
    <d v="2023-05-28T00:00:00"/>
    <d v="2024-12-14T00:00:00"/>
    <n v="11.99"/>
    <n v="71"/>
    <x v="4"/>
    <n v="3"/>
    <n v="2"/>
    <b v="1"/>
    <n v="645"/>
    <n v="5"/>
    <s v="Australia"/>
    <s v="PayPal"/>
    <s v="Mandarin"/>
    <n v="66"/>
    <n v="3.9"/>
    <b v="0"/>
    <s v="Active"/>
    <x v="59"/>
    <s v="Tablet"/>
    <x v="3"/>
    <s v="Late Night"/>
    <n v="18"/>
    <n v="215.82"/>
    <s v="May"/>
    <n v="2023"/>
    <s v="Dec"/>
    <n v="2024"/>
    <s v="Gold"/>
  </r>
  <r>
    <x v="147"/>
    <s v="David"/>
    <d v="2023-10-21T00:00:00"/>
    <d v="2024-11-26T00:00:00"/>
    <n v="7.99"/>
    <n v="192"/>
    <x v="6"/>
    <n v="1"/>
    <n v="1"/>
    <b v="0"/>
    <n v="786"/>
    <n v="140"/>
    <s v="Canada"/>
    <s v="Debit Card"/>
    <s v="French"/>
    <n v="95"/>
    <n v="3.4"/>
    <b v="0"/>
    <s v="Active"/>
    <x v="142"/>
    <s v="Tablet"/>
    <x v="3"/>
    <s v="Late Night"/>
    <n v="13"/>
    <n v="103.87"/>
    <s v="Oct"/>
    <n v="2023"/>
    <s v="Nov"/>
    <n v="2024"/>
    <s v="Silver"/>
  </r>
  <r>
    <x v="148"/>
    <s v="Heidi"/>
    <d v="2024-10-29T00:00:00"/>
    <d v="2024-03-12T00:00:00"/>
    <n v="11.99"/>
    <n v="344"/>
    <x v="3"/>
    <n v="5"/>
    <n v="2"/>
    <b v="0"/>
    <n v="142"/>
    <n v="113"/>
    <s v="USA"/>
    <s v="PayPal"/>
    <s v="German"/>
    <n v="100"/>
    <n v="4.5999999999999996"/>
    <b v="1"/>
    <s v="Active"/>
    <x v="143"/>
    <s v="Laptop"/>
    <x v="3"/>
    <s v="Afternoon"/>
    <n v="7"/>
    <n v="83.93"/>
    <s v="Oct"/>
    <n v="2024"/>
    <s v="Mar"/>
    <n v="2024"/>
    <s v="Gold"/>
  </r>
  <r>
    <x v="149"/>
    <s v="Angela"/>
    <d v="2023-11-18T00:00:00"/>
    <d v="2024-11-25T00:00:00"/>
    <n v="7.99"/>
    <n v="61"/>
    <x v="6"/>
    <n v="3"/>
    <n v="4"/>
    <b v="0"/>
    <n v="860"/>
    <n v="145"/>
    <s v="India"/>
    <s v="Debit Card"/>
    <s v="Spanish"/>
    <n v="82"/>
    <n v="4.7"/>
    <b v="1"/>
    <s v="Active"/>
    <x v="132"/>
    <s v="Tablet"/>
    <x v="1"/>
    <s v="Late Night"/>
    <n v="12"/>
    <n v="95.88"/>
    <s v="Nov"/>
    <n v="2023"/>
    <s v="Nov"/>
    <n v="2024"/>
    <s v="Silver"/>
  </r>
  <r>
    <x v="150"/>
    <s v="Sara"/>
    <d v="2023-03-13T00:00:00"/>
    <d v="2024-11-26T00:00:00"/>
    <n v="15.99"/>
    <n v="419"/>
    <x v="4"/>
    <n v="2"/>
    <n v="6"/>
    <b v="1"/>
    <n v="752"/>
    <n v="21"/>
    <s v="USA"/>
    <s v="Debit Card"/>
    <s v="Hindi"/>
    <n v="94"/>
    <n v="3.9"/>
    <b v="0"/>
    <s v="Active"/>
    <x v="91"/>
    <s v="Desktop"/>
    <x v="0"/>
    <s v="Afternoon"/>
    <n v="20"/>
    <n v="319.8"/>
    <s v="Mar"/>
    <n v="2023"/>
    <s v="Nov"/>
    <n v="2024"/>
    <s v="Diamond"/>
  </r>
  <r>
    <x v="151"/>
    <s v="Shane"/>
    <d v="2023-08-26T00:00:00"/>
    <d v="2024-12-17T00:00:00"/>
    <n v="15.99"/>
    <n v="192"/>
    <x v="6"/>
    <n v="5"/>
    <n v="3"/>
    <b v="0"/>
    <n v="39"/>
    <n v="18"/>
    <s v="UK"/>
    <s v="Cryptocurrency"/>
    <s v="German"/>
    <n v="75"/>
    <n v="3.3"/>
    <b v="1"/>
    <s v="Active"/>
    <x v="30"/>
    <s v="Desktop"/>
    <x v="4"/>
    <s v="Morning"/>
    <n v="15"/>
    <n v="239.85"/>
    <s v="Aug"/>
    <n v="2023"/>
    <s v="Dec"/>
    <n v="2024"/>
    <s v="Diamond"/>
  </r>
  <r>
    <x v="152"/>
    <s v="Jesus"/>
    <d v="2024-03-23T00:00:00"/>
    <d v="2024-11-20T00:00:00"/>
    <n v="7.99"/>
    <n v="487"/>
    <x v="2"/>
    <n v="2"/>
    <n v="6"/>
    <b v="0"/>
    <n v="362"/>
    <n v="130"/>
    <s v="France"/>
    <s v="Cryptocurrency"/>
    <s v="English"/>
    <n v="36"/>
    <n v="3.3"/>
    <b v="1"/>
    <s v="Active"/>
    <x v="144"/>
    <s v="Smart TV"/>
    <x v="2"/>
    <s v="Morning"/>
    <n v="7"/>
    <n v="55.93"/>
    <s v="Mar"/>
    <n v="2024"/>
    <s v="Nov"/>
    <n v="2024"/>
    <s v="Silver"/>
  </r>
  <r>
    <x v="153"/>
    <s v="Courtney"/>
    <d v="2023-03-26T00:00:00"/>
    <d v="2024-11-29T00:00:00"/>
    <n v="7.99"/>
    <n v="178"/>
    <x v="5"/>
    <n v="2"/>
    <n v="2"/>
    <b v="1"/>
    <n v="378"/>
    <n v="117"/>
    <s v="India"/>
    <s v="Credit Card"/>
    <s v="Hindi"/>
    <n v="63"/>
    <n v="4.8"/>
    <b v="1"/>
    <s v="Active"/>
    <x v="145"/>
    <s v="Desktop"/>
    <x v="2"/>
    <s v="Evening"/>
    <n v="20"/>
    <n v="159.80000000000001"/>
    <s v="Mar"/>
    <n v="2023"/>
    <s v="Nov"/>
    <n v="2024"/>
    <s v="Silver"/>
  </r>
  <r>
    <x v="154"/>
    <s v="Matthew"/>
    <d v="2023-08-18T00:00:00"/>
    <d v="2024-11-19T00:00:00"/>
    <n v="11.99"/>
    <n v="248"/>
    <x v="4"/>
    <n v="4"/>
    <n v="1"/>
    <b v="1"/>
    <n v="426"/>
    <n v="21"/>
    <s v="India"/>
    <s v="Debit Card"/>
    <s v="Spanish"/>
    <n v="99"/>
    <n v="4.8"/>
    <b v="0"/>
    <s v="Active"/>
    <x v="146"/>
    <s v="Smartphone"/>
    <x v="0"/>
    <s v="Late Night"/>
    <n v="15"/>
    <n v="179.85"/>
    <s v="Aug"/>
    <n v="2023"/>
    <s v="Nov"/>
    <n v="2024"/>
    <s v="Gold"/>
  </r>
  <r>
    <x v="155"/>
    <s v="Diana"/>
    <d v="2023-07-28T00:00:00"/>
    <d v="2024-11-30T00:00:00"/>
    <n v="7.99"/>
    <n v="223"/>
    <x v="3"/>
    <n v="1"/>
    <n v="4"/>
    <b v="0"/>
    <n v="824"/>
    <n v="125"/>
    <s v="UK"/>
    <s v="Credit Card"/>
    <s v="Hindi"/>
    <n v="56"/>
    <n v="4.5"/>
    <b v="1"/>
    <s v="Active"/>
    <x v="147"/>
    <s v="Smart TV"/>
    <x v="4"/>
    <s v="Evening"/>
    <n v="16"/>
    <n v="127.84"/>
    <s v="Jul"/>
    <n v="2023"/>
    <s v="Nov"/>
    <n v="2024"/>
    <s v="Silver"/>
  </r>
  <r>
    <x v="156"/>
    <s v="Timothy"/>
    <d v="2023-12-10T00:00:00"/>
    <d v="2024-07-12T00:00:00"/>
    <n v="11.99"/>
    <n v="285"/>
    <x v="2"/>
    <n v="1"/>
    <n v="5"/>
    <b v="0"/>
    <n v="634"/>
    <n v="168"/>
    <s v="USA"/>
    <s v="Cryptocurrency"/>
    <s v="German"/>
    <n v="76"/>
    <n v="3.3"/>
    <b v="1"/>
    <s v="Active"/>
    <x v="148"/>
    <s v="Desktop"/>
    <x v="2"/>
    <s v="Afternoon"/>
    <n v="7"/>
    <n v="83.93"/>
    <s v="Dec"/>
    <n v="2023"/>
    <s v="Jul"/>
    <n v="2024"/>
    <s v="Gold"/>
  </r>
  <r>
    <x v="157"/>
    <s v="Calvin"/>
    <d v="2024-08-22T00:00:00"/>
    <d v="2024-12-15T00:00:00"/>
    <n v="11.99"/>
    <n v="328"/>
    <x v="6"/>
    <n v="4"/>
    <n v="6"/>
    <b v="1"/>
    <n v="858"/>
    <n v="159"/>
    <s v="UK"/>
    <s v="PayPal"/>
    <s v="German"/>
    <n v="75"/>
    <n v="4.5999999999999996"/>
    <b v="1"/>
    <s v="Active"/>
    <x v="149"/>
    <s v="Smartphone"/>
    <x v="2"/>
    <s v="Afternoon"/>
    <n v="3"/>
    <n v="35.97"/>
    <s v="Aug"/>
    <n v="2024"/>
    <s v="Dec"/>
    <n v="2024"/>
    <s v="Gold"/>
  </r>
  <r>
    <x v="158"/>
    <s v="Michael"/>
    <d v="2024-04-29T00:00:00"/>
    <d v="2024-01-12T00:00:00"/>
    <n v="7.99"/>
    <n v="105"/>
    <x v="4"/>
    <n v="2"/>
    <n v="1"/>
    <b v="1"/>
    <n v="247"/>
    <n v="104"/>
    <s v="France"/>
    <s v="PayPal"/>
    <s v="Spanish"/>
    <n v="19"/>
    <n v="3.2"/>
    <b v="1"/>
    <s v="Active"/>
    <x v="150"/>
    <s v="Smartphone"/>
    <x v="0"/>
    <s v="Afternoon"/>
    <n v="3"/>
    <n v="23.97"/>
    <s v="Apr"/>
    <n v="2024"/>
    <s v="Jan"/>
    <n v="2024"/>
    <s v="Silver"/>
  </r>
  <r>
    <x v="159"/>
    <s v="Amber"/>
    <d v="2023-05-15T00:00:00"/>
    <d v="2024-12-13T00:00:00"/>
    <n v="7.99"/>
    <n v="49"/>
    <x v="5"/>
    <n v="3"/>
    <n v="6"/>
    <b v="1"/>
    <n v="641"/>
    <n v="117"/>
    <s v="USA"/>
    <s v="PayPal"/>
    <s v="Hindi"/>
    <n v="84"/>
    <n v="3.3"/>
    <b v="0"/>
    <s v="Active"/>
    <x v="151"/>
    <s v="Smartphone"/>
    <x v="0"/>
    <s v="Late Night"/>
    <n v="18"/>
    <n v="143.82"/>
    <s v="May"/>
    <n v="2023"/>
    <s v="Dec"/>
    <n v="2024"/>
    <s v="Silver"/>
  </r>
  <r>
    <x v="160"/>
    <s v="Jessica"/>
    <d v="2024-04-30T00:00:00"/>
    <d v="2024-11-27T00:00:00"/>
    <n v="15.99"/>
    <n v="267"/>
    <x v="5"/>
    <n v="4"/>
    <n v="4"/>
    <b v="0"/>
    <n v="118"/>
    <n v="6"/>
    <s v="USA"/>
    <s v="Cryptocurrency"/>
    <s v="English"/>
    <n v="57"/>
    <n v="5"/>
    <b v="0"/>
    <s v="Active"/>
    <x v="152"/>
    <s v="Smartphone"/>
    <x v="1"/>
    <s v="Evening"/>
    <n v="6"/>
    <n v="95.94"/>
    <s v="Apr"/>
    <n v="2024"/>
    <s v="Nov"/>
    <n v="2024"/>
    <s v="Diamond"/>
  </r>
  <r>
    <x v="161"/>
    <s v="Danielle"/>
    <d v="2023-03-11T00:00:00"/>
    <d v="2024-11-23T00:00:00"/>
    <n v="15.99"/>
    <n v="338"/>
    <x v="5"/>
    <n v="4"/>
    <n v="2"/>
    <b v="0"/>
    <n v="525"/>
    <n v="140"/>
    <s v="Australia"/>
    <s v="Credit Card"/>
    <s v="French"/>
    <n v="75"/>
    <n v="4.5999999999999996"/>
    <b v="1"/>
    <s v="Active"/>
    <x v="153"/>
    <s v="Smart TV"/>
    <x v="4"/>
    <s v="Afternoon"/>
    <n v="20"/>
    <n v="319.8"/>
    <s v="Mar"/>
    <n v="2023"/>
    <s v="Nov"/>
    <n v="2024"/>
    <s v="Diamond"/>
  </r>
  <r>
    <x v="162"/>
    <s v="Christopher"/>
    <d v="2024-02-26T00:00:00"/>
    <d v="2024-12-14T00:00:00"/>
    <n v="15.99"/>
    <n v="212"/>
    <x v="0"/>
    <n v="2"/>
    <n v="4"/>
    <b v="0"/>
    <n v="608"/>
    <n v="96"/>
    <s v="France"/>
    <s v="Cryptocurrency"/>
    <s v="Mandarin"/>
    <n v="76"/>
    <n v="4"/>
    <b v="0"/>
    <s v="Active"/>
    <x v="154"/>
    <s v="Smart TV"/>
    <x v="1"/>
    <s v="Afternoon"/>
    <n v="9"/>
    <n v="143.91"/>
    <s v="Feb"/>
    <n v="2024"/>
    <s v="Dec"/>
    <n v="2024"/>
    <s v="Diamond"/>
  </r>
  <r>
    <x v="163"/>
    <s v="Terri"/>
    <d v="2023-05-17T00:00:00"/>
    <d v="2024-03-12T00:00:00"/>
    <n v="15.99"/>
    <n v="425"/>
    <x v="6"/>
    <n v="3"/>
    <n v="6"/>
    <b v="0"/>
    <n v="236"/>
    <n v="37"/>
    <s v="Australia"/>
    <s v="Debit Card"/>
    <s v="English"/>
    <n v="49"/>
    <n v="4"/>
    <b v="0"/>
    <s v="Active"/>
    <x v="155"/>
    <s v="Smartphone"/>
    <x v="3"/>
    <s v="Evening"/>
    <n v="9"/>
    <n v="143.91"/>
    <s v="May"/>
    <n v="2023"/>
    <s v="Mar"/>
    <n v="2024"/>
    <s v="Diamond"/>
  </r>
  <r>
    <x v="164"/>
    <s v="Autumn"/>
    <d v="2024-08-16T00:00:00"/>
    <d v="2024-11-26T00:00:00"/>
    <n v="11.99"/>
    <n v="299"/>
    <x v="6"/>
    <n v="4"/>
    <n v="6"/>
    <b v="0"/>
    <n v="77"/>
    <n v="191"/>
    <s v="Australia"/>
    <s v="Cryptocurrency"/>
    <s v="English"/>
    <n v="85"/>
    <n v="3.4"/>
    <b v="1"/>
    <s v="Active"/>
    <x v="156"/>
    <s v="Desktop"/>
    <x v="2"/>
    <s v="Afternoon"/>
    <n v="3"/>
    <n v="35.97"/>
    <s v="Aug"/>
    <n v="2024"/>
    <s v="Nov"/>
    <n v="2024"/>
    <s v="Gold"/>
  </r>
  <r>
    <x v="165"/>
    <s v="Jose"/>
    <d v="2024-09-15T00:00:00"/>
    <d v="2024-12-18T00:00:00"/>
    <n v="7.99"/>
    <n v="231"/>
    <x v="6"/>
    <n v="5"/>
    <n v="4"/>
    <b v="1"/>
    <n v="356"/>
    <n v="81"/>
    <s v="Australia"/>
    <s v="Credit Card"/>
    <s v="French"/>
    <n v="73"/>
    <n v="3.4"/>
    <b v="0"/>
    <s v="Active"/>
    <x v="157"/>
    <s v="Tablet"/>
    <x v="1"/>
    <s v="Late Night"/>
    <n v="3"/>
    <n v="23.97"/>
    <s v="Sep"/>
    <n v="2024"/>
    <s v="Dec"/>
    <n v="2024"/>
    <s v="Silver"/>
  </r>
  <r>
    <x v="166"/>
    <s v="Anthony"/>
    <d v="2023-04-13T00:00:00"/>
    <d v="2024-02-12T00:00:00"/>
    <n v="15.99"/>
    <n v="495"/>
    <x v="3"/>
    <n v="1"/>
    <n v="3"/>
    <b v="0"/>
    <n v="704"/>
    <n v="53"/>
    <s v="UK"/>
    <s v="Credit Card"/>
    <s v="English"/>
    <n v="94"/>
    <n v="3.4"/>
    <b v="0"/>
    <s v="Active"/>
    <x v="158"/>
    <s v="Tablet"/>
    <x v="1"/>
    <s v="Evening"/>
    <n v="9"/>
    <n v="143.91"/>
    <s v="Apr"/>
    <n v="2023"/>
    <s v="Feb"/>
    <n v="2024"/>
    <s v="Diamond"/>
  </r>
  <r>
    <x v="167"/>
    <s v="Stephanie"/>
    <d v="2022-12-21T00:00:00"/>
    <d v="2024-11-12T00:00:00"/>
    <n v="7.99"/>
    <n v="311"/>
    <x v="0"/>
    <n v="5"/>
    <n v="6"/>
    <b v="0"/>
    <n v="587"/>
    <n v="140"/>
    <s v="India"/>
    <s v="PayPal"/>
    <s v="Mandarin"/>
    <n v="43"/>
    <n v="3.6"/>
    <b v="1"/>
    <s v="Active"/>
    <x v="159"/>
    <s v="Smartphone"/>
    <x v="4"/>
    <s v="Afternoon"/>
    <n v="22"/>
    <n v="175.78"/>
    <s v="Dec"/>
    <n v="2022"/>
    <s v="Nov"/>
    <n v="2024"/>
    <s v="Silver"/>
  </r>
  <r>
    <x v="168"/>
    <s v="Peter"/>
    <d v="2024-05-18T00:00:00"/>
    <d v="2024-11-20T00:00:00"/>
    <n v="11.99"/>
    <n v="416"/>
    <x v="2"/>
    <n v="3"/>
    <n v="5"/>
    <b v="0"/>
    <n v="97"/>
    <n v="172"/>
    <s v="USA"/>
    <s v="Credit Card"/>
    <s v="Spanish"/>
    <n v="89"/>
    <n v="4.3"/>
    <b v="1"/>
    <s v="Active"/>
    <x v="160"/>
    <s v="Smart TV"/>
    <x v="4"/>
    <s v="Afternoon"/>
    <n v="6"/>
    <n v="71.94"/>
    <s v="May"/>
    <n v="2024"/>
    <s v="Nov"/>
    <n v="2024"/>
    <s v="Gold"/>
  </r>
  <r>
    <x v="169"/>
    <s v="Benjamin"/>
    <d v="2023-07-02T00:00:00"/>
    <d v="2024-12-16T00:00:00"/>
    <n v="7.99"/>
    <n v="129"/>
    <x v="3"/>
    <n v="4"/>
    <n v="5"/>
    <b v="0"/>
    <n v="439"/>
    <n v="10"/>
    <s v="UK"/>
    <s v="Credit Card"/>
    <s v="French"/>
    <n v="11"/>
    <n v="3.7"/>
    <b v="0"/>
    <s v="Active"/>
    <x v="161"/>
    <s v="Tablet"/>
    <x v="0"/>
    <s v="Morning"/>
    <n v="17"/>
    <n v="135.83000000000001"/>
    <s v="Jul"/>
    <n v="2023"/>
    <s v="Dec"/>
    <n v="2024"/>
    <s v="Silver"/>
  </r>
  <r>
    <x v="170"/>
    <s v="Steven"/>
    <d v="2024-06-18T00:00:00"/>
    <d v="2024-07-12T00:00:00"/>
    <n v="11.99"/>
    <n v="163"/>
    <x v="1"/>
    <n v="5"/>
    <n v="1"/>
    <b v="1"/>
    <n v="38"/>
    <n v="53"/>
    <s v="Australia"/>
    <s v="Debit Card"/>
    <s v="English"/>
    <n v="37"/>
    <n v="4.5999999999999996"/>
    <b v="0"/>
    <s v="Active"/>
    <x v="162"/>
    <s v="Smartphone"/>
    <x v="0"/>
    <s v="Evening"/>
    <n v="1"/>
    <n v="11.99"/>
    <s v="Jun"/>
    <n v="2024"/>
    <s v="Jul"/>
    <n v="2024"/>
    <s v="Gold"/>
  </r>
  <r>
    <x v="171"/>
    <s v="John"/>
    <d v="2024-07-23T00:00:00"/>
    <d v="2024-12-17T00:00:00"/>
    <n v="7.99"/>
    <n v="393"/>
    <x v="0"/>
    <n v="4"/>
    <n v="2"/>
    <b v="1"/>
    <n v="487"/>
    <n v="105"/>
    <s v="Canada"/>
    <s v="PayPal"/>
    <s v="French"/>
    <n v="99"/>
    <n v="3.4"/>
    <b v="0"/>
    <s v="Active"/>
    <x v="163"/>
    <s v="Tablet"/>
    <x v="0"/>
    <s v="Morning"/>
    <n v="4"/>
    <n v="31.96"/>
    <s v="Jul"/>
    <n v="2024"/>
    <s v="Dec"/>
    <n v="2024"/>
    <s v="Silver"/>
  </r>
  <r>
    <x v="172"/>
    <s v="Bruce"/>
    <d v="2022-12-30T00:00:00"/>
    <d v="2024-04-12T00:00:00"/>
    <n v="11.99"/>
    <n v="351"/>
    <x v="0"/>
    <n v="1"/>
    <n v="1"/>
    <b v="1"/>
    <n v="80"/>
    <n v="70"/>
    <s v="USA"/>
    <s v="Credit Card"/>
    <s v="German"/>
    <n v="54"/>
    <n v="4.5"/>
    <b v="1"/>
    <s v="Active"/>
    <x v="164"/>
    <s v="Tablet"/>
    <x v="0"/>
    <s v="Evening"/>
    <n v="15"/>
    <n v="179.85"/>
    <s v="Dec"/>
    <n v="2022"/>
    <s v="Apr"/>
    <n v="2024"/>
    <s v="Gold"/>
  </r>
  <r>
    <x v="173"/>
    <s v="Charles"/>
    <d v="2023-10-15T00:00:00"/>
    <d v="2024-11-27T00:00:00"/>
    <n v="7.99"/>
    <n v="123"/>
    <x v="6"/>
    <n v="2"/>
    <n v="3"/>
    <b v="1"/>
    <n v="826"/>
    <n v="79"/>
    <s v="Germany"/>
    <s v="Credit Card"/>
    <s v="German"/>
    <n v="34"/>
    <n v="3.5"/>
    <b v="0"/>
    <s v="Active"/>
    <x v="165"/>
    <s v="Desktop"/>
    <x v="4"/>
    <s v="Evening"/>
    <n v="13"/>
    <n v="103.87"/>
    <s v="Oct"/>
    <n v="2023"/>
    <s v="Nov"/>
    <n v="2024"/>
    <s v="Silver"/>
  </r>
  <r>
    <x v="174"/>
    <s v="Chad"/>
    <d v="2023-02-18T00:00:00"/>
    <d v="2024-04-12T00:00:00"/>
    <n v="15.99"/>
    <n v="28"/>
    <x v="3"/>
    <n v="2"/>
    <n v="1"/>
    <b v="1"/>
    <n v="666"/>
    <n v="65"/>
    <s v="France"/>
    <s v="PayPal"/>
    <s v="German"/>
    <n v="21"/>
    <n v="4.3"/>
    <b v="0"/>
    <s v="Active"/>
    <x v="166"/>
    <s v="Desktop"/>
    <x v="4"/>
    <s v="Late Night"/>
    <n v="13"/>
    <n v="207.87"/>
    <s v="Feb"/>
    <n v="2023"/>
    <s v="Apr"/>
    <n v="2024"/>
    <s v="Diamond"/>
  </r>
  <r>
    <x v="175"/>
    <s v="Jonathan"/>
    <d v="2023-05-09T00:00:00"/>
    <d v="2024-11-29T00:00:00"/>
    <n v="15.99"/>
    <n v="466"/>
    <x v="4"/>
    <n v="3"/>
    <n v="2"/>
    <b v="0"/>
    <n v="977"/>
    <n v="94"/>
    <s v="France"/>
    <s v="Cryptocurrency"/>
    <s v="Mandarin"/>
    <n v="67"/>
    <n v="3.6"/>
    <b v="1"/>
    <s v="Active"/>
    <x v="167"/>
    <s v="Smartphone"/>
    <x v="0"/>
    <s v="Afternoon"/>
    <n v="18"/>
    <n v="287.82"/>
    <s v="May"/>
    <n v="2023"/>
    <s v="Nov"/>
    <n v="2024"/>
    <s v="Diamond"/>
  </r>
  <r>
    <x v="176"/>
    <s v="Christine"/>
    <d v="2024-10-05T00:00:00"/>
    <d v="2024-09-12T00:00:00"/>
    <n v="15.99"/>
    <n v="423"/>
    <x v="1"/>
    <n v="4"/>
    <n v="3"/>
    <b v="0"/>
    <n v="648"/>
    <n v="46"/>
    <s v="USA"/>
    <s v="Debit Card"/>
    <s v="Spanish"/>
    <n v="0"/>
    <n v="4.5"/>
    <b v="0"/>
    <s v="Active"/>
    <x v="168"/>
    <s v="Smartphone"/>
    <x v="1"/>
    <s v="Late Night"/>
    <n v="1"/>
    <n v="15.99"/>
    <s v="Oct"/>
    <n v="2024"/>
    <s v="Sep"/>
    <n v="2024"/>
    <s v="Diamond"/>
  </r>
  <r>
    <x v="177"/>
    <s v="Victor"/>
    <d v="2024-05-05T00:00:00"/>
    <d v="2024-01-12T00:00:00"/>
    <n v="11.99"/>
    <n v="13"/>
    <x v="1"/>
    <n v="4"/>
    <n v="6"/>
    <b v="1"/>
    <n v="537"/>
    <n v="121"/>
    <s v="Australia"/>
    <s v="Cryptocurrency"/>
    <s v="Spanish"/>
    <n v="17"/>
    <n v="3.1"/>
    <b v="1"/>
    <s v="Active"/>
    <x v="169"/>
    <s v="Desktop"/>
    <x v="1"/>
    <s v="Morning"/>
    <n v="3"/>
    <n v="35.97"/>
    <s v="May"/>
    <n v="2024"/>
    <s v="Jan"/>
    <n v="2024"/>
    <s v="Gold"/>
  </r>
  <r>
    <x v="178"/>
    <s v="Jack"/>
    <d v="2024-09-12T00:00:00"/>
    <d v="2024-11-28T00:00:00"/>
    <n v="11.99"/>
    <n v="480"/>
    <x v="4"/>
    <n v="4"/>
    <n v="6"/>
    <b v="1"/>
    <n v="277"/>
    <n v="25"/>
    <s v="Germany"/>
    <s v="Credit Card"/>
    <s v="French"/>
    <n v="41"/>
    <n v="4.8"/>
    <b v="0"/>
    <s v="Active"/>
    <x v="170"/>
    <s v="Tablet"/>
    <x v="0"/>
    <s v="Afternoon"/>
    <n v="2"/>
    <n v="23.98"/>
    <s v="Sep"/>
    <n v="2024"/>
    <s v="Nov"/>
    <n v="2024"/>
    <s v="Gold"/>
  </r>
  <r>
    <x v="179"/>
    <s v="Briana"/>
    <d v="2023-01-09T00:00:00"/>
    <d v="2024-11-24T00:00:00"/>
    <n v="15.99"/>
    <n v="416"/>
    <x v="5"/>
    <n v="1"/>
    <n v="2"/>
    <b v="1"/>
    <n v="920"/>
    <n v="79"/>
    <s v="India"/>
    <s v="Debit Card"/>
    <s v="French"/>
    <n v="20"/>
    <n v="4.4000000000000004"/>
    <b v="0"/>
    <s v="Active"/>
    <x v="171"/>
    <s v="Smartphone"/>
    <x v="1"/>
    <s v="Evening"/>
    <n v="22"/>
    <n v="351.78000000000003"/>
    <s v="Jan"/>
    <n v="2023"/>
    <s v="Nov"/>
    <n v="2024"/>
    <s v="Diamond"/>
  </r>
  <r>
    <x v="180"/>
    <s v="Renee"/>
    <d v="2024-01-29T00:00:00"/>
    <d v="2024-08-12T00:00:00"/>
    <n v="7.99"/>
    <n v="263"/>
    <x v="2"/>
    <n v="1"/>
    <n v="4"/>
    <b v="1"/>
    <n v="468"/>
    <n v="95"/>
    <s v="India"/>
    <s v="Debit Card"/>
    <s v="English"/>
    <n v="87"/>
    <n v="3.5"/>
    <b v="0"/>
    <s v="Active"/>
    <x v="172"/>
    <s v="Tablet"/>
    <x v="3"/>
    <s v="Evening"/>
    <n v="6"/>
    <n v="47.94"/>
    <s v="Jan"/>
    <n v="2024"/>
    <s v="Aug"/>
    <n v="2024"/>
    <s v="Silver"/>
  </r>
  <r>
    <x v="181"/>
    <s v="Brooke"/>
    <d v="2024-11-06T00:00:00"/>
    <d v="2024-12-13T00:00:00"/>
    <n v="15.99"/>
    <n v="267"/>
    <x v="2"/>
    <n v="5"/>
    <n v="5"/>
    <b v="1"/>
    <n v="890"/>
    <n v="187"/>
    <s v="UK"/>
    <s v="PayPal"/>
    <s v="French"/>
    <n v="98"/>
    <n v="3"/>
    <b v="1"/>
    <s v="Active"/>
    <x v="173"/>
    <s v="Laptop"/>
    <x v="2"/>
    <s v="Morning"/>
    <n v="1"/>
    <n v="15.99"/>
    <s v="Nov"/>
    <n v="2024"/>
    <s v="Dec"/>
    <n v="2024"/>
    <s v="Diamond"/>
  </r>
  <r>
    <x v="182"/>
    <s v="Bruce"/>
    <d v="2024-06-06T00:00:00"/>
    <d v="2024-01-12T00:00:00"/>
    <n v="11.99"/>
    <n v="130"/>
    <x v="3"/>
    <n v="1"/>
    <n v="1"/>
    <b v="1"/>
    <n v="428"/>
    <n v="119"/>
    <s v="France"/>
    <s v="Credit Card"/>
    <s v="French"/>
    <n v="53"/>
    <n v="4.5"/>
    <b v="1"/>
    <s v="Active"/>
    <x v="174"/>
    <s v="Tablet"/>
    <x v="0"/>
    <s v="Afternoon"/>
    <n v="4"/>
    <n v="47.96"/>
    <s v="Jun"/>
    <n v="2024"/>
    <s v="Jan"/>
    <n v="2024"/>
    <s v="Gold"/>
  </r>
  <r>
    <x v="183"/>
    <s v="Margaret"/>
    <d v="2023-04-24T00:00:00"/>
    <d v="2024-11-20T00:00:00"/>
    <n v="15.99"/>
    <n v="285"/>
    <x v="3"/>
    <n v="1"/>
    <n v="3"/>
    <b v="0"/>
    <n v="706"/>
    <n v="22"/>
    <s v="UK"/>
    <s v="PayPal"/>
    <s v="Mandarin"/>
    <n v="4"/>
    <n v="3.4"/>
    <b v="1"/>
    <s v="Active"/>
    <x v="175"/>
    <s v="Desktop"/>
    <x v="3"/>
    <s v="Late Night"/>
    <n v="18"/>
    <n v="287.82"/>
    <s v="Apr"/>
    <n v="2023"/>
    <s v="Nov"/>
    <n v="2024"/>
    <s v="Diamond"/>
  </r>
  <r>
    <x v="184"/>
    <s v="Jerome"/>
    <d v="2023-08-01T00:00:00"/>
    <d v="2024-11-25T00:00:00"/>
    <n v="7.99"/>
    <n v="187"/>
    <x v="3"/>
    <n v="2"/>
    <n v="3"/>
    <b v="1"/>
    <n v="697"/>
    <n v="5"/>
    <s v="Australia"/>
    <s v="Debit Card"/>
    <s v="German"/>
    <n v="29"/>
    <n v="4.5"/>
    <b v="0"/>
    <s v="Active"/>
    <x v="176"/>
    <s v="Smart TV"/>
    <x v="4"/>
    <s v="Morning"/>
    <n v="15"/>
    <n v="119.85000000000001"/>
    <s v="Aug"/>
    <n v="2023"/>
    <s v="Nov"/>
    <n v="2024"/>
    <s v="Silver"/>
  </r>
  <r>
    <x v="185"/>
    <s v="Matthew"/>
    <d v="2023-11-20T00:00:00"/>
    <d v="2024-12-13T00:00:00"/>
    <n v="7.99"/>
    <n v="484"/>
    <x v="3"/>
    <n v="5"/>
    <n v="2"/>
    <b v="1"/>
    <n v="52"/>
    <n v="151"/>
    <s v="France"/>
    <s v="PayPal"/>
    <s v="French"/>
    <n v="15"/>
    <n v="3.1"/>
    <b v="0"/>
    <s v="Active"/>
    <x v="177"/>
    <s v="Tablet"/>
    <x v="4"/>
    <s v="Late Night"/>
    <n v="12"/>
    <n v="95.88"/>
    <s v="Nov"/>
    <n v="2023"/>
    <s v="Dec"/>
    <n v="2024"/>
    <s v="Silver"/>
  </r>
  <r>
    <x v="186"/>
    <s v="Keith"/>
    <d v="2023-09-02T00:00:00"/>
    <d v="2024-06-12T00:00:00"/>
    <n v="15.99"/>
    <n v="404"/>
    <x v="6"/>
    <n v="2"/>
    <n v="2"/>
    <b v="0"/>
    <n v="257"/>
    <n v="113"/>
    <s v="Germany"/>
    <s v="Credit Card"/>
    <s v="Mandarin"/>
    <n v="60"/>
    <n v="3.8"/>
    <b v="0"/>
    <s v="Active"/>
    <x v="178"/>
    <s v="Smart TV"/>
    <x v="0"/>
    <s v="Late Night"/>
    <n v="9"/>
    <n v="143.91"/>
    <s v="Sep"/>
    <n v="2023"/>
    <s v="Jun"/>
    <n v="2024"/>
    <s v="Diamond"/>
  </r>
  <r>
    <x v="187"/>
    <s v="Jonathan"/>
    <d v="2023-12-11T00:00:00"/>
    <d v="2024-12-14T00:00:00"/>
    <n v="15.99"/>
    <n v="91"/>
    <x v="0"/>
    <n v="3"/>
    <n v="6"/>
    <b v="0"/>
    <n v="961"/>
    <n v="170"/>
    <s v="USA"/>
    <s v="PayPal"/>
    <s v="Mandarin"/>
    <n v="87"/>
    <n v="4.2"/>
    <b v="0"/>
    <s v="Active"/>
    <x v="179"/>
    <s v="Smart TV"/>
    <x v="3"/>
    <s v="Afternoon"/>
    <n v="12"/>
    <n v="191.88"/>
    <s v="Dec"/>
    <n v="2023"/>
    <s v="Dec"/>
    <n v="2024"/>
    <s v="Diamond"/>
  </r>
  <r>
    <x v="188"/>
    <s v="Mark"/>
    <d v="2023-07-15T00:00:00"/>
    <d v="2024-01-12T00:00:00"/>
    <n v="7.99"/>
    <n v="202"/>
    <x v="1"/>
    <n v="1"/>
    <n v="5"/>
    <b v="1"/>
    <n v="109"/>
    <n v="41"/>
    <s v="USA"/>
    <s v="Cryptocurrency"/>
    <s v="Spanish"/>
    <n v="42"/>
    <n v="4.5999999999999996"/>
    <b v="0"/>
    <s v="Active"/>
    <x v="180"/>
    <s v="Desktop"/>
    <x v="0"/>
    <s v="Late Night"/>
    <n v="5"/>
    <n v="39.950000000000003"/>
    <s v="Jul"/>
    <n v="2023"/>
    <s v="Jan"/>
    <n v="2024"/>
    <s v="Silver"/>
  </r>
  <r>
    <x v="189"/>
    <s v="Sara"/>
    <d v="2024-09-23T00:00:00"/>
    <d v="2024-09-12T00:00:00"/>
    <n v="15.99"/>
    <n v="23"/>
    <x v="5"/>
    <n v="2"/>
    <n v="2"/>
    <b v="0"/>
    <n v="577"/>
    <n v="131"/>
    <s v="France"/>
    <s v="Credit Card"/>
    <s v="German"/>
    <n v="14"/>
    <n v="3.9"/>
    <b v="0"/>
    <s v="Active"/>
    <x v="181"/>
    <s v="Laptop"/>
    <x v="3"/>
    <s v="Afternoon"/>
    <n v="1"/>
    <n v="15.99"/>
    <s v="Sep"/>
    <n v="2024"/>
    <s v="Sep"/>
    <n v="2024"/>
    <s v="Diamond"/>
  </r>
  <r>
    <x v="190"/>
    <s v="Erica"/>
    <d v="2023-03-05T00:00:00"/>
    <d v="2024-08-12T00:00:00"/>
    <n v="11.99"/>
    <n v="304"/>
    <x v="6"/>
    <n v="1"/>
    <n v="1"/>
    <b v="1"/>
    <n v="389"/>
    <n v="137"/>
    <s v="India"/>
    <s v="Cryptocurrency"/>
    <s v="French"/>
    <n v="2"/>
    <n v="4.8"/>
    <b v="1"/>
    <s v="Active"/>
    <x v="182"/>
    <s v="Desktop"/>
    <x v="1"/>
    <s v="Morning"/>
    <n v="17"/>
    <n v="203.83"/>
    <s v="Mar"/>
    <n v="2023"/>
    <s v="Aug"/>
    <n v="2024"/>
    <s v="Gold"/>
  </r>
  <r>
    <x v="191"/>
    <s v="Samantha"/>
    <d v="2024-07-02T00:00:00"/>
    <d v="2024-12-17T00:00:00"/>
    <n v="7.99"/>
    <n v="359"/>
    <x v="0"/>
    <n v="2"/>
    <n v="6"/>
    <b v="0"/>
    <n v="305"/>
    <n v="81"/>
    <s v="Australia"/>
    <s v="Cryptocurrency"/>
    <s v="German"/>
    <n v="28"/>
    <n v="3.3"/>
    <b v="0"/>
    <s v="Active"/>
    <x v="183"/>
    <s v="Desktop"/>
    <x v="1"/>
    <s v="Morning"/>
    <n v="5"/>
    <n v="39.950000000000003"/>
    <s v="Jul"/>
    <n v="2024"/>
    <s v="Dec"/>
    <n v="2024"/>
    <s v="Silver"/>
  </r>
  <r>
    <x v="192"/>
    <s v="Charles"/>
    <d v="2023-09-23T00:00:00"/>
    <d v="2024-11-27T00:00:00"/>
    <n v="15.99"/>
    <n v="222"/>
    <x v="3"/>
    <n v="1"/>
    <n v="3"/>
    <b v="0"/>
    <n v="785"/>
    <n v="147"/>
    <s v="France"/>
    <s v="Credit Card"/>
    <s v="Mandarin"/>
    <n v="21"/>
    <n v="4.8"/>
    <b v="1"/>
    <s v="Active"/>
    <x v="184"/>
    <s v="Smart TV"/>
    <x v="2"/>
    <s v="Morning"/>
    <n v="14"/>
    <n v="223.86"/>
    <s v="Sep"/>
    <n v="2023"/>
    <s v="Nov"/>
    <n v="2024"/>
    <s v="Diamond"/>
  </r>
  <r>
    <x v="193"/>
    <s v="Brittany"/>
    <d v="2024-05-22T00:00:00"/>
    <d v="2024-11-23T00:00:00"/>
    <n v="15.99"/>
    <n v="415"/>
    <x v="2"/>
    <n v="3"/>
    <n v="5"/>
    <b v="1"/>
    <n v="769"/>
    <n v="144"/>
    <s v="Australia"/>
    <s v="Cryptocurrency"/>
    <s v="Spanish"/>
    <n v="98"/>
    <n v="3.9"/>
    <b v="0"/>
    <s v="Active"/>
    <x v="185"/>
    <s v="Tablet"/>
    <x v="0"/>
    <s v="Evening"/>
    <n v="6"/>
    <n v="95.94"/>
    <s v="May"/>
    <n v="2024"/>
    <s v="Nov"/>
    <n v="2024"/>
    <s v="Diamond"/>
  </r>
  <r>
    <x v="194"/>
    <s v="Jamie"/>
    <d v="2023-06-06T00:00:00"/>
    <d v="2024-12-15T00:00:00"/>
    <n v="11.99"/>
    <n v="386"/>
    <x v="3"/>
    <n v="1"/>
    <n v="4"/>
    <b v="1"/>
    <n v="230"/>
    <n v="2"/>
    <s v="USA"/>
    <s v="PayPal"/>
    <s v="Mandarin"/>
    <n v="39"/>
    <n v="3.7"/>
    <b v="0"/>
    <s v="Active"/>
    <x v="186"/>
    <s v="Desktop"/>
    <x v="3"/>
    <s v="Late Night"/>
    <n v="18"/>
    <n v="215.82"/>
    <s v="Jun"/>
    <n v="2023"/>
    <s v="Dec"/>
    <n v="2024"/>
    <s v="Gold"/>
  </r>
  <r>
    <x v="195"/>
    <s v="Heather"/>
    <d v="2023-11-30T00:00:00"/>
    <d v="2024-12-15T00:00:00"/>
    <n v="15.99"/>
    <n v="250"/>
    <x v="5"/>
    <n v="4"/>
    <n v="6"/>
    <b v="0"/>
    <n v="271"/>
    <n v="50"/>
    <s v="Germany"/>
    <s v="Cryptocurrency"/>
    <s v="Hindi"/>
    <n v="34"/>
    <n v="4.7"/>
    <b v="0"/>
    <s v="Active"/>
    <x v="187"/>
    <s v="Tablet"/>
    <x v="4"/>
    <s v="Evening"/>
    <n v="12"/>
    <n v="191.88"/>
    <s v="Nov"/>
    <n v="2023"/>
    <s v="Dec"/>
    <n v="2024"/>
    <s v="Diamond"/>
  </r>
  <r>
    <x v="196"/>
    <s v="Mark"/>
    <d v="2023-06-24T00:00:00"/>
    <d v="2024-11-26T00:00:00"/>
    <n v="15.99"/>
    <n v="62"/>
    <x v="6"/>
    <n v="5"/>
    <n v="1"/>
    <b v="0"/>
    <n v="811"/>
    <n v="109"/>
    <s v="Germany"/>
    <s v="Cryptocurrency"/>
    <s v="German"/>
    <n v="14"/>
    <n v="3.1"/>
    <b v="0"/>
    <s v="Active"/>
    <x v="188"/>
    <s v="Laptop"/>
    <x v="1"/>
    <s v="Morning"/>
    <n v="17"/>
    <n v="271.83"/>
    <s v="Jun"/>
    <n v="2023"/>
    <s v="Nov"/>
    <n v="2024"/>
    <s v="Diamond"/>
  </r>
  <r>
    <x v="197"/>
    <s v="Troy"/>
    <d v="2024-02-17T00:00:00"/>
    <d v="2024-01-12T00:00:00"/>
    <n v="7.99"/>
    <n v="280"/>
    <x v="2"/>
    <n v="3"/>
    <n v="1"/>
    <b v="0"/>
    <n v="188"/>
    <n v="103"/>
    <s v="Germany"/>
    <s v="Cryptocurrency"/>
    <s v="English"/>
    <n v="80"/>
    <n v="4.8"/>
    <b v="0"/>
    <s v="Active"/>
    <x v="189"/>
    <s v="Smart TV"/>
    <x v="1"/>
    <s v="Morning"/>
    <n v="1"/>
    <n v="7.99"/>
    <s v="Feb"/>
    <n v="2024"/>
    <s v="Jan"/>
    <n v="2024"/>
    <s v="Silver"/>
  </r>
  <r>
    <x v="198"/>
    <s v="Anthony"/>
    <d v="2024-09-26T00:00:00"/>
    <d v="2024-11-22T00:00:00"/>
    <n v="11.99"/>
    <n v="88"/>
    <x v="4"/>
    <n v="4"/>
    <n v="2"/>
    <b v="1"/>
    <n v="343"/>
    <n v="163"/>
    <s v="France"/>
    <s v="Cryptocurrency"/>
    <s v="German"/>
    <n v="89"/>
    <n v="5"/>
    <b v="1"/>
    <s v="Active"/>
    <x v="190"/>
    <s v="Smart TV"/>
    <x v="1"/>
    <s v="Evening"/>
    <n v="1"/>
    <n v="11.99"/>
    <s v="Sep"/>
    <n v="2024"/>
    <s v="Nov"/>
    <n v="2024"/>
    <s v="Gold"/>
  </r>
  <r>
    <x v="199"/>
    <s v="Erica"/>
    <d v="2023-07-07T00:00:00"/>
    <d v="2024-12-14T00:00:00"/>
    <n v="15.99"/>
    <n v="316"/>
    <x v="6"/>
    <n v="3"/>
    <n v="1"/>
    <b v="0"/>
    <n v="734"/>
    <n v="21"/>
    <s v="Canada"/>
    <s v="Credit Card"/>
    <s v="Hindi"/>
    <n v="65"/>
    <n v="4.5999999999999996"/>
    <b v="0"/>
    <s v="Active"/>
    <x v="191"/>
    <s v="Smart TV"/>
    <x v="1"/>
    <s v="Late Night"/>
    <n v="17"/>
    <n v="271.83"/>
    <s v="Jul"/>
    <n v="2023"/>
    <s v="Dec"/>
    <n v="2024"/>
    <s v="Diamond"/>
  </r>
  <r>
    <x v="200"/>
    <s v="Jaclyn"/>
    <d v="2023-09-02T00:00:00"/>
    <d v="2024-11-30T00:00:00"/>
    <n v="11.99"/>
    <n v="167"/>
    <x v="4"/>
    <n v="5"/>
    <n v="5"/>
    <b v="0"/>
    <n v="127"/>
    <n v="138"/>
    <s v="UK"/>
    <s v="Credit Card"/>
    <s v="Mandarin"/>
    <n v="66"/>
    <n v="4.7"/>
    <b v="1"/>
    <s v="Active"/>
    <x v="192"/>
    <s v="Smart TV"/>
    <x v="0"/>
    <s v="Evening"/>
    <n v="14"/>
    <n v="167.86"/>
    <s v="Sep"/>
    <n v="2023"/>
    <s v="Nov"/>
    <n v="2024"/>
    <s v="Gold"/>
  </r>
  <r>
    <x v="201"/>
    <s v="James"/>
    <d v="2023-03-12T00:00:00"/>
    <d v="2024-09-12T00:00:00"/>
    <n v="11.99"/>
    <n v="416"/>
    <x v="4"/>
    <n v="5"/>
    <n v="4"/>
    <b v="1"/>
    <n v="964"/>
    <n v="187"/>
    <s v="USA"/>
    <s v="Cryptocurrency"/>
    <s v="French"/>
    <n v="6"/>
    <n v="3.2"/>
    <b v="0"/>
    <s v="Active"/>
    <x v="193"/>
    <s v="Smart TV"/>
    <x v="0"/>
    <s v="Late Night"/>
    <n v="18"/>
    <n v="215.82"/>
    <s v="Mar"/>
    <n v="2023"/>
    <s v="Sep"/>
    <n v="2024"/>
    <s v="Gold"/>
  </r>
  <r>
    <x v="202"/>
    <s v="Laura"/>
    <d v="2024-07-05T00:00:00"/>
    <d v="2024-03-12T00:00:00"/>
    <n v="11.99"/>
    <n v="482"/>
    <x v="4"/>
    <n v="5"/>
    <n v="2"/>
    <b v="1"/>
    <n v="665"/>
    <n v="96"/>
    <s v="France"/>
    <s v="Debit Card"/>
    <s v="Spanish"/>
    <n v="24"/>
    <n v="4.7"/>
    <b v="1"/>
    <s v="Active"/>
    <x v="194"/>
    <s v="Smartphone"/>
    <x v="4"/>
    <s v="Afternoon"/>
    <n v="3"/>
    <n v="35.97"/>
    <s v="Jul"/>
    <n v="2024"/>
    <s v="Mar"/>
    <n v="2024"/>
    <s v="Gold"/>
  </r>
  <r>
    <x v="203"/>
    <s v="Theodore"/>
    <d v="2024-08-25T00:00:00"/>
    <d v="2024-10-12T00:00:00"/>
    <n v="7.99"/>
    <n v="475"/>
    <x v="0"/>
    <n v="5"/>
    <n v="4"/>
    <b v="1"/>
    <n v="510"/>
    <n v="143"/>
    <s v="USA"/>
    <s v="Credit Card"/>
    <s v="English"/>
    <n v="1"/>
    <n v="4.5"/>
    <b v="0"/>
    <s v="Active"/>
    <x v="195"/>
    <s v="Laptop"/>
    <x v="0"/>
    <s v="Late Night"/>
    <n v="1"/>
    <n v="7.99"/>
    <s v="Aug"/>
    <n v="2024"/>
    <s v="Oct"/>
    <n v="2024"/>
    <s v="Silver"/>
  </r>
  <r>
    <x v="204"/>
    <s v="Joseph"/>
    <d v="2024-10-22T00:00:00"/>
    <d v="2024-12-18T00:00:00"/>
    <n v="11.99"/>
    <n v="184"/>
    <x v="3"/>
    <n v="3"/>
    <n v="4"/>
    <b v="0"/>
    <n v="233"/>
    <n v="15"/>
    <s v="Canada"/>
    <s v="Cryptocurrency"/>
    <s v="Mandarin"/>
    <n v="28"/>
    <n v="3.5"/>
    <b v="1"/>
    <s v="Active"/>
    <x v="196"/>
    <s v="Smart TV"/>
    <x v="2"/>
    <s v="Late Night"/>
    <n v="1"/>
    <n v="11.99"/>
    <s v="Oct"/>
    <n v="2024"/>
    <s v="Dec"/>
    <n v="2024"/>
    <s v="Gold"/>
  </r>
  <r>
    <x v="205"/>
    <s v="Joel"/>
    <d v="2024-09-24T00:00:00"/>
    <d v="2024-12-13T00:00:00"/>
    <n v="15.99"/>
    <n v="250"/>
    <x v="3"/>
    <n v="4"/>
    <n v="3"/>
    <b v="0"/>
    <n v="774"/>
    <n v="88"/>
    <s v="Australia"/>
    <s v="Debit Card"/>
    <s v="Mandarin"/>
    <n v="64"/>
    <n v="3.3"/>
    <b v="0"/>
    <s v="Active"/>
    <x v="197"/>
    <s v="Desktop"/>
    <x v="4"/>
    <s v="Morning"/>
    <n v="2"/>
    <n v="31.98"/>
    <s v="Sep"/>
    <n v="2024"/>
    <s v="Dec"/>
    <n v="2024"/>
    <s v="Diamond"/>
  </r>
  <r>
    <x v="206"/>
    <s v="Amanda"/>
    <d v="2024-03-11T00:00:00"/>
    <d v="2024-11-24T00:00:00"/>
    <n v="11.99"/>
    <n v="318"/>
    <x v="4"/>
    <n v="1"/>
    <n v="5"/>
    <b v="0"/>
    <n v="925"/>
    <n v="191"/>
    <s v="Australia"/>
    <s v="PayPal"/>
    <s v="Mandarin"/>
    <n v="38"/>
    <n v="4.5999999999999996"/>
    <b v="1"/>
    <s v="Active"/>
    <x v="198"/>
    <s v="Tablet"/>
    <x v="3"/>
    <s v="Afternoon"/>
    <n v="8"/>
    <n v="95.92"/>
    <s v="Mar"/>
    <n v="2024"/>
    <s v="Nov"/>
    <n v="2024"/>
    <s v="Gold"/>
  </r>
  <r>
    <x v="207"/>
    <s v="Michael"/>
    <d v="2023-04-26T00:00:00"/>
    <d v="2024-11-24T00:00:00"/>
    <n v="15.99"/>
    <n v="106"/>
    <x v="2"/>
    <n v="3"/>
    <n v="3"/>
    <b v="1"/>
    <n v="377"/>
    <n v="31"/>
    <s v="Germany"/>
    <s v="Credit Card"/>
    <s v="English"/>
    <n v="85"/>
    <n v="3.5"/>
    <b v="1"/>
    <s v="Active"/>
    <x v="199"/>
    <s v="Desktop"/>
    <x v="1"/>
    <s v="Late Night"/>
    <n v="18"/>
    <n v="287.82"/>
    <s v="Apr"/>
    <n v="2023"/>
    <s v="Nov"/>
    <n v="2024"/>
    <s v="Diamond"/>
  </r>
  <r>
    <x v="208"/>
    <s v="Victor"/>
    <d v="2023-06-24T00:00:00"/>
    <d v="2024-12-14T00:00:00"/>
    <n v="7.99"/>
    <n v="246"/>
    <x v="5"/>
    <n v="3"/>
    <n v="3"/>
    <b v="0"/>
    <n v="358"/>
    <n v="158"/>
    <s v="Germany"/>
    <s v="Credit Card"/>
    <s v="Hindi"/>
    <n v="18"/>
    <n v="3.8"/>
    <b v="0"/>
    <s v="Active"/>
    <x v="200"/>
    <s v="Smart TV"/>
    <x v="4"/>
    <s v="Afternoon"/>
    <n v="17"/>
    <n v="135.83000000000001"/>
    <s v="Jun"/>
    <n v="2023"/>
    <s v="Dec"/>
    <n v="2024"/>
    <s v="Silver"/>
  </r>
  <r>
    <x v="209"/>
    <s v="Jason"/>
    <d v="2023-05-09T00:00:00"/>
    <d v="2024-12-13T00:00:00"/>
    <n v="7.99"/>
    <n v="413"/>
    <x v="3"/>
    <n v="5"/>
    <n v="5"/>
    <b v="1"/>
    <n v="895"/>
    <n v="3"/>
    <s v="USA"/>
    <s v="Credit Card"/>
    <s v="German"/>
    <n v="87"/>
    <n v="3.2"/>
    <b v="1"/>
    <s v="Active"/>
    <x v="201"/>
    <s v="Laptop"/>
    <x v="0"/>
    <s v="Late Night"/>
    <n v="19"/>
    <n v="151.81"/>
    <s v="May"/>
    <n v="2023"/>
    <s v="Dec"/>
    <n v="2024"/>
    <s v="Silver"/>
  </r>
  <r>
    <x v="210"/>
    <s v="Carolyn"/>
    <d v="2024-03-09T00:00:00"/>
    <d v="2024-11-27T00:00:00"/>
    <n v="7.99"/>
    <n v="287"/>
    <x v="1"/>
    <n v="1"/>
    <n v="2"/>
    <b v="0"/>
    <n v="670"/>
    <n v="147"/>
    <s v="USA"/>
    <s v="Debit Card"/>
    <s v="Hindi"/>
    <n v="42"/>
    <n v="4.3"/>
    <b v="1"/>
    <s v="Active"/>
    <x v="202"/>
    <s v="Smartphone"/>
    <x v="4"/>
    <s v="Evening"/>
    <n v="8"/>
    <n v="63.92"/>
    <s v="Mar"/>
    <n v="2024"/>
    <s v="Nov"/>
    <n v="2024"/>
    <s v="Silver"/>
  </r>
  <r>
    <x v="211"/>
    <s v="Stacey"/>
    <d v="2024-09-18T00:00:00"/>
    <d v="2024-12-13T00:00:00"/>
    <n v="7.99"/>
    <n v="247"/>
    <x v="2"/>
    <n v="5"/>
    <n v="6"/>
    <b v="1"/>
    <n v="563"/>
    <n v="185"/>
    <s v="Australia"/>
    <s v="Debit Card"/>
    <s v="Mandarin"/>
    <n v="3"/>
    <n v="4.8"/>
    <b v="0"/>
    <s v="Active"/>
    <x v="203"/>
    <s v="Smart TV"/>
    <x v="2"/>
    <s v="Evening"/>
    <n v="2"/>
    <n v="15.98"/>
    <s v="Sep"/>
    <n v="2024"/>
    <s v="Dec"/>
    <n v="2024"/>
    <s v="Silver"/>
  </r>
  <r>
    <x v="212"/>
    <s v="James"/>
    <d v="2023-11-06T00:00:00"/>
    <d v="2024-11-21T00:00:00"/>
    <n v="15.99"/>
    <n v="399"/>
    <x v="4"/>
    <n v="3"/>
    <n v="5"/>
    <b v="0"/>
    <n v="541"/>
    <n v="158"/>
    <s v="UK"/>
    <s v="Debit Card"/>
    <s v="French"/>
    <n v="4"/>
    <n v="4.9000000000000004"/>
    <b v="1"/>
    <s v="Active"/>
    <x v="204"/>
    <s v="Laptop"/>
    <x v="1"/>
    <s v="Morning"/>
    <n v="12"/>
    <n v="191.88"/>
    <s v="Nov"/>
    <n v="2023"/>
    <s v="Nov"/>
    <n v="2024"/>
    <s v="Diamond"/>
  </r>
  <r>
    <x v="213"/>
    <s v="Angela"/>
    <d v="2024-07-06T00:00:00"/>
    <d v="2024-11-24T00:00:00"/>
    <n v="7.99"/>
    <n v="368"/>
    <x v="0"/>
    <n v="5"/>
    <n v="1"/>
    <b v="0"/>
    <n v="481"/>
    <n v="58"/>
    <s v="France"/>
    <s v="Cryptocurrency"/>
    <s v="German"/>
    <n v="97"/>
    <n v="4"/>
    <b v="0"/>
    <s v="Active"/>
    <x v="205"/>
    <s v="Desktop"/>
    <x v="3"/>
    <s v="Evening"/>
    <n v="4"/>
    <n v="31.96"/>
    <s v="Jul"/>
    <n v="2024"/>
    <s v="Nov"/>
    <n v="2024"/>
    <s v="Silver"/>
  </r>
  <r>
    <x v="214"/>
    <s v="Michael"/>
    <d v="2022-12-19T00:00:00"/>
    <d v="2024-12-13T00:00:00"/>
    <n v="15.99"/>
    <n v="396"/>
    <x v="0"/>
    <n v="3"/>
    <n v="3"/>
    <b v="1"/>
    <n v="175"/>
    <n v="17"/>
    <s v="USA"/>
    <s v="Credit Card"/>
    <s v="French"/>
    <n v="11"/>
    <n v="3.4"/>
    <b v="0"/>
    <s v="Active"/>
    <x v="206"/>
    <s v="Smartphone"/>
    <x v="0"/>
    <s v="Evening"/>
    <n v="23"/>
    <n v="367.77"/>
    <s v="Dec"/>
    <n v="2022"/>
    <s v="Dec"/>
    <n v="2024"/>
    <s v="Diamond"/>
  </r>
  <r>
    <x v="215"/>
    <s v="Gary"/>
    <d v="2024-12-07T00:00:00"/>
    <d v="2024-11-30T00:00:00"/>
    <n v="11.99"/>
    <n v="445"/>
    <x v="6"/>
    <n v="4"/>
    <n v="4"/>
    <b v="0"/>
    <n v="25"/>
    <n v="132"/>
    <s v="Germany"/>
    <s v="PayPal"/>
    <s v="Spanish"/>
    <n v="50"/>
    <n v="3.8"/>
    <b v="1"/>
    <s v="Active"/>
    <x v="207"/>
    <s v="Smart TV"/>
    <x v="3"/>
    <s v="Morning"/>
    <n v="1"/>
    <n v="11.99"/>
    <s v="Dec"/>
    <n v="2024"/>
    <s v="Nov"/>
    <n v="2024"/>
    <s v="Gold"/>
  </r>
  <r>
    <x v="216"/>
    <s v="Angela"/>
    <d v="2023-09-22T00:00:00"/>
    <d v="2024-12-13T00:00:00"/>
    <n v="15.99"/>
    <n v="371"/>
    <x v="6"/>
    <n v="1"/>
    <n v="5"/>
    <b v="1"/>
    <n v="466"/>
    <n v="176"/>
    <s v="Canada"/>
    <s v="Cryptocurrency"/>
    <s v="Hindi"/>
    <n v="73"/>
    <n v="4.9000000000000004"/>
    <b v="0"/>
    <s v="Active"/>
    <x v="208"/>
    <s v="Desktop"/>
    <x v="3"/>
    <s v="Morning"/>
    <n v="14"/>
    <n v="223.86"/>
    <s v="Sep"/>
    <n v="2023"/>
    <s v="Dec"/>
    <n v="2024"/>
    <s v="Diamond"/>
  </r>
  <r>
    <x v="217"/>
    <s v="Alicia"/>
    <d v="2024-07-04T00:00:00"/>
    <d v="2024-11-21T00:00:00"/>
    <n v="7.99"/>
    <n v="348"/>
    <x v="5"/>
    <n v="2"/>
    <n v="2"/>
    <b v="1"/>
    <n v="797"/>
    <n v="81"/>
    <s v="Australia"/>
    <s v="PayPal"/>
    <s v="Spanish"/>
    <n v="12"/>
    <n v="5"/>
    <b v="1"/>
    <s v="Active"/>
    <x v="209"/>
    <s v="Smart TV"/>
    <x v="2"/>
    <s v="Morning"/>
    <n v="4"/>
    <n v="31.96"/>
    <s v="Jul"/>
    <n v="2024"/>
    <s v="Nov"/>
    <n v="2024"/>
    <s v="Silver"/>
  </r>
  <r>
    <x v="218"/>
    <s v="Aaron"/>
    <d v="2024-09-25T00:00:00"/>
    <d v="2024-09-12T00:00:00"/>
    <n v="7.99"/>
    <n v="53"/>
    <x v="4"/>
    <n v="2"/>
    <n v="4"/>
    <b v="1"/>
    <n v="304"/>
    <n v="49"/>
    <s v="France"/>
    <s v="Cryptocurrency"/>
    <s v="English"/>
    <n v="57"/>
    <n v="4.3"/>
    <b v="0"/>
    <s v="Active"/>
    <x v="210"/>
    <s v="Desktop"/>
    <x v="3"/>
    <s v="Evening"/>
    <n v="1"/>
    <n v="7.99"/>
    <s v="Sep"/>
    <n v="2024"/>
    <s v="Sep"/>
    <n v="2024"/>
    <s v="Silver"/>
  </r>
  <r>
    <x v="219"/>
    <s v="Melissa"/>
    <d v="2024-03-19T00:00:00"/>
    <d v="2024-11-12T00:00:00"/>
    <n v="7.99"/>
    <n v="359"/>
    <x v="0"/>
    <n v="5"/>
    <n v="4"/>
    <b v="0"/>
    <n v="624"/>
    <n v="107"/>
    <s v="India"/>
    <s v="Debit Card"/>
    <s v="Spanish"/>
    <n v="4"/>
    <n v="3.1"/>
    <b v="1"/>
    <s v="Active"/>
    <x v="211"/>
    <s v="Tablet"/>
    <x v="2"/>
    <s v="Afternoon"/>
    <n v="7"/>
    <n v="55.93"/>
    <s v="Mar"/>
    <n v="2024"/>
    <s v="Nov"/>
    <n v="2024"/>
    <s v="Silver"/>
  </r>
  <r>
    <x v="220"/>
    <s v="Nicole"/>
    <d v="2023-10-13T00:00:00"/>
    <d v="2024-12-17T00:00:00"/>
    <n v="11.99"/>
    <n v="331"/>
    <x v="5"/>
    <n v="5"/>
    <n v="5"/>
    <b v="0"/>
    <n v="990"/>
    <n v="72"/>
    <s v="Germany"/>
    <s v="Debit Card"/>
    <s v="Spanish"/>
    <n v="80"/>
    <n v="3.7"/>
    <b v="0"/>
    <s v="Active"/>
    <x v="212"/>
    <s v="Smartphone"/>
    <x v="0"/>
    <s v="Morning"/>
    <n v="14"/>
    <n v="167.86"/>
    <s v="Oct"/>
    <n v="2023"/>
    <s v="Dec"/>
    <n v="2024"/>
    <s v="Gold"/>
  </r>
  <r>
    <x v="221"/>
    <s v="Mary"/>
    <d v="2024-02-23T00:00:00"/>
    <d v="2024-04-12T00:00:00"/>
    <n v="11.99"/>
    <n v="134"/>
    <x v="4"/>
    <n v="4"/>
    <n v="1"/>
    <b v="1"/>
    <n v="459"/>
    <n v="105"/>
    <s v="UK"/>
    <s v="Cryptocurrency"/>
    <s v="German"/>
    <n v="3"/>
    <n v="3.7"/>
    <b v="1"/>
    <s v="Active"/>
    <x v="213"/>
    <s v="Smartphone"/>
    <x v="2"/>
    <s v="Afternoon"/>
    <n v="1"/>
    <n v="11.99"/>
    <s v="Feb"/>
    <n v="2024"/>
    <s v="Apr"/>
    <n v="2024"/>
    <s v="Gold"/>
  </r>
  <r>
    <x v="222"/>
    <s v="Ann"/>
    <d v="2023-11-20T00:00:00"/>
    <d v="2024-11-26T00:00:00"/>
    <n v="7.99"/>
    <n v="168"/>
    <x v="3"/>
    <n v="3"/>
    <n v="1"/>
    <b v="0"/>
    <n v="113"/>
    <n v="85"/>
    <s v="UK"/>
    <s v="Cryptocurrency"/>
    <s v="Spanish"/>
    <n v="52"/>
    <n v="4.7"/>
    <b v="0"/>
    <s v="Active"/>
    <x v="214"/>
    <s v="Smartphone"/>
    <x v="4"/>
    <s v="Evening"/>
    <n v="12"/>
    <n v="95.88"/>
    <s v="Nov"/>
    <n v="2023"/>
    <s v="Nov"/>
    <n v="2024"/>
    <s v="Silver"/>
  </r>
  <r>
    <x v="223"/>
    <s v="Cynthia"/>
    <d v="2024-07-14T00:00:00"/>
    <d v="2024-12-12T00:00:00"/>
    <n v="15.99"/>
    <n v="409"/>
    <x v="5"/>
    <n v="1"/>
    <n v="2"/>
    <b v="1"/>
    <n v="131"/>
    <n v="85"/>
    <s v="Germany"/>
    <s v="Cryptocurrency"/>
    <s v="French"/>
    <n v="95"/>
    <n v="4.3"/>
    <b v="1"/>
    <s v="Active"/>
    <x v="215"/>
    <s v="Laptop"/>
    <x v="4"/>
    <s v="Afternoon"/>
    <n v="4"/>
    <n v="63.96"/>
    <s v="Jul"/>
    <n v="2024"/>
    <s v="Dec"/>
    <n v="2024"/>
    <s v="Diamond"/>
  </r>
  <r>
    <x v="224"/>
    <s v="Ashley"/>
    <d v="2024-08-05T00:00:00"/>
    <d v="2024-12-16T00:00:00"/>
    <n v="15.99"/>
    <n v="297"/>
    <x v="6"/>
    <n v="5"/>
    <n v="3"/>
    <b v="0"/>
    <n v="796"/>
    <n v="200"/>
    <s v="France"/>
    <s v="Cryptocurrency"/>
    <s v="French"/>
    <n v="36"/>
    <n v="3.1"/>
    <b v="1"/>
    <s v="Active"/>
    <x v="216"/>
    <s v="Smartphone"/>
    <x v="1"/>
    <s v="Evening"/>
    <n v="4"/>
    <n v="63.96"/>
    <s v="Aug"/>
    <n v="2024"/>
    <s v="Dec"/>
    <n v="2024"/>
    <s v="Diamond"/>
  </r>
  <r>
    <x v="225"/>
    <s v="Jessica"/>
    <d v="2024-01-01T00:00:00"/>
    <d v="2024-07-12T00:00:00"/>
    <n v="11.99"/>
    <n v="298"/>
    <x v="0"/>
    <n v="2"/>
    <n v="1"/>
    <b v="0"/>
    <n v="918"/>
    <n v="153"/>
    <s v="Australia"/>
    <s v="PayPal"/>
    <s v="Spanish"/>
    <n v="52"/>
    <n v="4.4000000000000004"/>
    <b v="1"/>
    <s v="Active"/>
    <x v="217"/>
    <s v="Smart TV"/>
    <x v="4"/>
    <s v="Morning"/>
    <n v="6"/>
    <n v="71.94"/>
    <s v="Jan"/>
    <n v="2024"/>
    <s v="Jul"/>
    <n v="2024"/>
    <s v="Gold"/>
  </r>
  <r>
    <x v="226"/>
    <s v="Dylan"/>
    <d v="2024-06-01T00:00:00"/>
    <d v="2024-11-27T00:00:00"/>
    <n v="7.99"/>
    <n v="294"/>
    <x v="0"/>
    <n v="1"/>
    <n v="3"/>
    <b v="1"/>
    <n v="936"/>
    <n v="120"/>
    <s v="France"/>
    <s v="Debit Card"/>
    <s v="Spanish"/>
    <n v="49"/>
    <n v="3.2"/>
    <b v="1"/>
    <s v="Active"/>
    <x v="218"/>
    <s v="Tablet"/>
    <x v="0"/>
    <s v="Afternoon"/>
    <n v="5"/>
    <n v="39.950000000000003"/>
    <s v="Jun"/>
    <n v="2024"/>
    <s v="Nov"/>
    <n v="2024"/>
    <s v="Silver"/>
  </r>
  <r>
    <x v="227"/>
    <s v="David"/>
    <d v="2022-12-31T00:00:00"/>
    <d v="2024-12-13T00:00:00"/>
    <n v="11.99"/>
    <n v="365"/>
    <x v="4"/>
    <n v="1"/>
    <n v="5"/>
    <b v="1"/>
    <n v="582"/>
    <n v="162"/>
    <s v="Australia"/>
    <s v="Cryptocurrency"/>
    <s v="Hindi"/>
    <n v="8"/>
    <n v="3.3"/>
    <b v="0"/>
    <s v="Active"/>
    <x v="219"/>
    <s v="Laptop"/>
    <x v="3"/>
    <s v="Evening"/>
    <n v="23"/>
    <n v="275.77"/>
    <s v="Dec"/>
    <n v="2022"/>
    <s v="Dec"/>
    <n v="2024"/>
    <s v="Gold"/>
  </r>
  <r>
    <x v="228"/>
    <s v="Brittany"/>
    <d v="2023-05-14T00:00:00"/>
    <d v="2024-09-12T00:00:00"/>
    <n v="11.99"/>
    <n v="456"/>
    <x v="6"/>
    <n v="1"/>
    <n v="6"/>
    <b v="1"/>
    <n v="945"/>
    <n v="114"/>
    <s v="UK"/>
    <s v="Credit Card"/>
    <s v="German"/>
    <n v="44"/>
    <n v="3"/>
    <b v="0"/>
    <s v="Active"/>
    <x v="220"/>
    <s v="Smartphone"/>
    <x v="1"/>
    <s v="Late Night"/>
    <n v="15"/>
    <n v="179.85"/>
    <s v="May"/>
    <n v="2023"/>
    <s v="Sep"/>
    <n v="2024"/>
    <s v="Gold"/>
  </r>
  <r>
    <x v="229"/>
    <s v="Travis"/>
    <d v="2023-12-20T00:00:00"/>
    <d v="2024-11-21T00:00:00"/>
    <n v="15.99"/>
    <n v="90"/>
    <x v="0"/>
    <n v="3"/>
    <n v="2"/>
    <b v="0"/>
    <n v="399"/>
    <n v="9"/>
    <s v="France"/>
    <s v="PayPal"/>
    <s v="Mandarin"/>
    <n v="73"/>
    <n v="4.4000000000000004"/>
    <b v="1"/>
    <s v="Active"/>
    <x v="221"/>
    <s v="Smartphone"/>
    <x v="1"/>
    <s v="Afternoon"/>
    <n v="11"/>
    <n v="175.89000000000001"/>
    <s v="Dec"/>
    <n v="2023"/>
    <s v="Nov"/>
    <n v="2024"/>
    <s v="Diamond"/>
  </r>
  <r>
    <x v="230"/>
    <s v="Tiffany"/>
    <d v="2024-10-10T00:00:00"/>
    <d v="2024-11-30T00:00:00"/>
    <n v="15.99"/>
    <n v="102"/>
    <x v="1"/>
    <n v="5"/>
    <n v="3"/>
    <b v="0"/>
    <n v="456"/>
    <n v="52"/>
    <s v="Germany"/>
    <s v="Debit Card"/>
    <s v="French"/>
    <n v="32"/>
    <n v="4.9000000000000004"/>
    <b v="1"/>
    <s v="Active"/>
    <x v="222"/>
    <s v="Tablet"/>
    <x v="3"/>
    <s v="Evening"/>
    <n v="1"/>
    <n v="15.99"/>
    <s v="Oct"/>
    <n v="2024"/>
    <s v="Nov"/>
    <n v="2024"/>
    <s v="Diamond"/>
  </r>
  <r>
    <x v="231"/>
    <s v="Kenneth"/>
    <d v="2024-07-04T00:00:00"/>
    <d v="2024-05-12T00:00:00"/>
    <n v="15.99"/>
    <n v="198"/>
    <x v="5"/>
    <n v="3"/>
    <n v="1"/>
    <b v="1"/>
    <n v="614"/>
    <n v="69"/>
    <s v="France"/>
    <s v="PayPal"/>
    <s v="Spanish"/>
    <n v="27"/>
    <n v="3.6"/>
    <b v="1"/>
    <s v="Active"/>
    <x v="223"/>
    <s v="Smartphone"/>
    <x v="3"/>
    <s v="Late Night"/>
    <n v="1"/>
    <n v="15.99"/>
    <s v="Jul"/>
    <n v="2024"/>
    <s v="May"/>
    <n v="2024"/>
    <s v="Diamond"/>
  </r>
  <r>
    <x v="232"/>
    <s v="Lisa"/>
    <d v="2023-01-10T00:00:00"/>
    <d v="2024-11-22T00:00:00"/>
    <n v="11.99"/>
    <n v="342"/>
    <x v="6"/>
    <n v="2"/>
    <n v="2"/>
    <b v="0"/>
    <n v="503"/>
    <n v="6"/>
    <s v="France"/>
    <s v="PayPal"/>
    <s v="French"/>
    <n v="23"/>
    <n v="3.2"/>
    <b v="1"/>
    <s v="Active"/>
    <x v="224"/>
    <s v="Laptop"/>
    <x v="2"/>
    <s v="Afternoon"/>
    <n v="22"/>
    <n v="263.78000000000003"/>
    <s v="Jan"/>
    <n v="2023"/>
    <s v="Nov"/>
    <n v="2024"/>
    <s v="Gold"/>
  </r>
  <r>
    <x v="233"/>
    <s v="Grant"/>
    <d v="2023-08-09T00:00:00"/>
    <d v="2024-12-12T00:00:00"/>
    <n v="15.99"/>
    <n v="297"/>
    <x v="4"/>
    <n v="3"/>
    <n v="1"/>
    <b v="1"/>
    <n v="667"/>
    <n v="75"/>
    <s v="India"/>
    <s v="PayPal"/>
    <s v="German"/>
    <n v="89"/>
    <n v="4.5"/>
    <b v="0"/>
    <s v="Active"/>
    <x v="225"/>
    <s v="Tablet"/>
    <x v="1"/>
    <s v="Afternoon"/>
    <n v="16"/>
    <n v="255.84"/>
    <s v="Aug"/>
    <n v="2023"/>
    <s v="Dec"/>
    <n v="2024"/>
    <s v="Diamond"/>
  </r>
  <r>
    <x v="234"/>
    <s v="William"/>
    <d v="2024-01-26T00:00:00"/>
    <d v="2024-11-28T00:00:00"/>
    <n v="7.99"/>
    <n v="383"/>
    <x v="0"/>
    <n v="3"/>
    <n v="2"/>
    <b v="1"/>
    <n v="699"/>
    <n v="174"/>
    <s v="France"/>
    <s v="Credit Card"/>
    <s v="French"/>
    <n v="13"/>
    <n v="3.8"/>
    <b v="1"/>
    <s v="Active"/>
    <x v="226"/>
    <s v="Smartphone"/>
    <x v="4"/>
    <s v="Afternoon"/>
    <n v="10"/>
    <n v="79.900000000000006"/>
    <s v="Jan"/>
    <n v="2024"/>
    <s v="Nov"/>
    <n v="2024"/>
    <s v="Silver"/>
  </r>
  <r>
    <x v="235"/>
    <s v="Michael"/>
    <d v="2024-03-26T00:00:00"/>
    <d v="2024-11-29T00:00:00"/>
    <n v="7.99"/>
    <n v="307"/>
    <x v="2"/>
    <n v="5"/>
    <n v="6"/>
    <b v="0"/>
    <n v="340"/>
    <n v="174"/>
    <s v="India"/>
    <s v="Cryptocurrency"/>
    <s v="Mandarin"/>
    <n v="11"/>
    <n v="4.5"/>
    <b v="1"/>
    <s v="Active"/>
    <x v="227"/>
    <s v="Smart TV"/>
    <x v="4"/>
    <s v="Evening"/>
    <n v="8"/>
    <n v="63.92"/>
    <s v="Mar"/>
    <n v="2024"/>
    <s v="Nov"/>
    <n v="2024"/>
    <s v="Silver"/>
  </r>
  <r>
    <x v="236"/>
    <s v="Eric"/>
    <d v="2023-10-12T00:00:00"/>
    <d v="2024-07-12T00:00:00"/>
    <n v="15.99"/>
    <n v="29"/>
    <x v="4"/>
    <n v="5"/>
    <n v="2"/>
    <b v="1"/>
    <n v="317"/>
    <n v="116"/>
    <s v="USA"/>
    <s v="Credit Card"/>
    <s v="German"/>
    <n v="78"/>
    <n v="3.8"/>
    <b v="1"/>
    <s v="Active"/>
    <x v="228"/>
    <s v="Tablet"/>
    <x v="3"/>
    <s v="Morning"/>
    <n v="9"/>
    <n v="143.91"/>
    <s v="Oct"/>
    <n v="2023"/>
    <s v="Jul"/>
    <n v="2024"/>
    <s v="Diamond"/>
  </r>
  <r>
    <x v="237"/>
    <s v="Susan"/>
    <d v="2023-01-24T00:00:00"/>
    <d v="2024-05-12T00:00:00"/>
    <n v="7.99"/>
    <n v="281"/>
    <x v="4"/>
    <n v="2"/>
    <n v="4"/>
    <b v="0"/>
    <n v="770"/>
    <n v="74"/>
    <s v="Australia"/>
    <s v="Debit Card"/>
    <s v="German"/>
    <n v="12"/>
    <n v="4"/>
    <b v="0"/>
    <s v="Active"/>
    <x v="229"/>
    <s v="Laptop"/>
    <x v="0"/>
    <s v="Late Night"/>
    <n v="15"/>
    <n v="119.85000000000001"/>
    <s v="Jan"/>
    <n v="2023"/>
    <s v="May"/>
    <n v="2024"/>
    <s v="Silver"/>
  </r>
  <r>
    <x v="238"/>
    <s v="William"/>
    <d v="2023-02-25T00:00:00"/>
    <d v="2024-11-22T00:00:00"/>
    <n v="7.99"/>
    <n v="16"/>
    <x v="3"/>
    <n v="3"/>
    <n v="4"/>
    <b v="0"/>
    <n v="964"/>
    <n v="111"/>
    <s v="France"/>
    <s v="PayPal"/>
    <s v="Mandarin"/>
    <n v="52"/>
    <n v="3.1"/>
    <b v="1"/>
    <s v="Active"/>
    <x v="230"/>
    <s v="Tablet"/>
    <x v="4"/>
    <s v="Morning"/>
    <n v="20"/>
    <n v="159.80000000000001"/>
    <s v="Feb"/>
    <n v="2023"/>
    <s v="Nov"/>
    <n v="2024"/>
    <s v="Silver"/>
  </r>
  <r>
    <x v="239"/>
    <s v="Kevin"/>
    <d v="2024-01-03T00:00:00"/>
    <d v="2024-05-12T00:00:00"/>
    <n v="15.99"/>
    <n v="467"/>
    <x v="3"/>
    <n v="4"/>
    <n v="2"/>
    <b v="0"/>
    <n v="18"/>
    <n v="34"/>
    <s v="Australia"/>
    <s v="Cryptocurrency"/>
    <s v="French"/>
    <n v="100"/>
    <n v="4.0999999999999996"/>
    <b v="1"/>
    <s v="Active"/>
    <x v="231"/>
    <s v="Smartphone"/>
    <x v="4"/>
    <s v="Afternoon"/>
    <n v="4"/>
    <n v="63.96"/>
    <s v="Jan"/>
    <n v="2024"/>
    <s v="May"/>
    <n v="2024"/>
    <s v="Diamond"/>
  </r>
  <r>
    <x v="240"/>
    <s v="Kenneth"/>
    <d v="2024-10-25T00:00:00"/>
    <d v="2024-11-19T00:00:00"/>
    <n v="15.99"/>
    <n v="139"/>
    <x v="6"/>
    <n v="2"/>
    <n v="1"/>
    <b v="0"/>
    <n v="257"/>
    <n v="173"/>
    <s v="Australia"/>
    <s v="Debit Card"/>
    <s v="English"/>
    <n v="16"/>
    <n v="3.7"/>
    <b v="1"/>
    <s v="Active"/>
    <x v="232"/>
    <s v="Smart TV"/>
    <x v="3"/>
    <s v="Late Night"/>
    <n v="1"/>
    <n v="15.99"/>
    <s v="Oct"/>
    <n v="2024"/>
    <s v="Nov"/>
    <n v="2024"/>
    <s v="Diamond"/>
  </r>
  <r>
    <x v="241"/>
    <s v="Kimberly"/>
    <d v="2023-06-08T00:00:00"/>
    <d v="2024-12-18T00:00:00"/>
    <n v="7.99"/>
    <n v="379"/>
    <x v="1"/>
    <n v="3"/>
    <n v="5"/>
    <b v="1"/>
    <n v="377"/>
    <n v="153"/>
    <s v="Australia"/>
    <s v="Cryptocurrency"/>
    <s v="Mandarin"/>
    <n v="67"/>
    <n v="3.6"/>
    <b v="1"/>
    <s v="Active"/>
    <x v="188"/>
    <s v="Smartphone"/>
    <x v="4"/>
    <s v="Afternoon"/>
    <n v="18"/>
    <n v="143.82"/>
    <s v="Jun"/>
    <n v="2023"/>
    <s v="Dec"/>
    <n v="2024"/>
    <s v="Silver"/>
  </r>
  <r>
    <x v="242"/>
    <s v="James"/>
    <d v="2023-09-19T00:00:00"/>
    <d v="2024-11-23T00:00:00"/>
    <n v="7.99"/>
    <n v="43"/>
    <x v="6"/>
    <n v="4"/>
    <n v="1"/>
    <b v="0"/>
    <n v="973"/>
    <n v="7"/>
    <s v="UK"/>
    <s v="Credit Card"/>
    <s v="Hindi"/>
    <n v="76"/>
    <n v="4.0999999999999996"/>
    <b v="1"/>
    <s v="Active"/>
    <x v="82"/>
    <s v="Smartphone"/>
    <x v="1"/>
    <s v="Morning"/>
    <n v="14"/>
    <n v="111.86"/>
    <s v="Sep"/>
    <n v="2023"/>
    <s v="Nov"/>
    <n v="2024"/>
    <s v="Silver"/>
  </r>
  <r>
    <x v="243"/>
    <s v="Gregory"/>
    <d v="2023-11-24T00:00:00"/>
    <d v="2024-11-12T00:00:00"/>
    <n v="11.99"/>
    <n v="404"/>
    <x v="1"/>
    <n v="4"/>
    <n v="6"/>
    <b v="0"/>
    <n v="906"/>
    <n v="43"/>
    <s v="India"/>
    <s v="PayPal"/>
    <s v="German"/>
    <n v="59"/>
    <n v="4.9000000000000004"/>
    <b v="1"/>
    <s v="Active"/>
    <x v="233"/>
    <s v="Tablet"/>
    <x v="3"/>
    <s v="Morning"/>
    <n v="11"/>
    <n v="131.89000000000001"/>
    <s v="Nov"/>
    <n v="2023"/>
    <s v="Nov"/>
    <n v="2024"/>
    <s v="Gold"/>
  </r>
  <r>
    <x v="244"/>
    <s v="Sue"/>
    <d v="2023-11-09T00:00:00"/>
    <d v="2024-01-12T00:00:00"/>
    <n v="15.99"/>
    <n v="29"/>
    <x v="1"/>
    <n v="2"/>
    <n v="4"/>
    <b v="1"/>
    <n v="450"/>
    <n v="67"/>
    <s v="India"/>
    <s v="Credit Card"/>
    <s v="German"/>
    <n v="52"/>
    <n v="3.3"/>
    <b v="0"/>
    <s v="Active"/>
    <x v="234"/>
    <s v="Smartphone"/>
    <x v="1"/>
    <s v="Morning"/>
    <n v="2"/>
    <n v="31.98"/>
    <s v="Nov"/>
    <n v="2023"/>
    <s v="Jan"/>
    <n v="2024"/>
    <s v="Diamond"/>
  </r>
  <r>
    <x v="245"/>
    <s v="Lindsey"/>
    <d v="2024-10-10T00:00:00"/>
    <d v="2024-06-12T00:00:00"/>
    <n v="15.99"/>
    <n v="498"/>
    <x v="1"/>
    <n v="5"/>
    <n v="6"/>
    <b v="0"/>
    <n v="105"/>
    <n v="35"/>
    <s v="India"/>
    <s v="Debit Card"/>
    <s v="English"/>
    <n v="6"/>
    <n v="3.9"/>
    <b v="1"/>
    <s v="Active"/>
    <x v="150"/>
    <s v="Desktop"/>
    <x v="3"/>
    <s v="Late Night"/>
    <n v="3"/>
    <n v="47.97"/>
    <s v="Oct"/>
    <n v="2024"/>
    <s v="Jun"/>
    <n v="2024"/>
    <s v="Diamond"/>
  </r>
  <r>
    <x v="246"/>
    <s v="Richard"/>
    <d v="2023-01-29T00:00:00"/>
    <d v="2024-12-15T00:00:00"/>
    <n v="7.99"/>
    <n v="277"/>
    <x v="5"/>
    <n v="2"/>
    <n v="4"/>
    <b v="0"/>
    <n v="659"/>
    <n v="150"/>
    <s v="USA"/>
    <s v="Debit Card"/>
    <s v="English"/>
    <n v="79"/>
    <n v="3.9"/>
    <b v="1"/>
    <s v="Active"/>
    <x v="235"/>
    <s v="Smart TV"/>
    <x v="2"/>
    <s v="Evening"/>
    <n v="22"/>
    <n v="175.78"/>
    <s v="Jan"/>
    <n v="2023"/>
    <s v="Dec"/>
    <n v="2024"/>
    <s v="Silver"/>
  </r>
  <r>
    <x v="247"/>
    <s v="Phyllis"/>
    <d v="2024-02-28T00:00:00"/>
    <d v="2024-04-12T00:00:00"/>
    <n v="7.99"/>
    <n v="420"/>
    <x v="1"/>
    <n v="4"/>
    <n v="1"/>
    <b v="0"/>
    <n v="399"/>
    <n v="45"/>
    <s v="USA"/>
    <s v="Debit Card"/>
    <s v="French"/>
    <n v="52"/>
    <n v="4"/>
    <b v="0"/>
    <s v="Active"/>
    <x v="236"/>
    <s v="Desktop"/>
    <x v="3"/>
    <s v="Morning"/>
    <n v="1"/>
    <n v="7.99"/>
    <s v="Feb"/>
    <n v="2024"/>
    <s v="Apr"/>
    <n v="2024"/>
    <s v="Silver"/>
  </r>
  <r>
    <x v="248"/>
    <s v="Melvin"/>
    <d v="2024-01-01T00:00:00"/>
    <d v="2024-12-16T00:00:00"/>
    <n v="15.99"/>
    <n v="417"/>
    <x v="4"/>
    <n v="5"/>
    <n v="4"/>
    <b v="0"/>
    <n v="179"/>
    <n v="29"/>
    <s v="Canada"/>
    <s v="Credit Card"/>
    <s v="Mandarin"/>
    <n v="84"/>
    <n v="4.5"/>
    <b v="0"/>
    <s v="Active"/>
    <x v="237"/>
    <s v="Smart TV"/>
    <x v="0"/>
    <s v="Evening"/>
    <n v="11"/>
    <n v="175.89000000000001"/>
    <s v="Jan"/>
    <n v="2024"/>
    <s v="Dec"/>
    <n v="2024"/>
    <s v="Diamond"/>
  </r>
  <r>
    <x v="249"/>
    <s v="Adam"/>
    <d v="2024-04-04T00:00:00"/>
    <d v="2024-12-15T00:00:00"/>
    <n v="11.99"/>
    <n v="468"/>
    <x v="3"/>
    <n v="5"/>
    <n v="6"/>
    <b v="1"/>
    <n v="799"/>
    <n v="44"/>
    <s v="India"/>
    <s v="PayPal"/>
    <s v="Spanish"/>
    <n v="98"/>
    <n v="4.9000000000000004"/>
    <b v="0"/>
    <s v="Active"/>
    <x v="238"/>
    <s v="Tablet"/>
    <x v="4"/>
    <s v="Evening"/>
    <n v="8"/>
    <n v="95.92"/>
    <s v="Apr"/>
    <n v="2024"/>
    <s v="Dec"/>
    <n v="2024"/>
    <s v="Gold"/>
  </r>
  <r>
    <x v="250"/>
    <s v="Emma"/>
    <d v="2023-09-16T00:00:00"/>
    <d v="2024-11-24T00:00:00"/>
    <n v="7.99"/>
    <n v="447"/>
    <x v="3"/>
    <n v="3"/>
    <n v="1"/>
    <b v="1"/>
    <n v="466"/>
    <n v="198"/>
    <s v="India"/>
    <s v="Cryptocurrency"/>
    <s v="Hindi"/>
    <n v="3"/>
    <n v="4.5"/>
    <b v="0"/>
    <s v="Active"/>
    <x v="239"/>
    <s v="Laptop"/>
    <x v="0"/>
    <s v="Late Night"/>
    <n v="14"/>
    <n v="111.86"/>
    <s v="Sep"/>
    <n v="2023"/>
    <s v="Nov"/>
    <n v="2024"/>
    <s v="Silver"/>
  </r>
  <r>
    <x v="251"/>
    <s v="Sylvia"/>
    <d v="2023-04-04T00:00:00"/>
    <d v="2024-11-20T00:00:00"/>
    <n v="7.99"/>
    <n v="216"/>
    <x v="3"/>
    <n v="4"/>
    <n v="3"/>
    <b v="1"/>
    <n v="923"/>
    <n v="143"/>
    <s v="USA"/>
    <s v="Credit Card"/>
    <s v="Mandarin"/>
    <n v="20"/>
    <n v="3.4"/>
    <b v="0"/>
    <s v="Active"/>
    <x v="240"/>
    <s v="Desktop"/>
    <x v="1"/>
    <s v="Late Night"/>
    <n v="19"/>
    <n v="151.81"/>
    <s v="Apr"/>
    <n v="2023"/>
    <s v="Nov"/>
    <n v="2024"/>
    <s v="Silver"/>
  </r>
  <r>
    <x v="252"/>
    <s v="Paul"/>
    <d v="2024-03-02T00:00:00"/>
    <d v="2024-03-12T00:00:00"/>
    <n v="11.99"/>
    <n v="160"/>
    <x v="5"/>
    <n v="2"/>
    <n v="1"/>
    <b v="0"/>
    <n v="940"/>
    <n v="50"/>
    <s v="Australia"/>
    <s v="Cryptocurrency"/>
    <s v="German"/>
    <n v="71"/>
    <n v="3"/>
    <b v="0"/>
    <s v="Active"/>
    <x v="241"/>
    <s v="Desktop"/>
    <x v="1"/>
    <s v="Late Night"/>
    <n v="1"/>
    <n v="11.99"/>
    <s v="Mar"/>
    <n v="2024"/>
    <s v="Mar"/>
    <n v="2024"/>
    <s v="Gold"/>
  </r>
  <r>
    <x v="253"/>
    <s v="Kerri"/>
    <d v="2024-07-08T00:00:00"/>
    <d v="2024-07-12T00:00:00"/>
    <n v="15.99"/>
    <n v="253"/>
    <x v="6"/>
    <n v="5"/>
    <n v="5"/>
    <b v="1"/>
    <n v="141"/>
    <n v="199"/>
    <s v="USA"/>
    <s v="Debit Card"/>
    <s v="French"/>
    <n v="72"/>
    <n v="3.1"/>
    <b v="0"/>
    <s v="Active"/>
    <x v="242"/>
    <s v="Laptop"/>
    <x v="2"/>
    <s v="Afternoon"/>
    <n v="1"/>
    <n v="15.99"/>
    <s v="Jul"/>
    <n v="2024"/>
    <s v="Jul"/>
    <n v="2024"/>
    <s v="Diamond"/>
  </r>
  <r>
    <x v="254"/>
    <s v="Paul"/>
    <d v="2024-08-16T00:00:00"/>
    <d v="2024-09-12T00:00:00"/>
    <n v="7.99"/>
    <n v="444"/>
    <x v="1"/>
    <n v="3"/>
    <n v="5"/>
    <b v="0"/>
    <n v="183"/>
    <n v="195"/>
    <s v="France"/>
    <s v="Cryptocurrency"/>
    <s v="Mandarin"/>
    <n v="36"/>
    <n v="4.7"/>
    <b v="0"/>
    <s v="Active"/>
    <x v="243"/>
    <s v="Smart TV"/>
    <x v="3"/>
    <s v="Morning"/>
    <n v="1"/>
    <n v="7.99"/>
    <s v="Aug"/>
    <n v="2024"/>
    <s v="Sep"/>
    <n v="2024"/>
    <s v="Silver"/>
  </r>
  <r>
    <x v="255"/>
    <s v="Randy"/>
    <d v="2024-12-18T00:00:00"/>
    <d v="2024-10-12T00:00:00"/>
    <n v="7.99"/>
    <n v="176"/>
    <x v="5"/>
    <n v="5"/>
    <n v="1"/>
    <b v="1"/>
    <n v="936"/>
    <n v="11"/>
    <s v="France"/>
    <s v="Cryptocurrency"/>
    <s v="English"/>
    <n v="42"/>
    <n v="3.2"/>
    <b v="0"/>
    <s v="Active"/>
    <x v="244"/>
    <s v="Smartphone"/>
    <x v="0"/>
    <s v="Late Night"/>
    <n v="2"/>
    <n v="15.98"/>
    <s v="Dec"/>
    <n v="2024"/>
    <s v="Oct"/>
    <n v="2024"/>
    <s v="Silver"/>
  </r>
  <r>
    <x v="256"/>
    <s v="Lindsay"/>
    <d v="2023-07-21T00:00:00"/>
    <d v="2024-11-22T00:00:00"/>
    <n v="11.99"/>
    <n v="85"/>
    <x v="0"/>
    <n v="3"/>
    <n v="1"/>
    <b v="1"/>
    <n v="851"/>
    <n v="48"/>
    <s v="USA"/>
    <s v="Cryptocurrency"/>
    <s v="French"/>
    <n v="45"/>
    <n v="4.5999999999999996"/>
    <b v="0"/>
    <s v="Active"/>
    <x v="245"/>
    <s v="Tablet"/>
    <x v="0"/>
    <s v="Evening"/>
    <n v="16"/>
    <n v="191.84"/>
    <s v="Jul"/>
    <n v="2023"/>
    <s v="Nov"/>
    <n v="2024"/>
    <s v="Gold"/>
  </r>
  <r>
    <x v="257"/>
    <s v="James"/>
    <d v="2024-02-24T00:00:00"/>
    <d v="2024-12-14T00:00:00"/>
    <n v="15.99"/>
    <n v="373"/>
    <x v="6"/>
    <n v="2"/>
    <n v="6"/>
    <b v="1"/>
    <n v="818"/>
    <n v="34"/>
    <s v="Canada"/>
    <s v="PayPal"/>
    <s v="English"/>
    <n v="57"/>
    <n v="3.8"/>
    <b v="1"/>
    <s v="Active"/>
    <x v="246"/>
    <s v="Desktop"/>
    <x v="2"/>
    <s v="Evening"/>
    <n v="9"/>
    <n v="143.91"/>
    <s v="Feb"/>
    <n v="2024"/>
    <s v="Dec"/>
    <n v="2024"/>
    <s v="Diamond"/>
  </r>
  <r>
    <x v="258"/>
    <s v="Rebecca"/>
    <d v="2023-08-03T00:00:00"/>
    <d v="2024-11-29T00:00:00"/>
    <n v="7.99"/>
    <n v="233"/>
    <x v="4"/>
    <n v="4"/>
    <n v="2"/>
    <b v="1"/>
    <n v="485"/>
    <n v="37"/>
    <s v="Canada"/>
    <s v="PayPal"/>
    <s v="Mandarin"/>
    <n v="47"/>
    <n v="3.4"/>
    <b v="1"/>
    <s v="Active"/>
    <x v="247"/>
    <s v="Smartphone"/>
    <x v="3"/>
    <s v="Afternoon"/>
    <n v="15"/>
    <n v="119.85000000000001"/>
    <s v="Aug"/>
    <n v="2023"/>
    <s v="Nov"/>
    <n v="2024"/>
    <s v="Silver"/>
  </r>
  <r>
    <x v="259"/>
    <s v="Laurie"/>
    <d v="2023-04-11T00:00:00"/>
    <d v="2024-12-18T00:00:00"/>
    <n v="15.99"/>
    <n v="205"/>
    <x v="0"/>
    <n v="3"/>
    <n v="2"/>
    <b v="1"/>
    <n v="420"/>
    <n v="24"/>
    <s v="France"/>
    <s v="Debit Card"/>
    <s v="Spanish"/>
    <n v="61"/>
    <n v="4.8"/>
    <b v="0"/>
    <s v="Active"/>
    <x v="248"/>
    <s v="Desktop"/>
    <x v="2"/>
    <s v="Afternoon"/>
    <n v="20"/>
    <n v="319.8"/>
    <s v="Apr"/>
    <n v="2023"/>
    <s v="Dec"/>
    <n v="2024"/>
    <s v="Diamond"/>
  </r>
  <r>
    <x v="260"/>
    <s v="Lindsey"/>
    <d v="2023-05-26T00:00:00"/>
    <d v="2024-11-24T00:00:00"/>
    <n v="15.99"/>
    <n v="439"/>
    <x v="2"/>
    <n v="2"/>
    <n v="4"/>
    <b v="0"/>
    <n v="932"/>
    <n v="98"/>
    <s v="France"/>
    <s v="Cryptocurrency"/>
    <s v="Hindi"/>
    <n v="58"/>
    <n v="4.9000000000000004"/>
    <b v="0"/>
    <s v="Active"/>
    <x v="249"/>
    <s v="Tablet"/>
    <x v="0"/>
    <s v="Afternoon"/>
    <n v="17"/>
    <n v="271.83"/>
    <s v="May"/>
    <n v="2023"/>
    <s v="Nov"/>
    <n v="2024"/>
    <s v="Diamond"/>
  </r>
  <r>
    <x v="261"/>
    <s v="Brittany"/>
    <d v="2024-06-28T00:00:00"/>
    <d v="2024-02-12T00:00:00"/>
    <n v="7.99"/>
    <n v="161"/>
    <x v="2"/>
    <n v="3"/>
    <n v="5"/>
    <b v="0"/>
    <n v="698"/>
    <n v="77"/>
    <s v="Canada"/>
    <s v="PayPal"/>
    <s v="Spanish"/>
    <n v="32"/>
    <n v="3.7"/>
    <b v="0"/>
    <s v="Active"/>
    <x v="250"/>
    <s v="Laptop"/>
    <x v="2"/>
    <s v="Afternoon"/>
    <n v="4"/>
    <n v="31.96"/>
    <s v="Jun"/>
    <n v="2024"/>
    <s v="Feb"/>
    <n v="2024"/>
    <s v="Silver"/>
  </r>
  <r>
    <x v="262"/>
    <s v="Angela"/>
    <d v="2024-12-09T00:00:00"/>
    <d v="2024-12-16T00:00:00"/>
    <n v="11.99"/>
    <n v="81"/>
    <x v="2"/>
    <n v="2"/>
    <n v="4"/>
    <b v="0"/>
    <n v="451"/>
    <n v="49"/>
    <s v="Canada"/>
    <s v="Debit Card"/>
    <s v="English"/>
    <n v="11"/>
    <n v="4.7"/>
    <b v="1"/>
    <s v="Active"/>
    <x v="251"/>
    <s v="Tablet"/>
    <x v="0"/>
    <s v="Late Night"/>
    <n v="1"/>
    <n v="11.99"/>
    <s v="Dec"/>
    <n v="2024"/>
    <s v="Dec"/>
    <n v="2024"/>
    <s v="Gold"/>
  </r>
  <r>
    <x v="263"/>
    <s v="Michelle"/>
    <d v="2023-12-28T00:00:00"/>
    <d v="2024-11-30T00:00:00"/>
    <n v="11.99"/>
    <n v="411"/>
    <x v="5"/>
    <n v="5"/>
    <n v="6"/>
    <b v="1"/>
    <n v="887"/>
    <n v="37"/>
    <s v="Australia"/>
    <s v="PayPal"/>
    <s v="French"/>
    <n v="66"/>
    <n v="3.9"/>
    <b v="1"/>
    <s v="Active"/>
    <x v="252"/>
    <s v="Desktop"/>
    <x v="2"/>
    <s v="Late Night"/>
    <n v="11"/>
    <n v="131.89000000000001"/>
    <s v="Dec"/>
    <n v="2023"/>
    <s v="Nov"/>
    <n v="2024"/>
    <s v="Gold"/>
  </r>
  <r>
    <x v="264"/>
    <s v="Juan"/>
    <d v="2022-12-19T00:00:00"/>
    <d v="2024-06-12T00:00:00"/>
    <n v="11.99"/>
    <n v="181"/>
    <x v="0"/>
    <n v="4"/>
    <n v="2"/>
    <b v="0"/>
    <n v="848"/>
    <n v="172"/>
    <s v="India"/>
    <s v="Cryptocurrency"/>
    <s v="Mandarin"/>
    <n v="6"/>
    <n v="3.4"/>
    <b v="0"/>
    <s v="Active"/>
    <x v="253"/>
    <s v="Smartphone"/>
    <x v="1"/>
    <s v="Morning"/>
    <n v="17"/>
    <n v="203.83"/>
    <s v="Dec"/>
    <n v="2022"/>
    <s v="Jun"/>
    <n v="2024"/>
    <s v="Gold"/>
  </r>
  <r>
    <x v="265"/>
    <s v="Brandon"/>
    <d v="2024-06-21T00:00:00"/>
    <d v="2024-12-15T00:00:00"/>
    <n v="11.99"/>
    <n v="32"/>
    <x v="1"/>
    <n v="2"/>
    <n v="4"/>
    <b v="0"/>
    <n v="334"/>
    <n v="151"/>
    <s v="UK"/>
    <s v="Cryptocurrency"/>
    <s v="Spanish"/>
    <n v="88"/>
    <n v="3.4"/>
    <b v="0"/>
    <s v="Active"/>
    <x v="254"/>
    <s v="Tablet"/>
    <x v="3"/>
    <s v="Evening"/>
    <n v="5"/>
    <n v="59.95"/>
    <s v="Jun"/>
    <n v="2024"/>
    <s v="Dec"/>
    <n v="2024"/>
    <s v="Gold"/>
  </r>
  <r>
    <x v="266"/>
    <s v="Jasmine"/>
    <d v="2024-12-17T00:00:00"/>
    <d v="2024-11-29T00:00:00"/>
    <n v="15.99"/>
    <n v="249"/>
    <x v="2"/>
    <n v="1"/>
    <n v="4"/>
    <b v="1"/>
    <n v="713"/>
    <n v="125"/>
    <s v="UK"/>
    <s v="PayPal"/>
    <s v="German"/>
    <n v="95"/>
    <n v="4.8"/>
    <b v="0"/>
    <s v="Active"/>
    <x v="255"/>
    <s v="Laptop"/>
    <x v="4"/>
    <s v="Morning"/>
    <n v="1"/>
    <n v="15.99"/>
    <s v="Dec"/>
    <n v="2024"/>
    <s v="Nov"/>
    <n v="2024"/>
    <s v="Diamond"/>
  </r>
  <r>
    <x v="267"/>
    <s v="Jennifer"/>
    <d v="2024-04-06T00:00:00"/>
    <d v="2024-12-17T00:00:00"/>
    <n v="11.99"/>
    <n v="165"/>
    <x v="4"/>
    <n v="5"/>
    <n v="5"/>
    <b v="0"/>
    <n v="421"/>
    <n v="3"/>
    <s v="USA"/>
    <s v="Cryptocurrency"/>
    <s v="English"/>
    <n v="96"/>
    <n v="4.5"/>
    <b v="1"/>
    <s v="Active"/>
    <x v="256"/>
    <s v="Desktop"/>
    <x v="1"/>
    <s v="Evening"/>
    <n v="8"/>
    <n v="95.92"/>
    <s v="Apr"/>
    <n v="2024"/>
    <s v="Dec"/>
    <n v="2024"/>
    <s v="Gold"/>
  </r>
  <r>
    <x v="268"/>
    <s v="Gina"/>
    <d v="2023-02-19T00:00:00"/>
    <d v="2024-12-12T00:00:00"/>
    <n v="15.99"/>
    <n v="471"/>
    <x v="3"/>
    <n v="3"/>
    <n v="6"/>
    <b v="1"/>
    <n v="56"/>
    <n v="69"/>
    <s v="Canada"/>
    <s v="PayPal"/>
    <s v="Mandarin"/>
    <n v="44"/>
    <n v="3.6"/>
    <b v="1"/>
    <s v="Active"/>
    <x v="257"/>
    <s v="Tablet"/>
    <x v="1"/>
    <s v="Morning"/>
    <n v="21"/>
    <n v="335.79"/>
    <s v="Feb"/>
    <n v="2023"/>
    <s v="Dec"/>
    <n v="2024"/>
    <s v="Diamond"/>
  </r>
  <r>
    <x v="269"/>
    <s v="Gregory"/>
    <d v="2023-02-17T00:00:00"/>
    <d v="2024-04-12T00:00:00"/>
    <n v="15.99"/>
    <n v="427"/>
    <x v="0"/>
    <n v="5"/>
    <n v="3"/>
    <b v="0"/>
    <n v="832"/>
    <n v="103"/>
    <s v="Australia"/>
    <s v="Cryptocurrency"/>
    <s v="Mandarin"/>
    <n v="79"/>
    <n v="3.3"/>
    <b v="0"/>
    <s v="Active"/>
    <x v="55"/>
    <s v="Smartphone"/>
    <x v="3"/>
    <s v="Evening"/>
    <n v="13"/>
    <n v="207.87"/>
    <s v="Feb"/>
    <n v="2023"/>
    <s v="Apr"/>
    <n v="2024"/>
    <s v="Diamond"/>
  </r>
  <r>
    <x v="270"/>
    <s v="Tyler"/>
    <d v="2023-03-08T00:00:00"/>
    <d v="2024-04-12T00:00:00"/>
    <n v="15.99"/>
    <n v="180"/>
    <x v="5"/>
    <n v="3"/>
    <n v="4"/>
    <b v="0"/>
    <n v="132"/>
    <n v="127"/>
    <s v="USA"/>
    <s v="Credit Card"/>
    <s v="English"/>
    <n v="79"/>
    <n v="4.8"/>
    <b v="1"/>
    <s v="Active"/>
    <x v="258"/>
    <s v="Smartphone"/>
    <x v="0"/>
    <s v="Afternoon"/>
    <n v="13"/>
    <n v="207.87"/>
    <s v="Mar"/>
    <n v="2023"/>
    <s v="Apr"/>
    <n v="2024"/>
    <s v="Diamond"/>
  </r>
  <r>
    <x v="271"/>
    <s v="Richard"/>
    <d v="2024-02-10T00:00:00"/>
    <d v="2024-12-16T00:00:00"/>
    <n v="11.99"/>
    <n v="406"/>
    <x v="3"/>
    <n v="3"/>
    <n v="3"/>
    <b v="0"/>
    <n v="369"/>
    <n v="13"/>
    <s v="USA"/>
    <s v="Cryptocurrency"/>
    <s v="Mandarin"/>
    <n v="82"/>
    <n v="4.7"/>
    <b v="0"/>
    <s v="Active"/>
    <x v="259"/>
    <s v="Tablet"/>
    <x v="1"/>
    <s v="Late Night"/>
    <n v="10"/>
    <n v="119.9"/>
    <s v="Feb"/>
    <n v="2024"/>
    <s v="Dec"/>
    <n v="2024"/>
    <s v="Gold"/>
  </r>
  <r>
    <x v="272"/>
    <s v="Cynthia"/>
    <d v="2024-05-03T00:00:00"/>
    <d v="2024-11-23T00:00:00"/>
    <n v="11.99"/>
    <n v="62"/>
    <x v="5"/>
    <n v="3"/>
    <n v="1"/>
    <b v="1"/>
    <n v="879"/>
    <n v="128"/>
    <s v="India"/>
    <s v="PayPal"/>
    <s v="Mandarin"/>
    <n v="56"/>
    <n v="3.4"/>
    <b v="0"/>
    <s v="Active"/>
    <x v="260"/>
    <s v="Laptop"/>
    <x v="3"/>
    <s v="Late Night"/>
    <n v="6"/>
    <n v="71.94"/>
    <s v="May"/>
    <n v="2024"/>
    <s v="Nov"/>
    <n v="2024"/>
    <s v="Gold"/>
  </r>
  <r>
    <x v="273"/>
    <s v="David"/>
    <d v="2023-06-30T00:00:00"/>
    <d v="2024-05-12T00:00:00"/>
    <n v="15.99"/>
    <n v="375"/>
    <x v="2"/>
    <n v="3"/>
    <n v="6"/>
    <b v="0"/>
    <n v="416"/>
    <n v="79"/>
    <s v="France"/>
    <s v="PayPal"/>
    <s v="Hindi"/>
    <n v="33"/>
    <n v="3.2"/>
    <b v="1"/>
    <s v="Active"/>
    <x v="261"/>
    <s v="Desktop"/>
    <x v="1"/>
    <s v="Evening"/>
    <n v="10"/>
    <n v="159.9"/>
    <s v="Jun"/>
    <n v="2023"/>
    <s v="May"/>
    <n v="2024"/>
    <s v="Diamond"/>
  </r>
  <r>
    <x v="274"/>
    <s v="Catherine"/>
    <d v="2024-01-02T00:00:00"/>
    <d v="2024-11-28T00:00:00"/>
    <n v="15.99"/>
    <n v="328"/>
    <x v="4"/>
    <n v="2"/>
    <n v="2"/>
    <b v="0"/>
    <n v="268"/>
    <n v="50"/>
    <s v="Germany"/>
    <s v="Debit Card"/>
    <s v="Mandarin"/>
    <n v="3"/>
    <n v="4.4000000000000004"/>
    <b v="1"/>
    <s v="Active"/>
    <x v="262"/>
    <s v="Laptop"/>
    <x v="4"/>
    <s v="Evening"/>
    <n v="10"/>
    <n v="159.9"/>
    <s v="Jan"/>
    <n v="2024"/>
    <s v="Nov"/>
    <n v="2024"/>
    <s v="Diamond"/>
  </r>
  <r>
    <x v="275"/>
    <s v="Shannon"/>
    <d v="2024-07-15T00:00:00"/>
    <d v="2024-11-24T00:00:00"/>
    <n v="11.99"/>
    <n v="129"/>
    <x v="5"/>
    <n v="2"/>
    <n v="5"/>
    <b v="0"/>
    <n v="527"/>
    <n v="153"/>
    <s v="Australia"/>
    <s v="PayPal"/>
    <s v="German"/>
    <n v="0"/>
    <n v="4.5999999999999996"/>
    <b v="0"/>
    <s v="Active"/>
    <x v="263"/>
    <s v="Tablet"/>
    <x v="3"/>
    <s v="Late Night"/>
    <n v="4"/>
    <n v="47.96"/>
    <s v="Jul"/>
    <n v="2024"/>
    <s v="Nov"/>
    <n v="2024"/>
    <s v="Gold"/>
  </r>
  <r>
    <x v="276"/>
    <s v="Michelle"/>
    <d v="2024-01-12T00:00:00"/>
    <d v="2024-12-15T00:00:00"/>
    <n v="15.99"/>
    <n v="246"/>
    <x v="1"/>
    <n v="3"/>
    <n v="3"/>
    <b v="0"/>
    <n v="505"/>
    <n v="129"/>
    <s v="Canada"/>
    <s v="Credit Card"/>
    <s v="English"/>
    <n v="82"/>
    <n v="4.9000000000000004"/>
    <b v="0"/>
    <s v="Active"/>
    <x v="264"/>
    <s v="Laptop"/>
    <x v="4"/>
    <s v="Evening"/>
    <n v="11"/>
    <n v="175.89000000000001"/>
    <s v="Jan"/>
    <n v="2024"/>
    <s v="Dec"/>
    <n v="2024"/>
    <s v="Diamond"/>
  </r>
  <r>
    <x v="277"/>
    <s v="Emily"/>
    <d v="2023-05-18T00:00:00"/>
    <d v="2024-12-14T00:00:00"/>
    <n v="15.99"/>
    <n v="495"/>
    <x v="5"/>
    <n v="3"/>
    <n v="2"/>
    <b v="1"/>
    <n v="883"/>
    <n v="60"/>
    <s v="Australia"/>
    <s v="Cryptocurrency"/>
    <s v="English"/>
    <n v="10"/>
    <n v="4.5"/>
    <b v="0"/>
    <s v="Active"/>
    <x v="265"/>
    <s v="Tablet"/>
    <x v="1"/>
    <s v="Evening"/>
    <n v="18"/>
    <n v="287.82"/>
    <s v="May"/>
    <n v="2023"/>
    <s v="Dec"/>
    <n v="2024"/>
    <s v="Diamond"/>
  </r>
  <r>
    <x v="278"/>
    <s v="Amanda"/>
    <d v="2023-07-21T00:00:00"/>
    <d v="2024-03-12T00:00:00"/>
    <n v="7.99"/>
    <n v="442"/>
    <x v="5"/>
    <n v="3"/>
    <n v="6"/>
    <b v="1"/>
    <n v="875"/>
    <n v="70"/>
    <s v="Canada"/>
    <s v="PayPal"/>
    <s v="German"/>
    <n v="96"/>
    <n v="3.7"/>
    <b v="0"/>
    <s v="Active"/>
    <x v="266"/>
    <s v="Desktop"/>
    <x v="0"/>
    <s v="Evening"/>
    <n v="7"/>
    <n v="55.93"/>
    <s v="Jul"/>
    <n v="2023"/>
    <s v="Mar"/>
    <n v="2024"/>
    <s v="Silver"/>
  </r>
  <r>
    <x v="279"/>
    <s v="Charles"/>
    <d v="2024-07-03T00:00:00"/>
    <d v="2024-11-28T00:00:00"/>
    <n v="11.99"/>
    <n v="365"/>
    <x v="6"/>
    <n v="5"/>
    <n v="5"/>
    <b v="1"/>
    <n v="779"/>
    <n v="113"/>
    <s v="UK"/>
    <s v="PayPal"/>
    <s v="German"/>
    <n v="65"/>
    <n v="4.2"/>
    <b v="0"/>
    <s v="Active"/>
    <x v="267"/>
    <s v="Smartphone"/>
    <x v="1"/>
    <s v="Afternoon"/>
    <n v="4"/>
    <n v="47.96"/>
    <s v="Jul"/>
    <n v="2024"/>
    <s v="Nov"/>
    <n v="2024"/>
    <s v="Gold"/>
  </r>
  <r>
    <x v="280"/>
    <s v="John"/>
    <d v="2024-06-18T00:00:00"/>
    <d v="2024-09-12T00:00:00"/>
    <n v="11.99"/>
    <n v="365"/>
    <x v="0"/>
    <n v="3"/>
    <n v="1"/>
    <b v="1"/>
    <n v="679"/>
    <n v="1"/>
    <s v="France"/>
    <s v="Debit Card"/>
    <s v="French"/>
    <n v="100"/>
    <n v="4.7"/>
    <b v="0"/>
    <s v="Active"/>
    <x v="268"/>
    <s v="Tablet"/>
    <x v="0"/>
    <s v="Evening"/>
    <n v="2"/>
    <n v="23.98"/>
    <s v="Jun"/>
    <n v="2024"/>
    <s v="Sep"/>
    <n v="2024"/>
    <s v="Gold"/>
  </r>
  <r>
    <x v="281"/>
    <s v="Carolyn"/>
    <d v="2023-12-31T00:00:00"/>
    <d v="2024-08-12T00:00:00"/>
    <n v="11.99"/>
    <n v="331"/>
    <x v="2"/>
    <n v="1"/>
    <n v="2"/>
    <b v="0"/>
    <n v="667"/>
    <n v="43"/>
    <s v="Australia"/>
    <s v="Debit Card"/>
    <s v="Mandarin"/>
    <n v="55"/>
    <n v="3.5"/>
    <b v="0"/>
    <s v="Active"/>
    <x v="269"/>
    <s v="Tablet"/>
    <x v="4"/>
    <s v="Afternoon"/>
    <n v="7"/>
    <n v="83.93"/>
    <s v="Dec"/>
    <n v="2023"/>
    <s v="Aug"/>
    <n v="2024"/>
    <s v="Gold"/>
  </r>
  <r>
    <x v="282"/>
    <s v="Jennifer"/>
    <d v="2023-10-17T00:00:00"/>
    <d v="2024-11-28T00:00:00"/>
    <n v="7.99"/>
    <n v="26"/>
    <x v="5"/>
    <n v="4"/>
    <n v="5"/>
    <b v="0"/>
    <n v="416"/>
    <n v="146"/>
    <s v="UK"/>
    <s v="Debit Card"/>
    <s v="Mandarin"/>
    <n v="41"/>
    <n v="3.5"/>
    <b v="1"/>
    <s v="Active"/>
    <x v="270"/>
    <s v="Smart TV"/>
    <x v="0"/>
    <s v="Evening"/>
    <n v="13"/>
    <n v="103.87"/>
    <s v="Oct"/>
    <n v="2023"/>
    <s v="Nov"/>
    <n v="2024"/>
    <s v="Silver"/>
  </r>
  <r>
    <x v="283"/>
    <s v="Sheri"/>
    <d v="2024-11-20T00:00:00"/>
    <d v="2024-11-25T00:00:00"/>
    <n v="7.99"/>
    <n v="167"/>
    <x v="2"/>
    <n v="3"/>
    <n v="1"/>
    <b v="1"/>
    <n v="466"/>
    <n v="69"/>
    <s v="France"/>
    <s v="Cryptocurrency"/>
    <s v="Mandarin"/>
    <n v="86"/>
    <n v="4.3"/>
    <b v="0"/>
    <s v="Active"/>
    <x v="30"/>
    <s v="Smart TV"/>
    <x v="0"/>
    <s v="Evening"/>
    <n v="1"/>
    <n v="7.99"/>
    <s v="Nov"/>
    <n v="2024"/>
    <s v="Nov"/>
    <n v="2024"/>
    <s v="Silver"/>
  </r>
  <r>
    <x v="284"/>
    <s v="Krista"/>
    <d v="2024-09-16T00:00:00"/>
    <d v="2024-11-29T00:00:00"/>
    <n v="11.99"/>
    <n v="163"/>
    <x v="2"/>
    <n v="5"/>
    <n v="2"/>
    <b v="0"/>
    <n v="786"/>
    <n v="94"/>
    <s v="UK"/>
    <s v="Cryptocurrency"/>
    <s v="Mandarin"/>
    <n v="18"/>
    <n v="4.5999999999999996"/>
    <b v="1"/>
    <s v="Active"/>
    <x v="271"/>
    <s v="Laptop"/>
    <x v="3"/>
    <s v="Evening"/>
    <n v="2"/>
    <n v="23.98"/>
    <s v="Sep"/>
    <n v="2024"/>
    <s v="Nov"/>
    <n v="2024"/>
    <s v="Gold"/>
  </r>
  <r>
    <x v="285"/>
    <s v="Christina"/>
    <d v="2023-06-26T00:00:00"/>
    <d v="2024-06-12T00:00:00"/>
    <n v="11.99"/>
    <n v="293"/>
    <x v="4"/>
    <n v="3"/>
    <n v="6"/>
    <b v="1"/>
    <n v="158"/>
    <n v="119"/>
    <s v="India"/>
    <s v="Credit Card"/>
    <s v="Spanish"/>
    <n v="60"/>
    <n v="3.7"/>
    <b v="0"/>
    <s v="Active"/>
    <x v="197"/>
    <s v="Tablet"/>
    <x v="2"/>
    <s v="Late Night"/>
    <n v="11"/>
    <n v="131.89000000000001"/>
    <s v="Jun"/>
    <n v="2023"/>
    <s v="Jun"/>
    <n v="2024"/>
    <s v="Gold"/>
  </r>
  <r>
    <x v="286"/>
    <s v="Alicia"/>
    <d v="2023-12-26T00:00:00"/>
    <d v="2024-12-16T00:00:00"/>
    <n v="15.99"/>
    <n v="50"/>
    <x v="4"/>
    <n v="4"/>
    <n v="2"/>
    <b v="1"/>
    <n v="155"/>
    <n v="115"/>
    <s v="USA"/>
    <s v="Debit Card"/>
    <s v="German"/>
    <n v="92"/>
    <n v="4.3"/>
    <b v="0"/>
    <s v="Active"/>
    <x v="272"/>
    <s v="Desktop"/>
    <x v="2"/>
    <s v="Afternoon"/>
    <n v="11"/>
    <n v="175.89000000000001"/>
    <s v="Dec"/>
    <n v="2023"/>
    <s v="Dec"/>
    <n v="2024"/>
    <s v="Diamond"/>
  </r>
  <r>
    <x v="287"/>
    <s v="Katie"/>
    <d v="2023-05-23T00:00:00"/>
    <d v="2024-12-12T00:00:00"/>
    <n v="15.99"/>
    <n v="461"/>
    <x v="4"/>
    <n v="2"/>
    <n v="6"/>
    <b v="1"/>
    <n v="31"/>
    <n v="173"/>
    <s v="Canada"/>
    <s v="PayPal"/>
    <s v="Spanish"/>
    <n v="84"/>
    <n v="3.5"/>
    <b v="1"/>
    <s v="Active"/>
    <x v="273"/>
    <s v="Tablet"/>
    <x v="3"/>
    <s v="Morning"/>
    <n v="18"/>
    <n v="287.82"/>
    <s v="May"/>
    <n v="2023"/>
    <s v="Dec"/>
    <n v="2024"/>
    <s v="Diamond"/>
  </r>
  <r>
    <x v="288"/>
    <s v="Catherine"/>
    <d v="2023-07-11T00:00:00"/>
    <d v="2024-03-12T00:00:00"/>
    <n v="7.99"/>
    <n v="391"/>
    <x v="4"/>
    <n v="4"/>
    <n v="6"/>
    <b v="0"/>
    <n v="726"/>
    <n v="176"/>
    <s v="Canada"/>
    <s v="Debit Card"/>
    <s v="French"/>
    <n v="65"/>
    <n v="3.8"/>
    <b v="0"/>
    <s v="Active"/>
    <x v="183"/>
    <s v="Laptop"/>
    <x v="2"/>
    <s v="Afternoon"/>
    <n v="8"/>
    <n v="63.92"/>
    <s v="Jul"/>
    <n v="2023"/>
    <s v="Mar"/>
    <n v="2024"/>
    <s v="Silver"/>
  </r>
  <r>
    <x v="289"/>
    <s v="Jessica"/>
    <d v="2024-05-15T00:00:00"/>
    <d v="2024-11-28T00:00:00"/>
    <n v="7.99"/>
    <n v="341"/>
    <x v="1"/>
    <n v="3"/>
    <n v="4"/>
    <b v="0"/>
    <n v="27"/>
    <n v="82"/>
    <s v="USA"/>
    <s v="Debit Card"/>
    <s v="German"/>
    <n v="98"/>
    <n v="3.7"/>
    <b v="1"/>
    <s v="Active"/>
    <x v="274"/>
    <s v="Tablet"/>
    <x v="2"/>
    <s v="Afternoon"/>
    <n v="6"/>
    <n v="47.94"/>
    <s v="May"/>
    <n v="2024"/>
    <s v="Nov"/>
    <n v="2024"/>
    <s v="Silver"/>
  </r>
  <r>
    <x v="290"/>
    <s v="Daniel"/>
    <d v="2023-03-21T00:00:00"/>
    <d v="2024-01-12T00:00:00"/>
    <n v="15.99"/>
    <n v="146"/>
    <x v="6"/>
    <n v="4"/>
    <n v="6"/>
    <b v="0"/>
    <n v="646"/>
    <n v="139"/>
    <s v="Germany"/>
    <s v="PayPal"/>
    <s v="German"/>
    <n v="27"/>
    <n v="3.7"/>
    <b v="1"/>
    <s v="Active"/>
    <x v="94"/>
    <s v="Tablet"/>
    <x v="4"/>
    <s v="Late Night"/>
    <n v="9"/>
    <n v="143.91"/>
    <s v="Mar"/>
    <n v="2023"/>
    <s v="Jan"/>
    <n v="2024"/>
    <s v="Diamond"/>
  </r>
  <r>
    <x v="291"/>
    <s v="Andrew"/>
    <d v="2024-12-06T00:00:00"/>
    <d v="2024-12-12T00:00:00"/>
    <n v="15.99"/>
    <n v="30"/>
    <x v="3"/>
    <n v="4"/>
    <n v="6"/>
    <b v="0"/>
    <n v="233"/>
    <n v="10"/>
    <s v="Germany"/>
    <s v="Cryptocurrency"/>
    <s v="Spanish"/>
    <n v="71"/>
    <n v="4.5999999999999996"/>
    <b v="0"/>
    <s v="Active"/>
    <x v="275"/>
    <s v="Smartphone"/>
    <x v="2"/>
    <s v="Late Night"/>
    <n v="1"/>
    <n v="15.99"/>
    <s v="Dec"/>
    <n v="2024"/>
    <s v="Dec"/>
    <n v="2024"/>
    <s v="Diamond"/>
  </r>
  <r>
    <x v="292"/>
    <s v="John"/>
    <d v="2024-08-25T00:00:00"/>
    <d v="2024-11-25T00:00:00"/>
    <n v="11.99"/>
    <n v="417"/>
    <x v="5"/>
    <n v="2"/>
    <n v="5"/>
    <b v="1"/>
    <n v="458"/>
    <n v="145"/>
    <s v="Germany"/>
    <s v="Debit Card"/>
    <s v="Spanish"/>
    <n v="91"/>
    <n v="3.3"/>
    <b v="1"/>
    <s v="Active"/>
    <x v="276"/>
    <s v="Laptop"/>
    <x v="3"/>
    <s v="Evening"/>
    <n v="3"/>
    <n v="35.97"/>
    <s v="Aug"/>
    <n v="2024"/>
    <s v="Nov"/>
    <n v="2024"/>
    <s v="Gold"/>
  </r>
  <r>
    <x v="293"/>
    <s v="Timothy"/>
    <d v="2024-07-04T00:00:00"/>
    <d v="2024-11-12T00:00:00"/>
    <n v="11.99"/>
    <n v="452"/>
    <x v="0"/>
    <n v="2"/>
    <n v="6"/>
    <b v="0"/>
    <n v="196"/>
    <n v="132"/>
    <s v="France"/>
    <s v="Cryptocurrency"/>
    <s v="Spanish"/>
    <n v="84"/>
    <n v="3.7"/>
    <b v="1"/>
    <s v="Active"/>
    <x v="277"/>
    <s v="Tablet"/>
    <x v="4"/>
    <s v="Evening"/>
    <n v="4"/>
    <n v="47.96"/>
    <s v="Jul"/>
    <n v="2024"/>
    <s v="Nov"/>
    <n v="2024"/>
    <s v="Gold"/>
  </r>
  <r>
    <x v="294"/>
    <s v="Christine"/>
    <d v="2023-12-29T00:00:00"/>
    <d v="2024-06-12T00:00:00"/>
    <n v="15.99"/>
    <n v="349"/>
    <x v="3"/>
    <n v="1"/>
    <n v="6"/>
    <b v="1"/>
    <n v="334"/>
    <n v="76"/>
    <s v="Canada"/>
    <s v="Credit Card"/>
    <s v="Mandarin"/>
    <n v="32"/>
    <n v="3.3"/>
    <b v="0"/>
    <s v="Active"/>
    <x v="278"/>
    <s v="Smart TV"/>
    <x v="1"/>
    <s v="Afternoon"/>
    <n v="5"/>
    <n v="79.95"/>
    <s v="Dec"/>
    <n v="2023"/>
    <s v="Jun"/>
    <n v="2024"/>
    <s v="Diamond"/>
  </r>
  <r>
    <x v="295"/>
    <s v="Edward"/>
    <d v="2024-03-20T00:00:00"/>
    <d v="2024-02-12T00:00:00"/>
    <n v="15.99"/>
    <n v="81"/>
    <x v="4"/>
    <n v="1"/>
    <n v="6"/>
    <b v="0"/>
    <n v="390"/>
    <n v="43"/>
    <s v="UK"/>
    <s v="Debit Card"/>
    <s v="Mandarin"/>
    <n v="33"/>
    <n v="4"/>
    <b v="0"/>
    <s v="Active"/>
    <x v="279"/>
    <s v="Desktop"/>
    <x v="2"/>
    <s v="Afternoon"/>
    <n v="1"/>
    <n v="15.99"/>
    <s v="Mar"/>
    <n v="2024"/>
    <s v="Feb"/>
    <n v="2024"/>
    <s v="Diamond"/>
  </r>
  <r>
    <x v="296"/>
    <s v="Sarah"/>
    <d v="2023-04-21T00:00:00"/>
    <d v="2024-07-12T00:00:00"/>
    <n v="7.99"/>
    <n v="286"/>
    <x v="1"/>
    <n v="3"/>
    <n v="1"/>
    <b v="0"/>
    <n v="843"/>
    <n v="26"/>
    <s v="UK"/>
    <s v="PayPal"/>
    <s v="German"/>
    <n v="11"/>
    <n v="3.5"/>
    <b v="0"/>
    <s v="Active"/>
    <x v="280"/>
    <s v="Tablet"/>
    <x v="1"/>
    <s v="Morning"/>
    <n v="14"/>
    <n v="111.86"/>
    <s v="Apr"/>
    <n v="2023"/>
    <s v="Jul"/>
    <n v="2024"/>
    <s v="Silver"/>
  </r>
  <r>
    <x v="297"/>
    <s v="Jason"/>
    <d v="2024-04-13T00:00:00"/>
    <d v="2024-11-24T00:00:00"/>
    <n v="15.99"/>
    <n v="82"/>
    <x v="0"/>
    <n v="2"/>
    <n v="3"/>
    <b v="0"/>
    <n v="999"/>
    <n v="190"/>
    <s v="France"/>
    <s v="PayPal"/>
    <s v="Spanish"/>
    <n v="57"/>
    <n v="3.1"/>
    <b v="1"/>
    <s v="Active"/>
    <x v="281"/>
    <s v="Tablet"/>
    <x v="0"/>
    <s v="Afternoon"/>
    <n v="7"/>
    <n v="111.93"/>
    <s v="Apr"/>
    <n v="2024"/>
    <s v="Nov"/>
    <n v="2024"/>
    <s v="Diamond"/>
  </r>
  <r>
    <x v="298"/>
    <s v="Juan"/>
    <d v="2024-04-05T00:00:00"/>
    <d v="2024-09-12T00:00:00"/>
    <n v="7.99"/>
    <n v="76"/>
    <x v="0"/>
    <n v="2"/>
    <n v="4"/>
    <b v="1"/>
    <n v="324"/>
    <n v="113"/>
    <s v="Australia"/>
    <s v="Credit Card"/>
    <s v="French"/>
    <n v="87"/>
    <n v="4.9000000000000004"/>
    <b v="0"/>
    <s v="Active"/>
    <x v="282"/>
    <s v="Laptop"/>
    <x v="3"/>
    <s v="Morning"/>
    <n v="5"/>
    <n v="39.950000000000003"/>
    <s v="Apr"/>
    <n v="2024"/>
    <s v="Sep"/>
    <n v="2024"/>
    <s v="Silver"/>
  </r>
  <r>
    <x v="299"/>
    <s v="Cassandra"/>
    <d v="2024-10-15T00:00:00"/>
    <d v="2024-11-24T00:00:00"/>
    <n v="11.99"/>
    <n v="308"/>
    <x v="1"/>
    <n v="2"/>
    <n v="3"/>
    <b v="0"/>
    <n v="392"/>
    <n v="151"/>
    <s v="Canada"/>
    <s v="Debit Card"/>
    <s v="German"/>
    <n v="27"/>
    <n v="4.2"/>
    <b v="1"/>
    <s v="Active"/>
    <x v="283"/>
    <s v="Smartphone"/>
    <x v="4"/>
    <s v="Evening"/>
    <n v="1"/>
    <n v="11.99"/>
    <s v="Oct"/>
    <n v="2024"/>
    <s v="Nov"/>
    <n v="2024"/>
    <s v="Gold"/>
  </r>
  <r>
    <x v="300"/>
    <s v="Tina"/>
    <d v="2023-11-30T00:00:00"/>
    <d v="2024-12-14T00:00:00"/>
    <n v="11.99"/>
    <n v="103"/>
    <x v="2"/>
    <n v="4"/>
    <n v="4"/>
    <b v="0"/>
    <n v="305"/>
    <n v="191"/>
    <s v="Canada"/>
    <s v="PayPal"/>
    <s v="French"/>
    <n v="98"/>
    <n v="4.7"/>
    <b v="1"/>
    <s v="Active"/>
    <x v="284"/>
    <s v="Tablet"/>
    <x v="4"/>
    <s v="Afternoon"/>
    <n v="12"/>
    <n v="143.88"/>
    <s v="Nov"/>
    <n v="2023"/>
    <s v="Dec"/>
    <n v="2024"/>
    <s v="Gold"/>
  </r>
  <r>
    <x v="301"/>
    <s v="Cameron"/>
    <d v="2023-04-06T00:00:00"/>
    <d v="2024-11-23T00:00:00"/>
    <n v="15.99"/>
    <n v="309"/>
    <x v="2"/>
    <n v="5"/>
    <n v="5"/>
    <b v="0"/>
    <n v="851"/>
    <n v="166"/>
    <s v="France"/>
    <s v="Cryptocurrency"/>
    <s v="Spanish"/>
    <n v="66"/>
    <n v="4"/>
    <b v="1"/>
    <s v="Active"/>
    <x v="285"/>
    <s v="Laptop"/>
    <x v="2"/>
    <s v="Afternoon"/>
    <n v="19"/>
    <n v="303.81"/>
    <s v="Apr"/>
    <n v="2023"/>
    <s v="Nov"/>
    <n v="2024"/>
    <s v="Diamond"/>
  </r>
  <r>
    <x v="302"/>
    <s v="Nicole"/>
    <d v="2024-02-06T00:00:00"/>
    <d v="2024-12-17T00:00:00"/>
    <n v="11.99"/>
    <n v="242"/>
    <x v="0"/>
    <n v="3"/>
    <n v="1"/>
    <b v="0"/>
    <n v="273"/>
    <n v="96"/>
    <s v="Germany"/>
    <s v="Credit Card"/>
    <s v="French"/>
    <n v="34"/>
    <n v="4.9000000000000004"/>
    <b v="1"/>
    <s v="Active"/>
    <x v="286"/>
    <s v="Smart TV"/>
    <x v="4"/>
    <s v="Morning"/>
    <n v="10"/>
    <n v="119.9"/>
    <s v="Feb"/>
    <n v="2024"/>
    <s v="Dec"/>
    <n v="2024"/>
    <s v="Gold"/>
  </r>
  <r>
    <x v="303"/>
    <s v="Rachel"/>
    <d v="2024-10-05T00:00:00"/>
    <d v="2024-11-28T00:00:00"/>
    <n v="15.99"/>
    <n v="256"/>
    <x v="6"/>
    <n v="5"/>
    <n v="3"/>
    <b v="0"/>
    <n v="929"/>
    <n v="89"/>
    <s v="Canada"/>
    <s v="PayPal"/>
    <s v="Spanish"/>
    <n v="89"/>
    <n v="3.3"/>
    <b v="0"/>
    <s v="Active"/>
    <x v="287"/>
    <s v="Smartphone"/>
    <x v="1"/>
    <s v="Morning"/>
    <n v="1"/>
    <n v="15.99"/>
    <s v="Oct"/>
    <n v="2024"/>
    <s v="Nov"/>
    <n v="2024"/>
    <s v="Diamond"/>
  </r>
  <r>
    <x v="304"/>
    <s v="Jessica"/>
    <d v="2023-03-26T00:00:00"/>
    <d v="2024-12-12T00:00:00"/>
    <n v="11.99"/>
    <n v="76"/>
    <x v="4"/>
    <n v="2"/>
    <n v="3"/>
    <b v="0"/>
    <n v="788"/>
    <n v="55"/>
    <s v="UK"/>
    <s v="Credit Card"/>
    <s v="German"/>
    <n v="50"/>
    <n v="4.8"/>
    <b v="1"/>
    <s v="Active"/>
    <x v="288"/>
    <s v="Laptop"/>
    <x v="4"/>
    <s v="Morning"/>
    <n v="20"/>
    <n v="239.8"/>
    <s v="Mar"/>
    <n v="2023"/>
    <s v="Dec"/>
    <n v="2024"/>
    <s v="Gold"/>
  </r>
  <r>
    <x v="305"/>
    <s v="Kristen"/>
    <d v="2023-01-16T00:00:00"/>
    <d v="2024-12-15T00:00:00"/>
    <n v="7.99"/>
    <n v="171"/>
    <x v="0"/>
    <n v="3"/>
    <n v="6"/>
    <b v="1"/>
    <n v="858"/>
    <n v="58"/>
    <s v="Germany"/>
    <s v="Debit Card"/>
    <s v="German"/>
    <n v="21"/>
    <n v="4.5"/>
    <b v="1"/>
    <s v="Active"/>
    <x v="289"/>
    <s v="Smartphone"/>
    <x v="2"/>
    <s v="Afternoon"/>
    <n v="22"/>
    <n v="175.78"/>
    <s v="Jan"/>
    <n v="2023"/>
    <s v="Dec"/>
    <n v="2024"/>
    <s v="Silver"/>
  </r>
  <r>
    <x v="306"/>
    <s v="Amy"/>
    <d v="2024-01-30T00:00:00"/>
    <d v="2024-10-12T00:00:00"/>
    <n v="11.99"/>
    <n v="32"/>
    <x v="0"/>
    <n v="1"/>
    <n v="4"/>
    <b v="1"/>
    <n v="588"/>
    <n v="137"/>
    <s v="France"/>
    <s v="Credit Card"/>
    <s v="English"/>
    <n v="85"/>
    <n v="3.7"/>
    <b v="1"/>
    <s v="Active"/>
    <x v="290"/>
    <s v="Laptop"/>
    <x v="0"/>
    <s v="Afternoon"/>
    <n v="8"/>
    <n v="95.92"/>
    <s v="Jan"/>
    <n v="2024"/>
    <s v="Oct"/>
    <n v="2024"/>
    <s v="Gold"/>
  </r>
  <r>
    <x v="307"/>
    <s v="Amy"/>
    <d v="2024-08-12T00:00:00"/>
    <d v="2024-12-17T00:00:00"/>
    <n v="11.99"/>
    <n v="313"/>
    <x v="4"/>
    <n v="5"/>
    <n v="6"/>
    <b v="1"/>
    <n v="900"/>
    <n v="135"/>
    <s v="Canada"/>
    <s v="Debit Card"/>
    <s v="French"/>
    <n v="87"/>
    <n v="4.8"/>
    <b v="0"/>
    <s v="Active"/>
    <x v="291"/>
    <s v="Smartphone"/>
    <x v="1"/>
    <s v="Afternoon"/>
    <n v="4"/>
    <n v="47.96"/>
    <s v="Aug"/>
    <n v="2024"/>
    <s v="Dec"/>
    <n v="2024"/>
    <s v="Gold"/>
  </r>
  <r>
    <x v="308"/>
    <s v="Amanda"/>
    <d v="2023-04-17T00:00:00"/>
    <d v="2024-12-16T00:00:00"/>
    <n v="7.99"/>
    <n v="369"/>
    <x v="0"/>
    <n v="3"/>
    <n v="1"/>
    <b v="0"/>
    <n v="759"/>
    <n v="56"/>
    <s v="Australia"/>
    <s v="PayPal"/>
    <s v="Hindi"/>
    <n v="30"/>
    <n v="4"/>
    <b v="0"/>
    <s v="Active"/>
    <x v="292"/>
    <s v="Tablet"/>
    <x v="4"/>
    <s v="Late Night"/>
    <n v="19"/>
    <n v="151.81"/>
    <s v="Apr"/>
    <n v="2023"/>
    <s v="Dec"/>
    <n v="2024"/>
    <s v="Silver"/>
  </r>
  <r>
    <x v="309"/>
    <s v="Daniel"/>
    <d v="2024-10-30T00:00:00"/>
    <d v="2024-11-25T00:00:00"/>
    <n v="11.99"/>
    <n v="379"/>
    <x v="0"/>
    <n v="2"/>
    <n v="1"/>
    <b v="1"/>
    <n v="632"/>
    <n v="82"/>
    <s v="USA"/>
    <s v="Credit Card"/>
    <s v="Spanish"/>
    <n v="29"/>
    <n v="3.2"/>
    <b v="1"/>
    <s v="Active"/>
    <x v="293"/>
    <s v="Desktop"/>
    <x v="3"/>
    <s v="Afternoon"/>
    <n v="1"/>
    <n v="11.99"/>
    <s v="Oct"/>
    <n v="2024"/>
    <s v="Nov"/>
    <n v="2024"/>
    <s v="Gold"/>
  </r>
  <r>
    <x v="310"/>
    <s v="Alvin"/>
    <d v="2023-07-22T00:00:00"/>
    <d v="2024-11-20T00:00:00"/>
    <n v="15.99"/>
    <n v="182"/>
    <x v="4"/>
    <n v="4"/>
    <n v="5"/>
    <b v="0"/>
    <n v="247"/>
    <n v="197"/>
    <s v="USA"/>
    <s v="Cryptocurrency"/>
    <s v="French"/>
    <n v="90"/>
    <n v="4.7"/>
    <b v="0"/>
    <s v="Active"/>
    <x v="294"/>
    <s v="Laptop"/>
    <x v="0"/>
    <s v="Evening"/>
    <n v="15"/>
    <n v="239.85"/>
    <s v="Jul"/>
    <n v="2023"/>
    <s v="Nov"/>
    <n v="2024"/>
    <s v="Diamond"/>
  </r>
  <r>
    <x v="311"/>
    <s v="Justin"/>
    <d v="2024-01-27T00:00:00"/>
    <d v="2024-11-26T00:00:00"/>
    <n v="11.99"/>
    <n v="133"/>
    <x v="1"/>
    <n v="5"/>
    <n v="4"/>
    <b v="0"/>
    <n v="951"/>
    <n v="86"/>
    <s v="UK"/>
    <s v="PayPal"/>
    <s v="German"/>
    <n v="88"/>
    <n v="4.4000000000000004"/>
    <b v="0"/>
    <s v="Active"/>
    <x v="124"/>
    <s v="Smart TV"/>
    <x v="2"/>
    <s v="Evening"/>
    <n v="9"/>
    <n v="107.91"/>
    <s v="Jan"/>
    <n v="2024"/>
    <s v="Nov"/>
    <n v="2024"/>
    <s v="Gold"/>
  </r>
  <r>
    <x v="312"/>
    <s v="Tyler"/>
    <d v="2024-04-23T00:00:00"/>
    <d v="2024-11-27T00:00:00"/>
    <n v="11.99"/>
    <n v="301"/>
    <x v="4"/>
    <n v="2"/>
    <n v="2"/>
    <b v="1"/>
    <n v="939"/>
    <n v="21"/>
    <s v="Germany"/>
    <s v="Credit Card"/>
    <s v="Mandarin"/>
    <n v="83"/>
    <n v="4.9000000000000004"/>
    <b v="0"/>
    <s v="Active"/>
    <x v="295"/>
    <s v="Smart TV"/>
    <x v="1"/>
    <s v="Morning"/>
    <n v="7"/>
    <n v="83.93"/>
    <s v="Apr"/>
    <n v="2024"/>
    <s v="Nov"/>
    <n v="2024"/>
    <s v="Gold"/>
  </r>
  <r>
    <x v="313"/>
    <s v="Eric"/>
    <d v="2023-11-30T00:00:00"/>
    <d v="2024-12-14T00:00:00"/>
    <n v="11.99"/>
    <n v="251"/>
    <x v="0"/>
    <n v="5"/>
    <n v="6"/>
    <b v="1"/>
    <n v="687"/>
    <n v="160"/>
    <s v="India"/>
    <s v="Debit Card"/>
    <s v="English"/>
    <n v="88"/>
    <n v="4.5"/>
    <b v="0"/>
    <s v="Active"/>
    <x v="296"/>
    <s v="Tablet"/>
    <x v="4"/>
    <s v="Evening"/>
    <n v="12"/>
    <n v="143.88"/>
    <s v="Nov"/>
    <n v="2023"/>
    <s v="Dec"/>
    <n v="2024"/>
    <s v="Gold"/>
  </r>
  <r>
    <x v="314"/>
    <s v="Shawna"/>
    <d v="2024-11-24T00:00:00"/>
    <d v="2024-11-24T00:00:00"/>
    <n v="15.99"/>
    <n v="158"/>
    <x v="6"/>
    <n v="1"/>
    <n v="5"/>
    <b v="1"/>
    <n v="603"/>
    <n v="72"/>
    <s v="India"/>
    <s v="Credit Card"/>
    <s v="Hindi"/>
    <n v="88"/>
    <n v="3.3"/>
    <b v="0"/>
    <s v="Active"/>
    <x v="297"/>
    <s v="Smart TV"/>
    <x v="1"/>
    <s v="Afternoon"/>
    <n v="1"/>
    <n v="15.99"/>
    <s v="Nov"/>
    <n v="2024"/>
    <s v="Nov"/>
    <n v="2024"/>
    <s v="Diamond"/>
  </r>
  <r>
    <x v="315"/>
    <s v="Valerie"/>
    <d v="2023-05-16T00:00:00"/>
    <d v="2024-11-19T00:00:00"/>
    <n v="11.99"/>
    <n v="447"/>
    <x v="3"/>
    <n v="3"/>
    <n v="4"/>
    <b v="0"/>
    <n v="264"/>
    <n v="55"/>
    <s v="Australia"/>
    <s v="PayPal"/>
    <s v="Mandarin"/>
    <n v="58"/>
    <n v="3.6"/>
    <b v="0"/>
    <s v="Active"/>
    <x v="298"/>
    <s v="Smartphone"/>
    <x v="1"/>
    <s v="Afternoon"/>
    <n v="18"/>
    <n v="215.82"/>
    <s v="May"/>
    <n v="2023"/>
    <s v="Nov"/>
    <n v="2024"/>
    <s v="Gold"/>
  </r>
  <r>
    <x v="316"/>
    <s v="Erin"/>
    <d v="2023-12-31T00:00:00"/>
    <d v="2024-11-25T00:00:00"/>
    <n v="11.99"/>
    <n v="383"/>
    <x v="0"/>
    <n v="5"/>
    <n v="4"/>
    <b v="1"/>
    <n v="711"/>
    <n v="147"/>
    <s v="France"/>
    <s v="PayPal"/>
    <s v="Mandarin"/>
    <n v="68"/>
    <n v="3.9"/>
    <b v="1"/>
    <s v="Active"/>
    <x v="299"/>
    <s v="Laptop"/>
    <x v="4"/>
    <s v="Evening"/>
    <n v="10"/>
    <n v="119.9"/>
    <s v="Dec"/>
    <n v="2023"/>
    <s v="Nov"/>
    <n v="2024"/>
    <s v="Gold"/>
  </r>
  <r>
    <x v="317"/>
    <s v="Jacob"/>
    <d v="2023-07-03T00:00:00"/>
    <d v="2024-06-12T00:00:00"/>
    <n v="11.99"/>
    <n v="42"/>
    <x v="4"/>
    <n v="4"/>
    <n v="2"/>
    <b v="0"/>
    <n v="560"/>
    <n v="98"/>
    <s v="France"/>
    <s v="Debit Card"/>
    <s v="Mandarin"/>
    <n v="90"/>
    <n v="3.8"/>
    <b v="0"/>
    <s v="Active"/>
    <x v="300"/>
    <s v="Laptop"/>
    <x v="4"/>
    <s v="Afternoon"/>
    <n v="11"/>
    <n v="131.89000000000001"/>
    <s v="Jul"/>
    <n v="2023"/>
    <s v="Jun"/>
    <n v="2024"/>
    <s v="Gold"/>
  </r>
  <r>
    <x v="318"/>
    <s v="John"/>
    <d v="2024-04-07T00:00:00"/>
    <d v="2024-12-14T00:00:00"/>
    <n v="11.99"/>
    <n v="291"/>
    <x v="4"/>
    <n v="2"/>
    <n v="1"/>
    <b v="1"/>
    <n v="380"/>
    <n v="106"/>
    <s v="Canada"/>
    <s v="PayPal"/>
    <s v="Spanish"/>
    <n v="22"/>
    <n v="4.0999999999999996"/>
    <b v="0"/>
    <s v="Active"/>
    <x v="301"/>
    <s v="Smart TV"/>
    <x v="2"/>
    <s v="Evening"/>
    <n v="8"/>
    <n v="95.92"/>
    <s v="Apr"/>
    <n v="2024"/>
    <s v="Dec"/>
    <n v="2024"/>
    <s v="Gold"/>
  </r>
  <r>
    <x v="319"/>
    <s v="Barbara"/>
    <d v="2023-04-19T00:00:00"/>
    <d v="2024-03-12T00:00:00"/>
    <n v="7.99"/>
    <n v="46"/>
    <x v="0"/>
    <n v="2"/>
    <n v="4"/>
    <b v="0"/>
    <n v="33"/>
    <n v="120"/>
    <s v="Germany"/>
    <s v="Cryptocurrency"/>
    <s v="Hindi"/>
    <n v="77"/>
    <n v="3.9"/>
    <b v="1"/>
    <s v="Active"/>
    <x v="302"/>
    <s v="Tablet"/>
    <x v="0"/>
    <s v="Evening"/>
    <n v="10"/>
    <n v="79.900000000000006"/>
    <s v="Apr"/>
    <n v="2023"/>
    <s v="Mar"/>
    <n v="2024"/>
    <s v="Silver"/>
  </r>
  <r>
    <x v="320"/>
    <s v="Jessica"/>
    <d v="2024-10-31T00:00:00"/>
    <d v="2024-12-13T00:00:00"/>
    <n v="15.99"/>
    <n v="183"/>
    <x v="2"/>
    <n v="3"/>
    <n v="5"/>
    <b v="0"/>
    <n v="490"/>
    <n v="127"/>
    <s v="Canada"/>
    <s v="Debit Card"/>
    <s v="Hindi"/>
    <n v="40"/>
    <n v="4.5999999999999996"/>
    <b v="1"/>
    <s v="Active"/>
    <x v="303"/>
    <s v="Desktop"/>
    <x v="2"/>
    <s v="Morning"/>
    <n v="1"/>
    <n v="15.99"/>
    <s v="Oct"/>
    <n v="2024"/>
    <s v="Dec"/>
    <n v="2024"/>
    <s v="Diamond"/>
  </r>
  <r>
    <x v="321"/>
    <s v="Scott"/>
    <d v="2023-12-11T00:00:00"/>
    <d v="2024-12-14T00:00:00"/>
    <n v="11.99"/>
    <n v="494"/>
    <x v="0"/>
    <n v="5"/>
    <n v="6"/>
    <b v="1"/>
    <n v="202"/>
    <n v="163"/>
    <s v="UK"/>
    <s v="Debit Card"/>
    <s v="Spanish"/>
    <n v="61"/>
    <n v="4"/>
    <b v="1"/>
    <s v="Active"/>
    <x v="304"/>
    <s v="Tablet"/>
    <x v="0"/>
    <s v="Morning"/>
    <n v="12"/>
    <n v="143.88"/>
    <s v="Dec"/>
    <n v="2023"/>
    <s v="Dec"/>
    <n v="2024"/>
    <s v="Gold"/>
  </r>
  <r>
    <x v="322"/>
    <s v="Daniel"/>
    <d v="2023-12-14T00:00:00"/>
    <d v="2024-06-12T00:00:00"/>
    <n v="15.99"/>
    <n v="302"/>
    <x v="6"/>
    <n v="4"/>
    <n v="4"/>
    <b v="1"/>
    <n v="800"/>
    <n v="101"/>
    <s v="USA"/>
    <s v="Cryptocurrency"/>
    <s v="English"/>
    <n v="89"/>
    <n v="4.3"/>
    <b v="0"/>
    <s v="Active"/>
    <x v="305"/>
    <s v="Desktop"/>
    <x v="1"/>
    <s v="Evening"/>
    <n v="5"/>
    <n v="79.95"/>
    <s v="Dec"/>
    <n v="2023"/>
    <s v="Jun"/>
    <n v="2024"/>
    <s v="Diamond"/>
  </r>
  <r>
    <x v="323"/>
    <s v="Kevin"/>
    <d v="2024-04-04T00:00:00"/>
    <d v="2024-06-12T00:00:00"/>
    <n v="11.99"/>
    <n v="354"/>
    <x v="2"/>
    <n v="1"/>
    <n v="3"/>
    <b v="0"/>
    <n v="885"/>
    <n v="65"/>
    <s v="UK"/>
    <s v="Credit Card"/>
    <s v="English"/>
    <n v="70"/>
    <n v="4.7"/>
    <b v="0"/>
    <s v="Active"/>
    <x v="306"/>
    <s v="Smart TV"/>
    <x v="4"/>
    <s v="Afternoon"/>
    <n v="2"/>
    <n v="23.98"/>
    <s v="Apr"/>
    <n v="2024"/>
    <s v="Jun"/>
    <n v="2024"/>
    <s v="Gold"/>
  </r>
  <r>
    <x v="324"/>
    <s v="Paul"/>
    <d v="2023-11-29T00:00:00"/>
    <d v="2024-11-26T00:00:00"/>
    <n v="11.99"/>
    <n v="85"/>
    <x v="0"/>
    <n v="1"/>
    <n v="2"/>
    <b v="0"/>
    <n v="770"/>
    <n v="132"/>
    <s v="UK"/>
    <s v="Debit Card"/>
    <s v="Spanish"/>
    <n v="99"/>
    <n v="4.4000000000000004"/>
    <b v="0"/>
    <s v="Active"/>
    <x v="307"/>
    <s v="Tablet"/>
    <x v="0"/>
    <s v="Morning"/>
    <n v="11"/>
    <n v="131.89000000000001"/>
    <s v="Nov"/>
    <n v="2023"/>
    <s v="Nov"/>
    <n v="2024"/>
    <s v="Gold"/>
  </r>
  <r>
    <x v="325"/>
    <s v="Kristina"/>
    <d v="2024-07-10T00:00:00"/>
    <d v="2024-01-12T00:00:00"/>
    <n v="7.99"/>
    <n v="277"/>
    <x v="2"/>
    <n v="1"/>
    <n v="3"/>
    <b v="1"/>
    <n v="455"/>
    <n v="120"/>
    <s v="France"/>
    <s v="PayPal"/>
    <s v="Spanish"/>
    <n v="92"/>
    <n v="4.7"/>
    <b v="0"/>
    <s v="Active"/>
    <x v="308"/>
    <s v="Laptop"/>
    <x v="4"/>
    <s v="Afternoon"/>
    <n v="5"/>
    <n v="39.950000000000003"/>
    <s v="Jul"/>
    <n v="2024"/>
    <s v="Jan"/>
    <n v="2024"/>
    <s v="Silver"/>
  </r>
  <r>
    <x v="326"/>
    <s v="Kelsey"/>
    <d v="2023-08-12T00:00:00"/>
    <d v="2024-11-23T00:00:00"/>
    <n v="7.99"/>
    <n v="141"/>
    <x v="5"/>
    <n v="4"/>
    <n v="2"/>
    <b v="1"/>
    <n v="379"/>
    <n v="35"/>
    <s v="Canada"/>
    <s v="Cryptocurrency"/>
    <s v="Hindi"/>
    <n v="29"/>
    <n v="4.9000000000000004"/>
    <b v="1"/>
    <s v="Active"/>
    <x v="309"/>
    <s v="Tablet"/>
    <x v="2"/>
    <s v="Late Night"/>
    <n v="15"/>
    <n v="119.85000000000001"/>
    <s v="Aug"/>
    <n v="2023"/>
    <s v="Nov"/>
    <n v="2024"/>
    <s v="Silver"/>
  </r>
  <r>
    <x v="327"/>
    <s v="Beth"/>
    <d v="2024-03-14T00:00:00"/>
    <d v="2024-11-19T00:00:00"/>
    <n v="11.99"/>
    <n v="251"/>
    <x v="5"/>
    <n v="3"/>
    <n v="3"/>
    <b v="0"/>
    <n v="922"/>
    <n v="106"/>
    <s v="Australia"/>
    <s v="Debit Card"/>
    <s v="Hindi"/>
    <n v="56"/>
    <n v="4.3"/>
    <b v="1"/>
    <s v="Active"/>
    <x v="310"/>
    <s v="Smartphone"/>
    <x v="3"/>
    <s v="Late Night"/>
    <n v="8"/>
    <n v="95.92"/>
    <s v="Mar"/>
    <n v="2024"/>
    <s v="Nov"/>
    <n v="2024"/>
    <s v="Gold"/>
  </r>
  <r>
    <x v="328"/>
    <s v="Michael"/>
    <d v="2023-08-01T00:00:00"/>
    <d v="2024-11-19T00:00:00"/>
    <n v="15.99"/>
    <n v="40"/>
    <x v="3"/>
    <n v="5"/>
    <n v="1"/>
    <b v="1"/>
    <n v="841"/>
    <n v="179"/>
    <s v="Australia"/>
    <s v="PayPal"/>
    <s v="German"/>
    <n v="59"/>
    <n v="3.5"/>
    <b v="1"/>
    <s v="Active"/>
    <x v="311"/>
    <s v="Smart TV"/>
    <x v="1"/>
    <s v="Afternoon"/>
    <n v="15"/>
    <n v="239.85"/>
    <s v="Aug"/>
    <n v="2023"/>
    <s v="Nov"/>
    <n v="2024"/>
    <s v="Diamond"/>
  </r>
  <r>
    <x v="329"/>
    <s v="Christopher"/>
    <d v="2024-11-18T00:00:00"/>
    <d v="2024-11-23T00:00:00"/>
    <n v="7.99"/>
    <n v="470"/>
    <x v="6"/>
    <n v="2"/>
    <n v="3"/>
    <b v="0"/>
    <n v="89"/>
    <n v="135"/>
    <s v="India"/>
    <s v="Debit Card"/>
    <s v="Mandarin"/>
    <n v="45"/>
    <n v="4.5"/>
    <b v="0"/>
    <s v="Active"/>
    <x v="312"/>
    <s v="Smartphone"/>
    <x v="4"/>
    <s v="Morning"/>
    <n v="1"/>
    <n v="7.99"/>
    <s v="Nov"/>
    <n v="2024"/>
    <s v="Nov"/>
    <n v="2024"/>
    <s v="Silver"/>
  </r>
  <r>
    <x v="330"/>
    <s v="Robert"/>
    <d v="2023-06-11T00:00:00"/>
    <d v="2024-12-15T00:00:00"/>
    <n v="7.99"/>
    <n v="168"/>
    <x v="0"/>
    <n v="5"/>
    <n v="3"/>
    <b v="1"/>
    <n v="539"/>
    <n v="48"/>
    <s v="Canada"/>
    <s v="Credit Card"/>
    <s v="Hindi"/>
    <n v="82"/>
    <n v="4.3"/>
    <b v="0"/>
    <s v="Active"/>
    <x v="313"/>
    <s v="Tablet"/>
    <x v="3"/>
    <s v="Late Night"/>
    <n v="18"/>
    <n v="143.82"/>
    <s v="Jun"/>
    <n v="2023"/>
    <s v="Dec"/>
    <n v="2024"/>
    <s v="Silver"/>
  </r>
  <r>
    <x v="331"/>
    <s v="Christopher"/>
    <d v="2023-03-13T00:00:00"/>
    <d v="2024-11-29T00:00:00"/>
    <n v="15.99"/>
    <n v="91"/>
    <x v="5"/>
    <n v="2"/>
    <n v="1"/>
    <b v="1"/>
    <n v="561"/>
    <n v="153"/>
    <s v="Canada"/>
    <s v="Cryptocurrency"/>
    <s v="English"/>
    <n v="7"/>
    <n v="4.0999999999999996"/>
    <b v="0"/>
    <s v="Active"/>
    <x v="314"/>
    <s v="Tablet"/>
    <x v="1"/>
    <s v="Morning"/>
    <n v="20"/>
    <n v="319.8"/>
    <s v="Mar"/>
    <n v="2023"/>
    <s v="Nov"/>
    <n v="2024"/>
    <s v="Diamond"/>
  </r>
  <r>
    <x v="332"/>
    <s v="Jacob"/>
    <d v="2023-09-24T00:00:00"/>
    <d v="2024-12-15T00:00:00"/>
    <n v="7.99"/>
    <n v="91"/>
    <x v="1"/>
    <n v="5"/>
    <n v="1"/>
    <b v="0"/>
    <n v="159"/>
    <n v="14"/>
    <s v="UK"/>
    <s v="PayPal"/>
    <s v="Spanish"/>
    <n v="85"/>
    <n v="4.4000000000000004"/>
    <b v="0"/>
    <s v="Active"/>
    <x v="315"/>
    <s v="Smart TV"/>
    <x v="0"/>
    <s v="Late Night"/>
    <n v="14"/>
    <n v="111.86"/>
    <s v="Sep"/>
    <n v="2023"/>
    <s v="Dec"/>
    <n v="2024"/>
    <s v="Silver"/>
  </r>
  <r>
    <x v="333"/>
    <s v="James"/>
    <d v="2023-07-31T00:00:00"/>
    <d v="2024-12-18T00:00:00"/>
    <n v="11.99"/>
    <n v="233"/>
    <x v="2"/>
    <n v="1"/>
    <n v="2"/>
    <b v="1"/>
    <n v="769"/>
    <n v="132"/>
    <s v="India"/>
    <s v="PayPal"/>
    <s v="Hindi"/>
    <n v="82"/>
    <n v="4.3"/>
    <b v="1"/>
    <s v="Active"/>
    <x v="316"/>
    <s v="Laptop"/>
    <x v="4"/>
    <s v="Morning"/>
    <n v="16"/>
    <n v="191.84"/>
    <s v="Jul"/>
    <n v="2023"/>
    <s v="Dec"/>
    <n v="2024"/>
    <s v="Gold"/>
  </r>
  <r>
    <x v="334"/>
    <s v="Jean"/>
    <d v="2024-06-24T00:00:00"/>
    <d v="2024-12-16T00:00:00"/>
    <n v="7.99"/>
    <n v="427"/>
    <x v="0"/>
    <n v="1"/>
    <n v="1"/>
    <b v="0"/>
    <n v="159"/>
    <n v="98"/>
    <s v="Germany"/>
    <s v="Credit Card"/>
    <s v="Spanish"/>
    <n v="66"/>
    <n v="3.3"/>
    <b v="0"/>
    <s v="Active"/>
    <x v="317"/>
    <s v="Smartphone"/>
    <x v="1"/>
    <s v="Late Night"/>
    <n v="5"/>
    <n v="39.950000000000003"/>
    <s v="Jun"/>
    <n v="2024"/>
    <s v="Dec"/>
    <n v="2024"/>
    <s v="Silver"/>
  </r>
  <r>
    <x v="335"/>
    <s v="Lori"/>
    <d v="2023-02-16T00:00:00"/>
    <d v="2024-10-12T00:00:00"/>
    <n v="11.99"/>
    <n v="307"/>
    <x v="0"/>
    <n v="3"/>
    <n v="1"/>
    <b v="0"/>
    <n v="919"/>
    <n v="175"/>
    <s v="India"/>
    <s v="Debit Card"/>
    <s v="English"/>
    <n v="22"/>
    <n v="4"/>
    <b v="1"/>
    <s v="Active"/>
    <x v="318"/>
    <s v="Desktop"/>
    <x v="0"/>
    <s v="Late Night"/>
    <n v="19"/>
    <n v="227.81"/>
    <s v="Feb"/>
    <n v="2023"/>
    <s v="Oct"/>
    <n v="2024"/>
    <s v="Gold"/>
  </r>
  <r>
    <x v="336"/>
    <s v="David"/>
    <d v="2023-06-09T00:00:00"/>
    <d v="2024-12-17T00:00:00"/>
    <n v="7.99"/>
    <n v="231"/>
    <x v="6"/>
    <n v="1"/>
    <n v="4"/>
    <b v="0"/>
    <n v="420"/>
    <n v="85"/>
    <s v="Germany"/>
    <s v="Cryptocurrency"/>
    <s v="Mandarin"/>
    <n v="30"/>
    <n v="3.5"/>
    <b v="0"/>
    <s v="Active"/>
    <x v="319"/>
    <s v="Smart TV"/>
    <x v="1"/>
    <s v="Evening"/>
    <n v="18"/>
    <n v="143.82"/>
    <s v="Jun"/>
    <n v="2023"/>
    <s v="Dec"/>
    <n v="2024"/>
    <s v="Silver"/>
  </r>
  <r>
    <x v="337"/>
    <s v="Alicia"/>
    <d v="2023-10-07T00:00:00"/>
    <d v="2024-12-15T00:00:00"/>
    <n v="7.99"/>
    <n v="311"/>
    <x v="2"/>
    <n v="3"/>
    <n v="5"/>
    <b v="1"/>
    <n v="724"/>
    <n v="191"/>
    <s v="USA"/>
    <s v="PayPal"/>
    <s v="Hindi"/>
    <n v="55"/>
    <n v="4.7"/>
    <b v="1"/>
    <s v="Active"/>
    <x v="320"/>
    <s v="Smart TV"/>
    <x v="0"/>
    <s v="Morning"/>
    <n v="14"/>
    <n v="111.86"/>
    <s v="Oct"/>
    <n v="2023"/>
    <s v="Dec"/>
    <n v="2024"/>
    <s v="Silver"/>
  </r>
  <r>
    <x v="338"/>
    <s v="Laurie"/>
    <d v="2024-01-01T00:00:00"/>
    <d v="2024-12-17T00:00:00"/>
    <n v="15.99"/>
    <n v="223"/>
    <x v="5"/>
    <n v="5"/>
    <n v="3"/>
    <b v="1"/>
    <n v="499"/>
    <n v="124"/>
    <s v="Canada"/>
    <s v="PayPal"/>
    <s v="German"/>
    <n v="78"/>
    <n v="4.7"/>
    <b v="1"/>
    <s v="Active"/>
    <x v="321"/>
    <s v="Laptop"/>
    <x v="2"/>
    <s v="Morning"/>
    <n v="11"/>
    <n v="175.89000000000001"/>
    <s v="Jan"/>
    <n v="2024"/>
    <s v="Dec"/>
    <n v="2024"/>
    <s v="Diamond"/>
  </r>
  <r>
    <x v="339"/>
    <s v="Amy"/>
    <d v="2023-05-18T00:00:00"/>
    <d v="2024-11-24T00:00:00"/>
    <n v="11.99"/>
    <n v="273"/>
    <x v="5"/>
    <n v="3"/>
    <n v="4"/>
    <b v="1"/>
    <n v="253"/>
    <n v="70"/>
    <s v="Germany"/>
    <s v="PayPal"/>
    <s v="English"/>
    <n v="42"/>
    <n v="4.9000000000000004"/>
    <b v="0"/>
    <s v="Active"/>
    <x v="322"/>
    <s v="Smartphone"/>
    <x v="3"/>
    <s v="Evening"/>
    <n v="18"/>
    <n v="215.82"/>
    <s v="May"/>
    <n v="2023"/>
    <s v="Nov"/>
    <n v="2024"/>
    <s v="Gold"/>
  </r>
  <r>
    <x v="340"/>
    <s v="Jennifer"/>
    <d v="2023-02-08T00:00:00"/>
    <d v="2024-11-12T00:00:00"/>
    <n v="15.99"/>
    <n v="253"/>
    <x v="3"/>
    <n v="4"/>
    <n v="2"/>
    <b v="0"/>
    <n v="660"/>
    <n v="151"/>
    <s v="UK"/>
    <s v="Cryptocurrency"/>
    <s v="Hindi"/>
    <n v="43"/>
    <n v="3.4"/>
    <b v="1"/>
    <s v="Active"/>
    <x v="323"/>
    <s v="Smartphone"/>
    <x v="4"/>
    <s v="Late Night"/>
    <n v="21"/>
    <n v="335.79"/>
    <s v="Feb"/>
    <n v="2023"/>
    <s v="Nov"/>
    <n v="2024"/>
    <s v="Diamond"/>
  </r>
  <r>
    <x v="341"/>
    <s v="Makayla"/>
    <d v="2023-03-18T00:00:00"/>
    <d v="2024-07-12T00:00:00"/>
    <n v="15.99"/>
    <n v="154"/>
    <x v="4"/>
    <n v="4"/>
    <n v="5"/>
    <b v="1"/>
    <n v="804"/>
    <n v="106"/>
    <s v="UK"/>
    <s v="PayPal"/>
    <s v="English"/>
    <n v="60"/>
    <n v="4.8"/>
    <b v="0"/>
    <s v="Active"/>
    <x v="324"/>
    <s v="Laptop"/>
    <x v="1"/>
    <s v="Late Night"/>
    <n v="15"/>
    <n v="239.85"/>
    <s v="Mar"/>
    <n v="2023"/>
    <s v="Jul"/>
    <n v="2024"/>
    <s v="Diamond"/>
  </r>
  <r>
    <x v="342"/>
    <s v="Marie"/>
    <d v="2023-01-06T00:00:00"/>
    <d v="2024-07-12T00:00:00"/>
    <n v="11.99"/>
    <n v="347"/>
    <x v="0"/>
    <n v="4"/>
    <n v="2"/>
    <b v="1"/>
    <n v="546"/>
    <n v="12"/>
    <s v="Australia"/>
    <s v="PayPal"/>
    <s v="Spanish"/>
    <n v="31"/>
    <n v="3.1"/>
    <b v="0"/>
    <s v="Active"/>
    <x v="325"/>
    <s v="Smartphone"/>
    <x v="0"/>
    <s v="Evening"/>
    <n v="18"/>
    <n v="215.82"/>
    <s v="Jan"/>
    <n v="2023"/>
    <s v="Jul"/>
    <n v="2024"/>
    <s v="Gold"/>
  </r>
  <r>
    <x v="343"/>
    <s v="Gabrielle"/>
    <d v="2024-02-14T00:00:00"/>
    <d v="2024-12-12T00:00:00"/>
    <n v="15.99"/>
    <n v="238"/>
    <x v="5"/>
    <n v="4"/>
    <n v="2"/>
    <b v="0"/>
    <n v="524"/>
    <n v="162"/>
    <s v="USA"/>
    <s v="Cryptocurrency"/>
    <s v="German"/>
    <n v="20"/>
    <n v="3"/>
    <b v="1"/>
    <s v="Active"/>
    <x v="326"/>
    <s v="Smartphone"/>
    <x v="2"/>
    <s v="Morning"/>
    <n v="9"/>
    <n v="143.91"/>
    <s v="Feb"/>
    <n v="2024"/>
    <s v="Dec"/>
    <n v="2024"/>
    <s v="Diamond"/>
  </r>
  <r>
    <x v="344"/>
    <s v="Kathy"/>
    <d v="2024-05-18T00:00:00"/>
    <d v="2024-11-30T00:00:00"/>
    <n v="11.99"/>
    <n v="166"/>
    <x v="0"/>
    <n v="1"/>
    <n v="6"/>
    <b v="1"/>
    <n v="788"/>
    <n v="31"/>
    <s v="USA"/>
    <s v="PayPal"/>
    <s v="German"/>
    <n v="25"/>
    <n v="4.3"/>
    <b v="1"/>
    <s v="Active"/>
    <x v="327"/>
    <s v="Smart TV"/>
    <x v="0"/>
    <s v="Afternoon"/>
    <n v="6"/>
    <n v="71.94"/>
    <s v="May"/>
    <n v="2024"/>
    <s v="Nov"/>
    <n v="2024"/>
    <s v="Gold"/>
  </r>
  <r>
    <x v="345"/>
    <s v="Victor"/>
    <d v="2024-10-27T00:00:00"/>
    <d v="2024-01-12T00:00:00"/>
    <n v="7.99"/>
    <n v="241"/>
    <x v="2"/>
    <n v="3"/>
    <n v="6"/>
    <b v="0"/>
    <n v="905"/>
    <n v="127"/>
    <s v="India"/>
    <s v="PayPal"/>
    <s v="Spanish"/>
    <n v="93"/>
    <n v="4"/>
    <b v="0"/>
    <s v="Active"/>
    <x v="328"/>
    <s v="Desktop"/>
    <x v="0"/>
    <s v="Morning"/>
    <n v="9"/>
    <n v="71.91"/>
    <s v="Oct"/>
    <n v="2024"/>
    <s v="Jan"/>
    <n v="2024"/>
    <s v="Silver"/>
  </r>
  <r>
    <x v="346"/>
    <s v="Michael"/>
    <d v="2023-01-18T00:00:00"/>
    <d v="2024-05-12T00:00:00"/>
    <n v="15.99"/>
    <n v="329"/>
    <x v="4"/>
    <n v="2"/>
    <n v="1"/>
    <b v="0"/>
    <n v="670"/>
    <n v="94"/>
    <s v="UK"/>
    <s v="PayPal"/>
    <s v="Hindi"/>
    <n v="61"/>
    <n v="3"/>
    <b v="0"/>
    <s v="Active"/>
    <x v="329"/>
    <s v="Laptop"/>
    <x v="0"/>
    <s v="Morning"/>
    <n v="15"/>
    <n v="239.85"/>
    <s v="Jan"/>
    <n v="2023"/>
    <s v="May"/>
    <n v="2024"/>
    <s v="Diamond"/>
  </r>
  <r>
    <x v="347"/>
    <s v="Tracy"/>
    <d v="2024-08-09T00:00:00"/>
    <d v="2024-11-30T00:00:00"/>
    <n v="15.99"/>
    <n v="361"/>
    <x v="5"/>
    <n v="4"/>
    <n v="5"/>
    <b v="1"/>
    <n v="416"/>
    <n v="143"/>
    <s v="Australia"/>
    <s v="Credit Card"/>
    <s v="French"/>
    <n v="99"/>
    <n v="3.7"/>
    <b v="0"/>
    <s v="Active"/>
    <x v="330"/>
    <s v="Smart TV"/>
    <x v="4"/>
    <s v="Morning"/>
    <n v="3"/>
    <n v="47.97"/>
    <s v="Aug"/>
    <n v="2024"/>
    <s v="Nov"/>
    <n v="2024"/>
    <s v="Diamond"/>
  </r>
  <r>
    <x v="348"/>
    <s v="Craig"/>
    <d v="2023-02-19T00:00:00"/>
    <d v="2024-05-12T00:00:00"/>
    <n v="11.99"/>
    <n v="486"/>
    <x v="4"/>
    <n v="2"/>
    <n v="6"/>
    <b v="0"/>
    <n v="887"/>
    <n v="128"/>
    <s v="USA"/>
    <s v="Credit Card"/>
    <s v="German"/>
    <n v="59"/>
    <n v="4.4000000000000004"/>
    <b v="0"/>
    <s v="Active"/>
    <x v="331"/>
    <s v="Laptop"/>
    <x v="0"/>
    <s v="Morning"/>
    <n v="14"/>
    <n v="167.86"/>
    <s v="Feb"/>
    <n v="2023"/>
    <s v="May"/>
    <n v="2024"/>
    <s v="Gold"/>
  </r>
  <r>
    <x v="349"/>
    <s v="Jesse"/>
    <d v="2023-02-01T00:00:00"/>
    <d v="2024-12-17T00:00:00"/>
    <n v="15.99"/>
    <n v="120"/>
    <x v="1"/>
    <n v="2"/>
    <n v="3"/>
    <b v="0"/>
    <n v="781"/>
    <n v="97"/>
    <s v="Canada"/>
    <s v="Credit Card"/>
    <s v="English"/>
    <n v="46"/>
    <n v="3.3"/>
    <b v="1"/>
    <s v="Active"/>
    <x v="332"/>
    <s v="Smart TV"/>
    <x v="4"/>
    <s v="Evening"/>
    <n v="22"/>
    <n v="351.78000000000003"/>
    <s v="Feb"/>
    <n v="2023"/>
    <s v="Dec"/>
    <n v="2024"/>
    <s v="Diamond"/>
  </r>
  <r>
    <x v="350"/>
    <s v="Caitlin"/>
    <d v="2024-04-14T00:00:00"/>
    <d v="2024-12-15T00:00:00"/>
    <n v="15.99"/>
    <n v="164"/>
    <x v="3"/>
    <n v="3"/>
    <n v="5"/>
    <b v="1"/>
    <n v="89"/>
    <n v="32"/>
    <s v="Germany"/>
    <s v="Cryptocurrency"/>
    <s v="German"/>
    <n v="83"/>
    <n v="3"/>
    <b v="1"/>
    <s v="Active"/>
    <x v="333"/>
    <s v="Tablet"/>
    <x v="1"/>
    <s v="Evening"/>
    <n v="8"/>
    <n v="127.92"/>
    <s v="Apr"/>
    <n v="2024"/>
    <s v="Dec"/>
    <n v="2024"/>
    <s v="Diamond"/>
  </r>
  <r>
    <x v="351"/>
    <s v="Melissa"/>
    <d v="2023-09-28T00:00:00"/>
    <d v="2024-11-30T00:00:00"/>
    <n v="7.99"/>
    <n v="257"/>
    <x v="2"/>
    <n v="3"/>
    <n v="6"/>
    <b v="1"/>
    <n v="985"/>
    <n v="97"/>
    <s v="UK"/>
    <s v="Credit Card"/>
    <s v="Mandarin"/>
    <n v="88"/>
    <n v="3.9"/>
    <b v="1"/>
    <s v="Active"/>
    <x v="334"/>
    <s v="Desktop"/>
    <x v="4"/>
    <s v="Morning"/>
    <n v="14"/>
    <n v="111.86"/>
    <s v="Sep"/>
    <n v="2023"/>
    <s v="Nov"/>
    <n v="2024"/>
    <s v="Silver"/>
  </r>
  <r>
    <x v="352"/>
    <s v="Walter"/>
    <d v="2023-06-17T00:00:00"/>
    <d v="2024-11-28T00:00:00"/>
    <n v="7.99"/>
    <n v="474"/>
    <x v="0"/>
    <n v="3"/>
    <n v="5"/>
    <b v="1"/>
    <n v="341"/>
    <n v="165"/>
    <s v="Australia"/>
    <s v="Cryptocurrency"/>
    <s v="Mandarin"/>
    <n v="30"/>
    <n v="4.8"/>
    <b v="0"/>
    <s v="Active"/>
    <x v="335"/>
    <s v="Smartphone"/>
    <x v="2"/>
    <s v="Evening"/>
    <n v="17"/>
    <n v="135.83000000000001"/>
    <s v="Jun"/>
    <n v="2023"/>
    <s v="Nov"/>
    <n v="2024"/>
    <s v="Silver"/>
  </r>
  <r>
    <x v="353"/>
    <s v="David"/>
    <d v="2024-03-23T00:00:00"/>
    <d v="2024-12-16T00:00:00"/>
    <n v="11.99"/>
    <n v="99"/>
    <x v="4"/>
    <n v="4"/>
    <n v="2"/>
    <b v="0"/>
    <n v="319"/>
    <n v="187"/>
    <s v="Australia"/>
    <s v="Credit Card"/>
    <s v="English"/>
    <n v="58"/>
    <n v="3.6"/>
    <b v="0"/>
    <s v="Active"/>
    <x v="336"/>
    <s v="Tablet"/>
    <x v="0"/>
    <s v="Morning"/>
    <n v="8"/>
    <n v="95.92"/>
    <s v="Mar"/>
    <n v="2024"/>
    <s v="Dec"/>
    <n v="2024"/>
    <s v="Gold"/>
  </r>
  <r>
    <x v="354"/>
    <s v="Sydney"/>
    <d v="2023-10-26T00:00:00"/>
    <d v="2024-11-20T00:00:00"/>
    <n v="15.99"/>
    <n v="23"/>
    <x v="4"/>
    <n v="3"/>
    <n v="3"/>
    <b v="1"/>
    <n v="489"/>
    <n v="7"/>
    <s v="India"/>
    <s v="Debit Card"/>
    <s v="Mandarin"/>
    <n v="54"/>
    <n v="4.5"/>
    <b v="1"/>
    <s v="Active"/>
    <x v="337"/>
    <s v="Tablet"/>
    <x v="4"/>
    <s v="Evening"/>
    <n v="12"/>
    <n v="191.88"/>
    <s v="Oct"/>
    <n v="2023"/>
    <s v="Nov"/>
    <n v="2024"/>
    <s v="Diamond"/>
  </r>
  <r>
    <x v="355"/>
    <s v="Janet"/>
    <d v="2023-10-15T00:00:00"/>
    <d v="2024-11-24T00:00:00"/>
    <n v="15.99"/>
    <n v="141"/>
    <x v="0"/>
    <n v="5"/>
    <n v="5"/>
    <b v="1"/>
    <n v="636"/>
    <n v="186"/>
    <s v="UK"/>
    <s v="Credit Card"/>
    <s v="Mandarin"/>
    <n v="95"/>
    <n v="3.6"/>
    <b v="0"/>
    <s v="Active"/>
    <x v="338"/>
    <s v="Laptop"/>
    <x v="4"/>
    <s v="Late Night"/>
    <n v="13"/>
    <n v="207.87"/>
    <s v="Oct"/>
    <n v="2023"/>
    <s v="Nov"/>
    <n v="2024"/>
    <s v="Diamond"/>
  </r>
  <r>
    <x v="356"/>
    <s v="Matthew"/>
    <d v="2024-06-10T00:00:00"/>
    <d v="2024-11-27T00:00:00"/>
    <n v="11.99"/>
    <n v="25"/>
    <x v="1"/>
    <n v="5"/>
    <n v="2"/>
    <b v="0"/>
    <n v="162"/>
    <n v="147"/>
    <s v="Germany"/>
    <s v="Debit Card"/>
    <s v="English"/>
    <n v="82"/>
    <n v="4.3"/>
    <b v="0"/>
    <s v="Active"/>
    <x v="339"/>
    <s v="Smart TV"/>
    <x v="3"/>
    <s v="Late Night"/>
    <n v="5"/>
    <n v="59.95"/>
    <s v="Jun"/>
    <n v="2024"/>
    <s v="Nov"/>
    <n v="2024"/>
    <s v="Gold"/>
  </r>
  <r>
    <x v="357"/>
    <s v="Jordan"/>
    <d v="2024-03-31T00:00:00"/>
    <d v="2024-11-12T00:00:00"/>
    <n v="11.99"/>
    <n v="129"/>
    <x v="1"/>
    <n v="5"/>
    <n v="3"/>
    <b v="0"/>
    <n v="291"/>
    <n v="37"/>
    <s v="India"/>
    <s v="Credit Card"/>
    <s v="Mandarin"/>
    <n v="51"/>
    <n v="3.8"/>
    <b v="0"/>
    <s v="Active"/>
    <x v="340"/>
    <s v="Tablet"/>
    <x v="3"/>
    <s v="Morning"/>
    <n v="7"/>
    <n v="83.93"/>
    <s v="Mar"/>
    <n v="2024"/>
    <s v="Nov"/>
    <n v="2024"/>
    <s v="Gold"/>
  </r>
  <r>
    <x v="358"/>
    <s v="Sandra"/>
    <d v="2023-12-26T00:00:00"/>
    <d v="2024-12-12T00:00:00"/>
    <n v="7.99"/>
    <n v="221"/>
    <x v="5"/>
    <n v="2"/>
    <n v="4"/>
    <b v="0"/>
    <n v="702"/>
    <n v="130"/>
    <s v="Canada"/>
    <s v="PayPal"/>
    <s v="French"/>
    <n v="36"/>
    <n v="4.3"/>
    <b v="0"/>
    <s v="Active"/>
    <x v="341"/>
    <s v="Laptop"/>
    <x v="3"/>
    <s v="Evening"/>
    <n v="11"/>
    <n v="87.89"/>
    <s v="Dec"/>
    <n v="2023"/>
    <s v="Dec"/>
    <n v="2024"/>
    <s v="Silver"/>
  </r>
  <r>
    <x v="359"/>
    <s v="Christopher"/>
    <d v="2024-04-28T00:00:00"/>
    <d v="2024-11-23T00:00:00"/>
    <n v="7.99"/>
    <n v="85"/>
    <x v="1"/>
    <n v="5"/>
    <n v="1"/>
    <b v="0"/>
    <n v="429"/>
    <n v="52"/>
    <s v="UK"/>
    <s v="PayPal"/>
    <s v="German"/>
    <n v="16"/>
    <n v="3.8"/>
    <b v="0"/>
    <s v="Active"/>
    <x v="342"/>
    <s v="Smartphone"/>
    <x v="2"/>
    <s v="Evening"/>
    <n v="6"/>
    <n v="47.94"/>
    <s v="Apr"/>
    <n v="2024"/>
    <s v="Nov"/>
    <n v="2024"/>
    <s v="Silver"/>
  </r>
  <r>
    <x v="360"/>
    <s v="Amber"/>
    <d v="2024-06-11T00:00:00"/>
    <d v="2024-06-12T00:00:00"/>
    <n v="15.99"/>
    <n v="241"/>
    <x v="2"/>
    <n v="3"/>
    <n v="2"/>
    <b v="1"/>
    <n v="549"/>
    <n v="158"/>
    <s v="India"/>
    <s v="Debit Card"/>
    <s v="Mandarin"/>
    <n v="96"/>
    <n v="3.1"/>
    <b v="1"/>
    <s v="Active"/>
    <x v="343"/>
    <s v="Smartphone"/>
    <x v="3"/>
    <s v="Morning"/>
    <n v="1"/>
    <n v="15.99"/>
    <s v="Jun"/>
    <n v="2024"/>
    <s v="Jun"/>
    <n v="2024"/>
    <s v="Diamond"/>
  </r>
  <r>
    <x v="361"/>
    <s v="Craig"/>
    <d v="2024-05-01T00:00:00"/>
    <d v="2024-12-13T00:00:00"/>
    <n v="7.99"/>
    <n v="113"/>
    <x v="1"/>
    <n v="1"/>
    <n v="1"/>
    <b v="0"/>
    <n v="177"/>
    <n v="3"/>
    <s v="Australia"/>
    <s v="Cryptocurrency"/>
    <s v="English"/>
    <n v="69"/>
    <n v="4.8"/>
    <b v="0"/>
    <s v="Active"/>
    <x v="344"/>
    <s v="Desktop"/>
    <x v="1"/>
    <s v="Late Night"/>
    <n v="7"/>
    <n v="55.93"/>
    <s v="May"/>
    <n v="2024"/>
    <s v="Dec"/>
    <n v="2024"/>
    <s v="Silver"/>
  </r>
  <r>
    <x v="362"/>
    <s v="Stephen"/>
    <d v="2023-05-28T00:00:00"/>
    <d v="2024-05-12T00:00:00"/>
    <n v="7.99"/>
    <n v="304"/>
    <x v="2"/>
    <n v="1"/>
    <n v="3"/>
    <b v="0"/>
    <n v="975"/>
    <n v="10"/>
    <s v="Canada"/>
    <s v="PayPal"/>
    <s v="English"/>
    <n v="48"/>
    <n v="3.2"/>
    <b v="0"/>
    <s v="Active"/>
    <x v="345"/>
    <s v="Smart TV"/>
    <x v="3"/>
    <s v="Late Night"/>
    <n v="11"/>
    <n v="87.89"/>
    <s v="May"/>
    <n v="2023"/>
    <s v="May"/>
    <n v="2024"/>
    <s v="Silver"/>
  </r>
  <r>
    <x v="363"/>
    <s v="Diana"/>
    <d v="2023-03-01T00:00:00"/>
    <d v="2024-12-15T00:00:00"/>
    <n v="15.99"/>
    <n v="63"/>
    <x v="5"/>
    <n v="4"/>
    <n v="4"/>
    <b v="0"/>
    <n v="670"/>
    <n v="72"/>
    <s v="USA"/>
    <s v="PayPal"/>
    <s v="Spanish"/>
    <n v="27"/>
    <n v="4.8"/>
    <b v="0"/>
    <s v="Active"/>
    <x v="346"/>
    <s v="Smartphone"/>
    <x v="0"/>
    <s v="Evening"/>
    <n v="21"/>
    <n v="335.79"/>
    <s v="Mar"/>
    <n v="2023"/>
    <s v="Dec"/>
    <n v="2024"/>
    <s v="Diamond"/>
  </r>
  <r>
    <x v="364"/>
    <s v="Maurice"/>
    <d v="2023-03-27T00:00:00"/>
    <d v="2024-11-25T00:00:00"/>
    <n v="7.99"/>
    <n v="348"/>
    <x v="1"/>
    <n v="2"/>
    <n v="5"/>
    <b v="0"/>
    <n v="501"/>
    <n v="71"/>
    <s v="Germany"/>
    <s v="Debit Card"/>
    <s v="French"/>
    <n v="38"/>
    <n v="4.3"/>
    <b v="0"/>
    <s v="Active"/>
    <x v="347"/>
    <s v="Smartphone"/>
    <x v="2"/>
    <s v="Late Night"/>
    <n v="19"/>
    <n v="151.81"/>
    <s v="Mar"/>
    <n v="2023"/>
    <s v="Nov"/>
    <n v="2024"/>
    <s v="Silver"/>
  </r>
  <r>
    <x v="365"/>
    <s v="Jacob"/>
    <d v="2023-02-21T00:00:00"/>
    <d v="2024-11-30T00:00:00"/>
    <n v="11.99"/>
    <n v="250"/>
    <x v="3"/>
    <n v="5"/>
    <n v="2"/>
    <b v="0"/>
    <n v="611"/>
    <n v="170"/>
    <s v="UK"/>
    <s v="Credit Card"/>
    <s v="English"/>
    <n v="71"/>
    <n v="3.9"/>
    <b v="0"/>
    <s v="Active"/>
    <x v="348"/>
    <s v="Smartphone"/>
    <x v="3"/>
    <s v="Evening"/>
    <n v="21"/>
    <n v="251.79"/>
    <s v="Feb"/>
    <n v="2023"/>
    <s v="Nov"/>
    <n v="2024"/>
    <s v="Gold"/>
  </r>
  <r>
    <x v="366"/>
    <s v="Rebecca"/>
    <d v="2023-12-15T00:00:00"/>
    <d v="2024-11-26T00:00:00"/>
    <n v="7.99"/>
    <n v="331"/>
    <x v="5"/>
    <n v="1"/>
    <n v="6"/>
    <b v="1"/>
    <n v="231"/>
    <n v="199"/>
    <s v="Germany"/>
    <s v="PayPal"/>
    <s v="Mandarin"/>
    <n v="93"/>
    <n v="3.4"/>
    <b v="0"/>
    <s v="Active"/>
    <x v="349"/>
    <s v="Desktop"/>
    <x v="1"/>
    <s v="Late Night"/>
    <n v="11"/>
    <n v="87.89"/>
    <s v="Dec"/>
    <n v="2023"/>
    <s v="Nov"/>
    <n v="2024"/>
    <s v="Silver"/>
  </r>
  <r>
    <x v="367"/>
    <s v="Andrew"/>
    <d v="2023-09-13T00:00:00"/>
    <d v="2024-12-14T00:00:00"/>
    <n v="15.99"/>
    <n v="362"/>
    <x v="1"/>
    <n v="4"/>
    <n v="1"/>
    <b v="0"/>
    <n v="709"/>
    <n v="52"/>
    <s v="USA"/>
    <s v="Credit Card"/>
    <s v="Spanish"/>
    <n v="80"/>
    <n v="4.5"/>
    <b v="1"/>
    <s v="Active"/>
    <x v="34"/>
    <s v="Smart TV"/>
    <x v="1"/>
    <s v="Late Night"/>
    <n v="15"/>
    <n v="239.85"/>
    <s v="Sep"/>
    <n v="2023"/>
    <s v="Dec"/>
    <n v="2024"/>
    <s v="Diamond"/>
  </r>
  <r>
    <x v="368"/>
    <s v="Cody"/>
    <d v="2023-07-09T00:00:00"/>
    <d v="2024-11-25T00:00:00"/>
    <n v="15.99"/>
    <n v="335"/>
    <x v="5"/>
    <n v="3"/>
    <n v="6"/>
    <b v="1"/>
    <n v="75"/>
    <n v="177"/>
    <s v="UK"/>
    <s v="PayPal"/>
    <s v="Hindi"/>
    <n v="73"/>
    <n v="3.9"/>
    <b v="1"/>
    <s v="Active"/>
    <x v="350"/>
    <s v="Desktop"/>
    <x v="4"/>
    <s v="Evening"/>
    <n v="16"/>
    <n v="255.84"/>
    <s v="Jul"/>
    <n v="2023"/>
    <s v="Nov"/>
    <n v="2024"/>
    <s v="Diamond"/>
  </r>
  <r>
    <x v="369"/>
    <s v="Sarah"/>
    <d v="2023-08-06T00:00:00"/>
    <d v="2024-11-20T00:00:00"/>
    <n v="7.99"/>
    <n v="279"/>
    <x v="2"/>
    <n v="4"/>
    <n v="6"/>
    <b v="0"/>
    <n v="636"/>
    <n v="176"/>
    <s v="France"/>
    <s v="Cryptocurrency"/>
    <s v="French"/>
    <n v="32"/>
    <n v="3.7"/>
    <b v="1"/>
    <s v="Active"/>
    <x v="351"/>
    <s v="Smartphone"/>
    <x v="3"/>
    <s v="Afternoon"/>
    <n v="15"/>
    <n v="119.85000000000001"/>
    <s v="Aug"/>
    <n v="2023"/>
    <s v="Nov"/>
    <n v="2024"/>
    <s v="Silver"/>
  </r>
  <r>
    <x v="370"/>
    <s v="Gabriel"/>
    <d v="2024-01-19T00:00:00"/>
    <d v="2024-11-19T00:00:00"/>
    <n v="11.99"/>
    <n v="174"/>
    <x v="2"/>
    <n v="1"/>
    <n v="6"/>
    <b v="1"/>
    <n v="239"/>
    <n v="175"/>
    <s v="USA"/>
    <s v="Credit Card"/>
    <s v="English"/>
    <n v="65"/>
    <n v="3.7"/>
    <b v="0"/>
    <s v="Active"/>
    <x v="352"/>
    <s v="Tablet"/>
    <x v="4"/>
    <s v="Morning"/>
    <n v="10"/>
    <n v="119.9"/>
    <s v="Jan"/>
    <n v="2024"/>
    <s v="Nov"/>
    <n v="2024"/>
    <s v="Gold"/>
  </r>
  <r>
    <x v="371"/>
    <s v="Janet"/>
    <d v="2023-06-15T00:00:00"/>
    <d v="2024-11-27T00:00:00"/>
    <n v="7.99"/>
    <n v="272"/>
    <x v="3"/>
    <n v="1"/>
    <n v="6"/>
    <b v="0"/>
    <n v="356"/>
    <n v="126"/>
    <s v="India"/>
    <s v="Debit Card"/>
    <s v="Mandarin"/>
    <n v="40"/>
    <n v="4.3"/>
    <b v="1"/>
    <s v="Active"/>
    <x v="353"/>
    <s v="Smart TV"/>
    <x v="3"/>
    <s v="Morning"/>
    <n v="17"/>
    <n v="135.83000000000001"/>
    <s v="Jun"/>
    <n v="2023"/>
    <s v="Nov"/>
    <n v="2024"/>
    <s v="Silver"/>
  </r>
  <r>
    <x v="372"/>
    <s v="Amy"/>
    <d v="2023-10-02T00:00:00"/>
    <d v="2024-11-29T00:00:00"/>
    <n v="11.99"/>
    <n v="341"/>
    <x v="2"/>
    <n v="4"/>
    <n v="1"/>
    <b v="1"/>
    <n v="744"/>
    <n v="146"/>
    <s v="Australia"/>
    <s v="PayPal"/>
    <s v="English"/>
    <n v="75"/>
    <n v="4.4000000000000004"/>
    <b v="0"/>
    <s v="Active"/>
    <x v="354"/>
    <s v="Smart TV"/>
    <x v="0"/>
    <s v="Morning"/>
    <n v="13"/>
    <n v="155.87"/>
    <s v="Oct"/>
    <n v="2023"/>
    <s v="Nov"/>
    <n v="2024"/>
    <s v="Gold"/>
  </r>
  <r>
    <x v="373"/>
    <s v="Leah"/>
    <d v="2023-01-18T00:00:00"/>
    <d v="2024-11-20T00:00:00"/>
    <n v="11.99"/>
    <n v="292"/>
    <x v="1"/>
    <n v="4"/>
    <n v="2"/>
    <b v="1"/>
    <n v="109"/>
    <n v="68"/>
    <s v="Germany"/>
    <s v="Credit Card"/>
    <s v="English"/>
    <n v="95"/>
    <n v="4.3"/>
    <b v="0"/>
    <s v="Active"/>
    <x v="355"/>
    <s v="Laptop"/>
    <x v="1"/>
    <s v="Evening"/>
    <n v="22"/>
    <n v="263.78000000000003"/>
    <s v="Jan"/>
    <n v="2023"/>
    <s v="Nov"/>
    <n v="2024"/>
    <s v="Gold"/>
  </r>
  <r>
    <x v="374"/>
    <s v="Matthew"/>
    <d v="2024-07-19T00:00:00"/>
    <d v="2024-12-16T00:00:00"/>
    <n v="15.99"/>
    <n v="480"/>
    <x v="1"/>
    <n v="2"/>
    <n v="2"/>
    <b v="1"/>
    <n v="994"/>
    <n v="78"/>
    <s v="Germany"/>
    <s v="Credit Card"/>
    <s v="Mandarin"/>
    <n v="39"/>
    <n v="4.3"/>
    <b v="1"/>
    <s v="Active"/>
    <x v="356"/>
    <s v="Tablet"/>
    <x v="3"/>
    <s v="Morning"/>
    <n v="4"/>
    <n v="63.96"/>
    <s v="Jul"/>
    <n v="2024"/>
    <s v="Dec"/>
    <n v="2024"/>
    <s v="Diamond"/>
  </r>
  <r>
    <x v="375"/>
    <s v="Kevin"/>
    <d v="2024-06-22T00:00:00"/>
    <d v="2024-11-12T00:00:00"/>
    <n v="11.99"/>
    <n v="58"/>
    <x v="6"/>
    <n v="1"/>
    <n v="6"/>
    <b v="0"/>
    <n v="983"/>
    <n v="8"/>
    <s v="UK"/>
    <s v="Credit Card"/>
    <s v="English"/>
    <n v="75"/>
    <n v="4.3"/>
    <b v="1"/>
    <s v="Active"/>
    <x v="146"/>
    <s v="Tablet"/>
    <x v="1"/>
    <s v="Afternoon"/>
    <n v="4"/>
    <n v="47.96"/>
    <s v="Jun"/>
    <n v="2024"/>
    <s v="Nov"/>
    <n v="2024"/>
    <s v="Gold"/>
  </r>
  <r>
    <x v="376"/>
    <s v="Matthew"/>
    <d v="2024-09-26T00:00:00"/>
    <d v="2024-12-14T00:00:00"/>
    <n v="7.99"/>
    <n v="446"/>
    <x v="1"/>
    <n v="3"/>
    <n v="6"/>
    <b v="0"/>
    <n v="185"/>
    <n v="134"/>
    <s v="USA"/>
    <s v="Credit Card"/>
    <s v="Spanish"/>
    <n v="18"/>
    <n v="3.3"/>
    <b v="0"/>
    <s v="Active"/>
    <x v="357"/>
    <s v="Smartphone"/>
    <x v="2"/>
    <s v="Morning"/>
    <n v="2"/>
    <n v="15.98"/>
    <s v="Sep"/>
    <n v="2024"/>
    <s v="Dec"/>
    <n v="2024"/>
    <s v="Silver"/>
  </r>
  <r>
    <x v="377"/>
    <s v="Tracey"/>
    <d v="2023-10-22T00:00:00"/>
    <d v="2024-01-12T00:00:00"/>
    <n v="7.99"/>
    <n v="448"/>
    <x v="5"/>
    <n v="3"/>
    <n v="4"/>
    <b v="1"/>
    <n v="506"/>
    <n v="193"/>
    <s v="Germany"/>
    <s v="Debit Card"/>
    <s v="Spanish"/>
    <n v="79"/>
    <n v="4.3"/>
    <b v="0"/>
    <s v="Active"/>
    <x v="358"/>
    <s v="Smart TV"/>
    <x v="3"/>
    <s v="Late Night"/>
    <n v="2"/>
    <n v="15.98"/>
    <s v="Oct"/>
    <n v="2023"/>
    <s v="Jan"/>
    <n v="2024"/>
    <s v="Silver"/>
  </r>
  <r>
    <x v="378"/>
    <s v="Tracy"/>
    <d v="2023-06-20T00:00:00"/>
    <d v="2024-03-12T00:00:00"/>
    <n v="11.99"/>
    <n v="366"/>
    <x v="2"/>
    <n v="4"/>
    <n v="3"/>
    <b v="0"/>
    <n v="327"/>
    <n v="1"/>
    <s v="UK"/>
    <s v="Debit Card"/>
    <s v="Hindi"/>
    <n v="56"/>
    <n v="3.6"/>
    <b v="1"/>
    <s v="Active"/>
    <x v="359"/>
    <s v="Desktop"/>
    <x v="1"/>
    <s v="Late Night"/>
    <n v="8"/>
    <n v="95.92"/>
    <s v="Jun"/>
    <n v="2023"/>
    <s v="Mar"/>
    <n v="2024"/>
    <s v="Gold"/>
  </r>
  <r>
    <x v="379"/>
    <s v="Sarah"/>
    <d v="2024-10-08T00:00:00"/>
    <d v="2024-12-13T00:00:00"/>
    <n v="7.99"/>
    <n v="183"/>
    <x v="3"/>
    <n v="4"/>
    <n v="5"/>
    <b v="0"/>
    <n v="833"/>
    <n v="154"/>
    <s v="France"/>
    <s v="PayPal"/>
    <s v="German"/>
    <n v="46"/>
    <n v="3.9"/>
    <b v="0"/>
    <s v="Active"/>
    <x v="360"/>
    <s v="Tablet"/>
    <x v="0"/>
    <s v="Evening"/>
    <n v="2"/>
    <n v="15.98"/>
    <s v="Oct"/>
    <n v="2024"/>
    <s v="Dec"/>
    <n v="2024"/>
    <s v="Silver"/>
  </r>
  <r>
    <x v="380"/>
    <s v="Kimberly"/>
    <d v="2024-03-28T00:00:00"/>
    <d v="2024-11-28T00:00:00"/>
    <n v="11.99"/>
    <n v="338"/>
    <x v="6"/>
    <n v="3"/>
    <n v="2"/>
    <b v="1"/>
    <n v="528"/>
    <n v="184"/>
    <s v="UK"/>
    <s v="Cryptocurrency"/>
    <s v="Spanish"/>
    <n v="58"/>
    <n v="3.7"/>
    <b v="1"/>
    <s v="Active"/>
    <x v="361"/>
    <s v="Desktop"/>
    <x v="1"/>
    <s v="Late Night"/>
    <n v="8"/>
    <n v="95.92"/>
    <s v="Mar"/>
    <n v="2024"/>
    <s v="Nov"/>
    <n v="2024"/>
    <s v="Gold"/>
  </r>
  <r>
    <x v="381"/>
    <s v="Cynthia"/>
    <d v="2023-03-03T00:00:00"/>
    <d v="2024-04-12T00:00:00"/>
    <n v="15.99"/>
    <n v="492"/>
    <x v="5"/>
    <n v="1"/>
    <n v="2"/>
    <b v="0"/>
    <n v="237"/>
    <n v="55"/>
    <s v="Australia"/>
    <s v="Cryptocurrency"/>
    <s v="Mandarin"/>
    <n v="15"/>
    <n v="4.9000000000000004"/>
    <b v="1"/>
    <s v="Active"/>
    <x v="362"/>
    <s v="Smartphone"/>
    <x v="0"/>
    <s v="Evening"/>
    <n v="13"/>
    <n v="207.87"/>
    <s v="Mar"/>
    <n v="2023"/>
    <s v="Apr"/>
    <n v="2024"/>
    <s v="Diamond"/>
  </r>
  <r>
    <x v="382"/>
    <s v="Nicholas"/>
    <d v="2024-11-20T00:00:00"/>
    <d v="2024-12-15T00:00:00"/>
    <n v="7.99"/>
    <n v="47"/>
    <x v="5"/>
    <n v="2"/>
    <n v="4"/>
    <b v="1"/>
    <n v="770"/>
    <n v="2"/>
    <s v="Australia"/>
    <s v="Credit Card"/>
    <s v="English"/>
    <n v="46"/>
    <n v="4.7"/>
    <b v="1"/>
    <s v="Active"/>
    <x v="363"/>
    <s v="Desktop"/>
    <x v="2"/>
    <s v="Afternoon"/>
    <n v="1"/>
    <n v="7.99"/>
    <s v="Nov"/>
    <n v="2024"/>
    <s v="Dec"/>
    <n v="2024"/>
    <s v="Silver"/>
  </r>
  <r>
    <x v="383"/>
    <s v="Danielle"/>
    <d v="2024-12-09T00:00:00"/>
    <d v="2024-08-12T00:00:00"/>
    <n v="15.99"/>
    <n v="101"/>
    <x v="2"/>
    <n v="4"/>
    <n v="6"/>
    <b v="1"/>
    <n v="350"/>
    <n v="17"/>
    <s v="Australia"/>
    <s v="PayPal"/>
    <s v="Mandarin"/>
    <n v="11"/>
    <n v="3.4"/>
    <b v="1"/>
    <s v="Active"/>
    <x v="364"/>
    <s v="Tablet"/>
    <x v="0"/>
    <s v="Afternoon"/>
    <n v="3"/>
    <n v="47.97"/>
    <s v="Dec"/>
    <n v="2024"/>
    <s v="Aug"/>
    <n v="2024"/>
    <s v="Diamond"/>
  </r>
  <r>
    <x v="384"/>
    <s v="Stephanie"/>
    <d v="2023-05-30T00:00:00"/>
    <d v="2024-12-14T00:00:00"/>
    <n v="7.99"/>
    <n v="178"/>
    <x v="5"/>
    <n v="4"/>
    <n v="5"/>
    <b v="1"/>
    <n v="323"/>
    <n v="130"/>
    <s v="Germany"/>
    <s v="Cryptocurrency"/>
    <s v="French"/>
    <n v="29"/>
    <n v="3"/>
    <b v="1"/>
    <s v="Active"/>
    <x v="365"/>
    <s v="Desktop"/>
    <x v="0"/>
    <s v="Afternoon"/>
    <n v="18"/>
    <n v="143.82"/>
    <s v="May"/>
    <n v="2023"/>
    <s v="Dec"/>
    <n v="2024"/>
    <s v="Silver"/>
  </r>
  <r>
    <x v="385"/>
    <s v="Kayla"/>
    <d v="2023-05-22T00:00:00"/>
    <d v="2024-11-29T00:00:00"/>
    <n v="7.99"/>
    <n v="75"/>
    <x v="5"/>
    <n v="3"/>
    <n v="5"/>
    <b v="0"/>
    <n v="607"/>
    <n v="94"/>
    <s v="Canada"/>
    <s v="Cryptocurrency"/>
    <s v="German"/>
    <n v="57"/>
    <n v="3.8"/>
    <b v="1"/>
    <s v="Active"/>
    <x v="366"/>
    <s v="Smart TV"/>
    <x v="3"/>
    <s v="Afternoon"/>
    <n v="18"/>
    <n v="143.82"/>
    <s v="May"/>
    <n v="2023"/>
    <s v="Nov"/>
    <n v="2024"/>
    <s v="Silver"/>
  </r>
  <r>
    <x v="386"/>
    <s v="Carly"/>
    <d v="2024-12-17T00:00:00"/>
    <d v="2024-09-12T00:00:00"/>
    <n v="11.99"/>
    <n v="396"/>
    <x v="4"/>
    <n v="5"/>
    <n v="5"/>
    <b v="1"/>
    <n v="549"/>
    <n v="35"/>
    <s v="Canada"/>
    <s v="PayPal"/>
    <s v="German"/>
    <n v="66"/>
    <n v="3.6"/>
    <b v="1"/>
    <s v="Active"/>
    <x v="367"/>
    <s v="Laptop"/>
    <x v="1"/>
    <s v="Morning"/>
    <n v="3"/>
    <n v="35.97"/>
    <s v="Dec"/>
    <n v="2024"/>
    <s v="Sep"/>
    <n v="2024"/>
    <s v="Gold"/>
  </r>
  <r>
    <x v="387"/>
    <s v="Alexandria"/>
    <d v="2024-12-16T00:00:00"/>
    <d v="2024-11-12T00:00:00"/>
    <n v="11.99"/>
    <n v="221"/>
    <x v="2"/>
    <n v="5"/>
    <n v="5"/>
    <b v="1"/>
    <n v="749"/>
    <n v="66"/>
    <s v="USA"/>
    <s v="Cryptocurrency"/>
    <s v="German"/>
    <n v="37"/>
    <n v="3.3"/>
    <b v="1"/>
    <s v="Active"/>
    <x v="368"/>
    <s v="Smart TV"/>
    <x v="0"/>
    <s v="Afternoon"/>
    <n v="1"/>
    <n v="11.99"/>
    <s v="Dec"/>
    <n v="2024"/>
    <s v="Nov"/>
    <n v="2024"/>
    <s v="Gold"/>
  </r>
  <r>
    <x v="388"/>
    <s v="Alexander"/>
    <d v="2023-06-18T00:00:00"/>
    <d v="2024-04-12T00:00:00"/>
    <n v="15.99"/>
    <n v="48"/>
    <x v="5"/>
    <n v="5"/>
    <n v="2"/>
    <b v="0"/>
    <n v="331"/>
    <n v="93"/>
    <s v="USA"/>
    <s v="Cryptocurrency"/>
    <s v="French"/>
    <n v="66"/>
    <n v="3.7"/>
    <b v="0"/>
    <s v="Active"/>
    <x v="369"/>
    <s v="Laptop"/>
    <x v="3"/>
    <s v="Late Night"/>
    <n v="9"/>
    <n v="143.91"/>
    <s v="Jun"/>
    <n v="2023"/>
    <s v="Apr"/>
    <n v="2024"/>
    <s v="Diamond"/>
  </r>
  <r>
    <x v="389"/>
    <s v="David"/>
    <d v="2024-11-16T00:00:00"/>
    <d v="2024-04-12T00:00:00"/>
    <n v="7.99"/>
    <n v="438"/>
    <x v="5"/>
    <n v="4"/>
    <n v="4"/>
    <b v="1"/>
    <n v="546"/>
    <n v="88"/>
    <s v="UK"/>
    <s v="Cryptocurrency"/>
    <s v="French"/>
    <n v="36"/>
    <n v="3.5"/>
    <b v="0"/>
    <s v="Active"/>
    <x v="370"/>
    <s v="Laptop"/>
    <x v="1"/>
    <s v="Afternoon"/>
    <n v="7"/>
    <n v="55.93"/>
    <s v="Nov"/>
    <n v="2024"/>
    <s v="Apr"/>
    <n v="2024"/>
    <s v="Silver"/>
  </r>
  <r>
    <x v="390"/>
    <s v="Christina"/>
    <d v="2024-03-31T00:00:00"/>
    <d v="2024-11-12T00:00:00"/>
    <n v="7.99"/>
    <n v="106"/>
    <x v="0"/>
    <n v="4"/>
    <n v="6"/>
    <b v="1"/>
    <n v="858"/>
    <n v="12"/>
    <s v="Australia"/>
    <s v="Debit Card"/>
    <s v="Mandarin"/>
    <n v="25"/>
    <n v="3.4"/>
    <b v="1"/>
    <s v="Active"/>
    <x v="371"/>
    <s v="Desktop"/>
    <x v="2"/>
    <s v="Afternoon"/>
    <n v="7"/>
    <n v="55.93"/>
    <s v="Mar"/>
    <n v="2024"/>
    <s v="Nov"/>
    <n v="2024"/>
    <s v="Silver"/>
  </r>
  <r>
    <x v="391"/>
    <s v="Sabrina"/>
    <d v="2023-08-02T00:00:00"/>
    <d v="2024-06-12T00:00:00"/>
    <n v="11.99"/>
    <n v="480"/>
    <x v="4"/>
    <n v="1"/>
    <n v="2"/>
    <b v="1"/>
    <n v="350"/>
    <n v="122"/>
    <s v="France"/>
    <s v="PayPal"/>
    <s v="Spanish"/>
    <n v="59"/>
    <n v="4.5999999999999996"/>
    <b v="0"/>
    <s v="Active"/>
    <x v="372"/>
    <s v="Desktop"/>
    <x v="0"/>
    <s v="Late Night"/>
    <n v="10"/>
    <n v="119.9"/>
    <s v="Aug"/>
    <n v="2023"/>
    <s v="Jun"/>
    <n v="2024"/>
    <s v="Gold"/>
  </r>
  <r>
    <x v="392"/>
    <s v="Gary"/>
    <d v="2023-09-22T00:00:00"/>
    <d v="2024-11-24T00:00:00"/>
    <n v="11.99"/>
    <n v="474"/>
    <x v="6"/>
    <n v="5"/>
    <n v="1"/>
    <b v="0"/>
    <n v="487"/>
    <n v="107"/>
    <s v="Australia"/>
    <s v="Debit Card"/>
    <s v="German"/>
    <n v="66"/>
    <n v="4"/>
    <b v="0"/>
    <s v="Active"/>
    <x v="373"/>
    <s v="Desktop"/>
    <x v="2"/>
    <s v="Late Night"/>
    <n v="14"/>
    <n v="167.86"/>
    <s v="Sep"/>
    <n v="2023"/>
    <s v="Nov"/>
    <n v="2024"/>
    <s v="Gold"/>
  </r>
  <r>
    <x v="393"/>
    <s v="Dana"/>
    <d v="2024-10-13T00:00:00"/>
    <d v="2024-11-20T00:00:00"/>
    <n v="11.99"/>
    <n v="248"/>
    <x v="4"/>
    <n v="5"/>
    <n v="6"/>
    <b v="0"/>
    <n v="996"/>
    <n v="24"/>
    <s v="Australia"/>
    <s v="Debit Card"/>
    <s v="German"/>
    <n v="53"/>
    <n v="3.3"/>
    <b v="1"/>
    <s v="Active"/>
    <x v="374"/>
    <s v="Desktop"/>
    <x v="3"/>
    <s v="Evening"/>
    <n v="1"/>
    <n v="11.99"/>
    <s v="Oct"/>
    <n v="2024"/>
    <s v="Nov"/>
    <n v="2024"/>
    <s v="Gold"/>
  </r>
  <r>
    <x v="394"/>
    <s v="Stephanie"/>
    <d v="2023-09-21T00:00:00"/>
    <d v="2024-11-25T00:00:00"/>
    <n v="15.99"/>
    <n v="21"/>
    <x v="1"/>
    <n v="5"/>
    <n v="1"/>
    <b v="1"/>
    <n v="484"/>
    <n v="112"/>
    <s v="India"/>
    <s v="Credit Card"/>
    <s v="Hindi"/>
    <n v="88"/>
    <n v="3.5"/>
    <b v="1"/>
    <s v="Active"/>
    <x v="375"/>
    <s v="Tablet"/>
    <x v="1"/>
    <s v="Morning"/>
    <n v="14"/>
    <n v="223.86"/>
    <s v="Sep"/>
    <n v="2023"/>
    <s v="Nov"/>
    <n v="2024"/>
    <s v="Diamond"/>
  </r>
  <r>
    <x v="395"/>
    <s v="Katrina"/>
    <d v="2023-05-11T00:00:00"/>
    <d v="2024-04-12T00:00:00"/>
    <n v="15.99"/>
    <n v="306"/>
    <x v="1"/>
    <n v="5"/>
    <n v="6"/>
    <b v="1"/>
    <n v="483"/>
    <n v="5"/>
    <s v="UK"/>
    <s v="Debit Card"/>
    <s v="Hindi"/>
    <n v="56"/>
    <n v="4.7"/>
    <b v="0"/>
    <s v="Active"/>
    <x v="376"/>
    <s v="Tablet"/>
    <x v="0"/>
    <s v="Evening"/>
    <n v="11"/>
    <n v="175.89000000000001"/>
    <s v="May"/>
    <n v="2023"/>
    <s v="Apr"/>
    <n v="2024"/>
    <s v="Diamond"/>
  </r>
  <r>
    <x v="396"/>
    <s v="Charles"/>
    <d v="2023-03-07T00:00:00"/>
    <d v="2024-11-30T00:00:00"/>
    <n v="7.99"/>
    <n v="273"/>
    <x v="1"/>
    <n v="5"/>
    <n v="1"/>
    <b v="1"/>
    <n v="830"/>
    <n v="178"/>
    <s v="USA"/>
    <s v="Cryptocurrency"/>
    <s v="French"/>
    <n v="37"/>
    <n v="3.7"/>
    <b v="1"/>
    <s v="Active"/>
    <x v="377"/>
    <s v="Smartphone"/>
    <x v="1"/>
    <s v="Evening"/>
    <n v="20"/>
    <n v="159.80000000000001"/>
    <s v="Mar"/>
    <n v="2023"/>
    <s v="Nov"/>
    <n v="2024"/>
    <s v="Silver"/>
  </r>
  <r>
    <x v="397"/>
    <s v="John"/>
    <d v="2024-10-02T00:00:00"/>
    <d v="2024-09-12T00:00:00"/>
    <n v="11.99"/>
    <n v="311"/>
    <x v="5"/>
    <n v="5"/>
    <n v="1"/>
    <b v="1"/>
    <n v="430"/>
    <n v="188"/>
    <s v="UK"/>
    <s v="Credit Card"/>
    <s v="French"/>
    <n v="78"/>
    <n v="4.4000000000000004"/>
    <b v="1"/>
    <s v="Active"/>
    <x v="378"/>
    <s v="Smart TV"/>
    <x v="1"/>
    <s v="Morning"/>
    <n v="1"/>
    <n v="11.99"/>
    <s v="Oct"/>
    <n v="2024"/>
    <s v="Sep"/>
    <n v="2024"/>
    <s v="Gold"/>
  </r>
  <r>
    <x v="398"/>
    <s v="Dustin"/>
    <d v="2024-12-02T00:00:00"/>
    <d v="2024-05-12T00:00:00"/>
    <n v="15.99"/>
    <n v="256"/>
    <x v="5"/>
    <n v="1"/>
    <n v="1"/>
    <b v="0"/>
    <n v="118"/>
    <n v="104"/>
    <s v="Australia"/>
    <s v="Debit Card"/>
    <s v="Mandarin"/>
    <n v="8"/>
    <n v="3.5"/>
    <b v="0"/>
    <s v="Active"/>
    <x v="379"/>
    <s v="Desktop"/>
    <x v="2"/>
    <s v="Evening"/>
    <n v="6"/>
    <n v="95.94"/>
    <s v="Dec"/>
    <n v="2024"/>
    <s v="May"/>
    <n v="2024"/>
    <s v="Diamond"/>
  </r>
  <r>
    <x v="399"/>
    <s v="Charles"/>
    <d v="2023-12-19T00:00:00"/>
    <d v="2024-11-24T00:00:00"/>
    <n v="15.99"/>
    <n v="366"/>
    <x v="3"/>
    <n v="1"/>
    <n v="3"/>
    <b v="1"/>
    <n v="349"/>
    <n v="50"/>
    <s v="Australia"/>
    <s v="Cryptocurrency"/>
    <s v="French"/>
    <n v="21"/>
    <n v="5"/>
    <b v="1"/>
    <s v="Active"/>
    <x v="380"/>
    <s v="Smartphone"/>
    <x v="3"/>
    <s v="Late Night"/>
    <n v="11"/>
    <n v="175.89000000000001"/>
    <s v="Dec"/>
    <n v="2023"/>
    <s v="Nov"/>
    <n v="2024"/>
    <s v="Diamond"/>
  </r>
  <r>
    <x v="400"/>
    <s v="Thomas"/>
    <d v="2023-04-12T00:00:00"/>
    <d v="2024-11-23T00:00:00"/>
    <n v="15.99"/>
    <n v="449"/>
    <x v="3"/>
    <n v="5"/>
    <n v="4"/>
    <b v="0"/>
    <n v="61"/>
    <n v="61"/>
    <s v="Germany"/>
    <s v="Debit Card"/>
    <s v="French"/>
    <n v="88"/>
    <n v="3.7"/>
    <b v="1"/>
    <s v="Active"/>
    <x v="381"/>
    <s v="Tablet"/>
    <x v="2"/>
    <s v="Afternoon"/>
    <n v="19"/>
    <n v="303.81"/>
    <s v="Apr"/>
    <n v="2023"/>
    <s v="Nov"/>
    <n v="2024"/>
    <s v="Diamond"/>
  </r>
  <r>
    <x v="401"/>
    <s v="Michael"/>
    <d v="2024-06-03T00:00:00"/>
    <d v="2024-12-17T00:00:00"/>
    <n v="7.99"/>
    <n v="43"/>
    <x v="2"/>
    <n v="5"/>
    <n v="3"/>
    <b v="1"/>
    <n v="336"/>
    <n v="135"/>
    <s v="USA"/>
    <s v="PayPal"/>
    <s v="English"/>
    <n v="70"/>
    <n v="4"/>
    <b v="1"/>
    <s v="Active"/>
    <x v="382"/>
    <s v="Smartphone"/>
    <x v="4"/>
    <s v="Late Night"/>
    <n v="6"/>
    <n v="47.94"/>
    <s v="Jun"/>
    <n v="2024"/>
    <s v="Dec"/>
    <n v="2024"/>
    <s v="Silver"/>
  </r>
  <r>
    <x v="402"/>
    <s v="Sierra"/>
    <d v="2024-04-25T00:00:00"/>
    <d v="2024-01-12T00:00:00"/>
    <n v="15.99"/>
    <n v="361"/>
    <x v="6"/>
    <n v="5"/>
    <n v="3"/>
    <b v="1"/>
    <n v="67"/>
    <n v="66"/>
    <s v="India"/>
    <s v="PayPal"/>
    <s v="German"/>
    <n v="3"/>
    <n v="3.7"/>
    <b v="1"/>
    <s v="Active"/>
    <x v="383"/>
    <s v="Tablet"/>
    <x v="1"/>
    <s v="Evening"/>
    <n v="3"/>
    <n v="47.97"/>
    <s v="Apr"/>
    <n v="2024"/>
    <s v="Jan"/>
    <n v="2024"/>
    <s v="Diamond"/>
  </r>
  <r>
    <x v="403"/>
    <s v="Amanda"/>
    <d v="2024-03-26T00:00:00"/>
    <d v="2024-11-27T00:00:00"/>
    <n v="7.99"/>
    <n v="371"/>
    <x v="2"/>
    <n v="1"/>
    <n v="1"/>
    <b v="1"/>
    <n v="819"/>
    <n v="71"/>
    <s v="Canada"/>
    <s v="PayPal"/>
    <s v="Spanish"/>
    <n v="36"/>
    <n v="4.0999999999999996"/>
    <b v="1"/>
    <s v="Active"/>
    <x v="384"/>
    <s v="Desktop"/>
    <x v="2"/>
    <s v="Late Night"/>
    <n v="8"/>
    <n v="63.92"/>
    <s v="Mar"/>
    <n v="2024"/>
    <s v="Nov"/>
    <n v="2024"/>
    <s v="Silver"/>
  </r>
  <r>
    <x v="404"/>
    <s v="Ariel"/>
    <d v="2024-02-07T00:00:00"/>
    <d v="2024-11-20T00:00:00"/>
    <n v="7.99"/>
    <n v="52"/>
    <x v="3"/>
    <n v="5"/>
    <n v="5"/>
    <b v="0"/>
    <n v="467"/>
    <n v="23"/>
    <s v="USA"/>
    <s v="PayPal"/>
    <s v="Spanish"/>
    <n v="97"/>
    <n v="3.3"/>
    <b v="1"/>
    <s v="Active"/>
    <x v="385"/>
    <s v="Desktop"/>
    <x v="1"/>
    <s v="Evening"/>
    <n v="9"/>
    <n v="71.91"/>
    <s v="Feb"/>
    <n v="2024"/>
    <s v="Nov"/>
    <n v="2024"/>
    <s v="Silver"/>
  </r>
  <r>
    <x v="405"/>
    <s v="Jeff"/>
    <d v="2024-09-21T00:00:00"/>
    <d v="2024-12-17T00:00:00"/>
    <n v="11.99"/>
    <n v="386"/>
    <x v="4"/>
    <n v="3"/>
    <n v="4"/>
    <b v="0"/>
    <n v="62"/>
    <n v="50"/>
    <s v="Germany"/>
    <s v="Credit Card"/>
    <s v="Hindi"/>
    <n v="44"/>
    <n v="4.7"/>
    <b v="0"/>
    <s v="Active"/>
    <x v="386"/>
    <s v="Smartphone"/>
    <x v="0"/>
    <s v="Morning"/>
    <n v="2"/>
    <n v="23.98"/>
    <s v="Sep"/>
    <n v="2024"/>
    <s v="Dec"/>
    <n v="2024"/>
    <s v="Gold"/>
  </r>
  <r>
    <x v="406"/>
    <s v="Nathan"/>
    <d v="2024-04-13T00:00:00"/>
    <d v="2024-10-12T00:00:00"/>
    <n v="7.99"/>
    <n v="268"/>
    <x v="1"/>
    <n v="4"/>
    <n v="4"/>
    <b v="1"/>
    <n v="778"/>
    <n v="122"/>
    <s v="Canada"/>
    <s v="Credit Card"/>
    <s v="Hindi"/>
    <n v="12"/>
    <n v="3.8"/>
    <b v="1"/>
    <s v="Active"/>
    <x v="387"/>
    <s v="Laptop"/>
    <x v="3"/>
    <s v="Evening"/>
    <n v="5"/>
    <n v="39.950000000000003"/>
    <s v="Apr"/>
    <n v="2024"/>
    <s v="Oct"/>
    <n v="2024"/>
    <s v="Silver"/>
  </r>
  <r>
    <x v="407"/>
    <s v="Melissa"/>
    <d v="2024-01-12T00:00:00"/>
    <d v="2024-11-30T00:00:00"/>
    <n v="15.99"/>
    <n v="315"/>
    <x v="0"/>
    <n v="1"/>
    <n v="6"/>
    <b v="0"/>
    <n v="205"/>
    <n v="92"/>
    <s v="India"/>
    <s v="PayPal"/>
    <s v="English"/>
    <n v="67"/>
    <n v="3.5"/>
    <b v="0"/>
    <s v="Active"/>
    <x v="388"/>
    <s v="Tablet"/>
    <x v="1"/>
    <s v="Late Night"/>
    <n v="10"/>
    <n v="159.9"/>
    <s v="Jan"/>
    <n v="2024"/>
    <s v="Nov"/>
    <n v="2024"/>
    <s v="Diamond"/>
  </r>
  <r>
    <x v="408"/>
    <s v="Nicole"/>
    <d v="2023-10-03T00:00:00"/>
    <d v="2024-12-16T00:00:00"/>
    <n v="15.99"/>
    <n v="399"/>
    <x v="1"/>
    <n v="1"/>
    <n v="2"/>
    <b v="0"/>
    <n v="355"/>
    <n v="181"/>
    <s v="USA"/>
    <s v="Credit Card"/>
    <s v="Hindi"/>
    <n v="79"/>
    <n v="3.4"/>
    <b v="1"/>
    <s v="Active"/>
    <x v="389"/>
    <s v="Desktop"/>
    <x v="2"/>
    <s v="Late Night"/>
    <n v="14"/>
    <n v="223.86"/>
    <s v="Oct"/>
    <n v="2023"/>
    <s v="Dec"/>
    <n v="2024"/>
    <s v="Diamond"/>
  </r>
  <r>
    <x v="409"/>
    <s v="Charles"/>
    <d v="2023-12-20T00:00:00"/>
    <d v="2024-11-28T00:00:00"/>
    <n v="7.99"/>
    <n v="439"/>
    <x v="4"/>
    <n v="1"/>
    <n v="5"/>
    <b v="1"/>
    <n v="434"/>
    <n v="104"/>
    <s v="France"/>
    <s v="PayPal"/>
    <s v="Hindi"/>
    <n v="36"/>
    <n v="4.5"/>
    <b v="1"/>
    <s v="Active"/>
    <x v="390"/>
    <s v="Smartphone"/>
    <x v="1"/>
    <s v="Morning"/>
    <n v="11"/>
    <n v="87.89"/>
    <s v="Dec"/>
    <n v="2023"/>
    <s v="Nov"/>
    <n v="2024"/>
    <s v="Silver"/>
  </r>
  <r>
    <x v="410"/>
    <s v="Christopher"/>
    <d v="2024-04-21T00:00:00"/>
    <d v="2024-11-23T00:00:00"/>
    <n v="7.99"/>
    <n v="469"/>
    <x v="6"/>
    <n v="2"/>
    <n v="1"/>
    <b v="0"/>
    <n v="160"/>
    <n v="79"/>
    <s v="Germany"/>
    <s v="Debit Card"/>
    <s v="French"/>
    <n v="57"/>
    <n v="4.5"/>
    <b v="1"/>
    <s v="Active"/>
    <x v="391"/>
    <s v="Smartphone"/>
    <x v="3"/>
    <s v="Late Night"/>
    <n v="7"/>
    <n v="55.93"/>
    <s v="Apr"/>
    <n v="2024"/>
    <s v="Nov"/>
    <n v="2024"/>
    <s v="Silver"/>
  </r>
  <r>
    <x v="411"/>
    <s v="Devon"/>
    <d v="2024-07-02T00:00:00"/>
    <d v="2024-09-12T00:00:00"/>
    <n v="15.99"/>
    <n v="155"/>
    <x v="5"/>
    <n v="4"/>
    <n v="5"/>
    <b v="0"/>
    <n v="573"/>
    <n v="190"/>
    <s v="India"/>
    <s v="Cryptocurrency"/>
    <s v="Spanish"/>
    <n v="86"/>
    <n v="3.5"/>
    <b v="1"/>
    <s v="Active"/>
    <x v="392"/>
    <s v="Tablet"/>
    <x v="0"/>
    <s v="Late Night"/>
    <n v="2"/>
    <n v="31.98"/>
    <s v="Jul"/>
    <n v="2024"/>
    <s v="Sep"/>
    <n v="2024"/>
    <s v="Diamond"/>
  </r>
  <r>
    <x v="412"/>
    <s v="Anne"/>
    <d v="2023-11-19T00:00:00"/>
    <d v="2024-11-25T00:00:00"/>
    <n v="15.99"/>
    <n v="150"/>
    <x v="4"/>
    <n v="3"/>
    <n v="3"/>
    <b v="1"/>
    <n v="40"/>
    <n v="196"/>
    <s v="Canada"/>
    <s v="Debit Card"/>
    <s v="German"/>
    <n v="60"/>
    <n v="3.7"/>
    <b v="0"/>
    <s v="Active"/>
    <x v="393"/>
    <s v="Laptop"/>
    <x v="1"/>
    <s v="Evening"/>
    <n v="12"/>
    <n v="191.88"/>
    <s v="Nov"/>
    <n v="2023"/>
    <s v="Nov"/>
    <n v="2024"/>
    <s v="Diamond"/>
  </r>
  <r>
    <x v="413"/>
    <s v="Rebecca"/>
    <d v="2023-12-01T00:00:00"/>
    <d v="2024-12-18T00:00:00"/>
    <n v="7.99"/>
    <n v="115"/>
    <x v="3"/>
    <n v="2"/>
    <n v="3"/>
    <b v="0"/>
    <n v="843"/>
    <n v="153"/>
    <s v="France"/>
    <s v="PayPal"/>
    <s v="Mandarin"/>
    <n v="6"/>
    <n v="3.3"/>
    <b v="1"/>
    <s v="Active"/>
    <x v="394"/>
    <s v="Tablet"/>
    <x v="3"/>
    <s v="Morning"/>
    <n v="12"/>
    <n v="95.88"/>
    <s v="Dec"/>
    <n v="2023"/>
    <s v="Dec"/>
    <n v="2024"/>
    <s v="Silver"/>
  </r>
  <r>
    <x v="414"/>
    <s v="Andrea"/>
    <d v="2023-04-10T00:00:00"/>
    <d v="2024-01-12T00:00:00"/>
    <n v="15.99"/>
    <n v="214"/>
    <x v="4"/>
    <n v="1"/>
    <n v="3"/>
    <b v="0"/>
    <n v="61"/>
    <n v="148"/>
    <s v="UK"/>
    <s v="Cryptocurrency"/>
    <s v="German"/>
    <n v="95"/>
    <n v="4.0999999999999996"/>
    <b v="1"/>
    <s v="Active"/>
    <x v="395"/>
    <s v="Smartphone"/>
    <x v="2"/>
    <s v="Late Night"/>
    <n v="9"/>
    <n v="143.91"/>
    <s v="Apr"/>
    <n v="2023"/>
    <s v="Jan"/>
    <n v="2024"/>
    <s v="Diamond"/>
  </r>
  <r>
    <x v="415"/>
    <s v="Erin"/>
    <d v="2023-02-19T00:00:00"/>
    <d v="2024-11-20T00:00:00"/>
    <n v="11.99"/>
    <n v="487"/>
    <x v="0"/>
    <n v="1"/>
    <n v="4"/>
    <b v="0"/>
    <n v="636"/>
    <n v="66"/>
    <s v="Australia"/>
    <s v="PayPal"/>
    <s v="French"/>
    <n v="78"/>
    <n v="3.5"/>
    <b v="0"/>
    <s v="Active"/>
    <x v="396"/>
    <s v="Smartphone"/>
    <x v="2"/>
    <s v="Morning"/>
    <n v="21"/>
    <n v="251.79"/>
    <s v="Feb"/>
    <n v="2023"/>
    <s v="Nov"/>
    <n v="2024"/>
    <s v="Gold"/>
  </r>
  <r>
    <x v="416"/>
    <s v="Alexander"/>
    <d v="2024-04-05T00:00:00"/>
    <d v="2024-11-22T00:00:00"/>
    <n v="11.99"/>
    <n v="485"/>
    <x v="2"/>
    <n v="1"/>
    <n v="1"/>
    <b v="1"/>
    <n v="230"/>
    <n v="21"/>
    <s v="Canada"/>
    <s v="PayPal"/>
    <s v="Spanish"/>
    <n v="83"/>
    <n v="4.0999999999999996"/>
    <b v="0"/>
    <s v="Active"/>
    <x v="397"/>
    <s v="Smartphone"/>
    <x v="2"/>
    <s v="Afternoon"/>
    <n v="7"/>
    <n v="83.93"/>
    <s v="Apr"/>
    <n v="2024"/>
    <s v="Nov"/>
    <n v="2024"/>
    <s v="Gold"/>
  </r>
  <r>
    <x v="417"/>
    <s v="Alicia"/>
    <d v="2024-11-04T00:00:00"/>
    <d v="2024-11-26T00:00:00"/>
    <n v="7.99"/>
    <n v="317"/>
    <x v="6"/>
    <n v="5"/>
    <n v="1"/>
    <b v="0"/>
    <n v="559"/>
    <n v="113"/>
    <s v="India"/>
    <s v="Credit Card"/>
    <s v="English"/>
    <n v="92"/>
    <n v="4.5999999999999996"/>
    <b v="0"/>
    <s v="Active"/>
    <x v="398"/>
    <s v="Laptop"/>
    <x v="1"/>
    <s v="Evening"/>
    <n v="1"/>
    <n v="7.99"/>
    <s v="Nov"/>
    <n v="2024"/>
    <s v="Nov"/>
    <n v="2024"/>
    <s v="Silver"/>
  </r>
  <r>
    <x v="418"/>
    <s v="Tony"/>
    <d v="2024-11-16T00:00:00"/>
    <d v="2024-11-24T00:00:00"/>
    <n v="15.99"/>
    <n v="312"/>
    <x v="1"/>
    <n v="4"/>
    <n v="4"/>
    <b v="0"/>
    <n v="321"/>
    <n v="19"/>
    <s v="Australia"/>
    <s v="PayPal"/>
    <s v="Spanish"/>
    <n v="18"/>
    <n v="4.3"/>
    <b v="1"/>
    <s v="Active"/>
    <x v="399"/>
    <s v="Laptop"/>
    <x v="3"/>
    <s v="Evening"/>
    <n v="1"/>
    <n v="15.99"/>
    <s v="Nov"/>
    <n v="2024"/>
    <s v="Nov"/>
    <n v="2024"/>
    <s v="Diamond"/>
  </r>
  <r>
    <x v="419"/>
    <s v="Katherine"/>
    <d v="2023-11-19T00:00:00"/>
    <d v="2024-12-12T00:00:00"/>
    <n v="11.99"/>
    <n v="375"/>
    <x v="1"/>
    <n v="4"/>
    <n v="3"/>
    <b v="0"/>
    <n v="366"/>
    <n v="13"/>
    <s v="Canada"/>
    <s v="PayPal"/>
    <s v="Hindi"/>
    <n v="73"/>
    <n v="4.8"/>
    <b v="1"/>
    <s v="Active"/>
    <x v="400"/>
    <s v="Tablet"/>
    <x v="3"/>
    <s v="Afternoon"/>
    <n v="12"/>
    <n v="143.88"/>
    <s v="Nov"/>
    <n v="2023"/>
    <s v="Dec"/>
    <n v="2024"/>
    <s v="Gold"/>
  </r>
  <r>
    <x v="420"/>
    <s v="Michael"/>
    <d v="2023-11-08T00:00:00"/>
    <d v="2024-01-12T00:00:00"/>
    <n v="7.99"/>
    <n v="118"/>
    <x v="4"/>
    <n v="5"/>
    <n v="4"/>
    <b v="0"/>
    <n v="522"/>
    <n v="160"/>
    <s v="UK"/>
    <s v="Cryptocurrency"/>
    <s v="Mandarin"/>
    <n v="94"/>
    <n v="4.0999999999999996"/>
    <b v="1"/>
    <s v="Active"/>
    <x v="401"/>
    <s v="Desktop"/>
    <x v="4"/>
    <s v="Late Night"/>
    <n v="2"/>
    <n v="15.98"/>
    <s v="Nov"/>
    <n v="2023"/>
    <s v="Jan"/>
    <n v="2024"/>
    <s v="Silver"/>
  </r>
  <r>
    <x v="421"/>
    <s v="Terrence"/>
    <d v="2024-10-01T00:00:00"/>
    <d v="2024-10-12T00:00:00"/>
    <n v="7.99"/>
    <n v="99"/>
    <x v="6"/>
    <n v="2"/>
    <n v="5"/>
    <b v="1"/>
    <n v="96"/>
    <n v="114"/>
    <s v="USA"/>
    <s v="PayPal"/>
    <s v="Hindi"/>
    <n v="45"/>
    <n v="4.3"/>
    <b v="0"/>
    <s v="Active"/>
    <x v="402"/>
    <s v="Smart TV"/>
    <x v="1"/>
    <s v="Morning"/>
    <n v="1"/>
    <n v="7.99"/>
    <s v="Oct"/>
    <n v="2024"/>
    <s v="Oct"/>
    <n v="2024"/>
    <s v="Silver"/>
  </r>
  <r>
    <x v="422"/>
    <s v="Natalie"/>
    <d v="2023-02-15T00:00:00"/>
    <d v="2024-11-24T00:00:00"/>
    <n v="15.99"/>
    <n v="231"/>
    <x v="0"/>
    <n v="3"/>
    <n v="5"/>
    <b v="1"/>
    <n v="701"/>
    <n v="173"/>
    <s v="India"/>
    <s v="Credit Card"/>
    <s v="German"/>
    <n v="65"/>
    <n v="3.4"/>
    <b v="1"/>
    <s v="Active"/>
    <x v="403"/>
    <s v="Smartphone"/>
    <x v="4"/>
    <s v="Morning"/>
    <n v="21"/>
    <n v="335.79"/>
    <s v="Feb"/>
    <n v="2023"/>
    <s v="Nov"/>
    <n v="2024"/>
    <s v="Diamond"/>
  </r>
  <r>
    <x v="423"/>
    <s v="Claudia"/>
    <d v="2023-08-26T00:00:00"/>
    <d v="2024-11-24T00:00:00"/>
    <n v="15.99"/>
    <n v="187"/>
    <x v="1"/>
    <n v="1"/>
    <n v="1"/>
    <b v="0"/>
    <n v="316"/>
    <n v="10"/>
    <s v="UK"/>
    <s v="PayPal"/>
    <s v="English"/>
    <n v="8"/>
    <n v="4.7"/>
    <b v="0"/>
    <s v="Active"/>
    <x v="404"/>
    <s v="Smartphone"/>
    <x v="1"/>
    <s v="Late Night"/>
    <n v="14"/>
    <n v="223.86"/>
    <s v="Aug"/>
    <n v="2023"/>
    <s v="Nov"/>
    <n v="2024"/>
    <s v="Diamond"/>
  </r>
  <r>
    <x v="424"/>
    <s v="Beth"/>
    <d v="2023-07-29T00:00:00"/>
    <d v="2024-11-12T00:00:00"/>
    <n v="11.99"/>
    <n v="280"/>
    <x v="6"/>
    <n v="4"/>
    <n v="3"/>
    <b v="0"/>
    <n v="633"/>
    <n v="83"/>
    <s v="USA"/>
    <s v="PayPal"/>
    <s v="Mandarin"/>
    <n v="49"/>
    <n v="3.3"/>
    <b v="0"/>
    <s v="Active"/>
    <x v="209"/>
    <s v="Smart TV"/>
    <x v="1"/>
    <s v="Afternoon"/>
    <n v="15"/>
    <n v="179.85"/>
    <s v="Jul"/>
    <n v="2023"/>
    <s v="Nov"/>
    <n v="2024"/>
    <s v="Gold"/>
  </r>
  <r>
    <x v="425"/>
    <s v="Elizabeth"/>
    <d v="2024-02-10T00:00:00"/>
    <d v="2024-12-12T00:00:00"/>
    <n v="15.99"/>
    <n v="408"/>
    <x v="3"/>
    <n v="4"/>
    <n v="3"/>
    <b v="0"/>
    <n v="711"/>
    <n v="23"/>
    <s v="Germany"/>
    <s v="Credit Card"/>
    <s v="French"/>
    <n v="65"/>
    <n v="3.6"/>
    <b v="1"/>
    <s v="Active"/>
    <x v="405"/>
    <s v="Laptop"/>
    <x v="3"/>
    <s v="Evening"/>
    <n v="10"/>
    <n v="159.9"/>
    <s v="Feb"/>
    <n v="2024"/>
    <s v="Dec"/>
    <n v="2024"/>
    <s v="Diamond"/>
  </r>
  <r>
    <x v="426"/>
    <s v="Bethany"/>
    <d v="2023-04-08T00:00:00"/>
    <d v="2024-11-27T00:00:00"/>
    <n v="7.99"/>
    <n v="394"/>
    <x v="5"/>
    <n v="2"/>
    <n v="6"/>
    <b v="1"/>
    <n v="60"/>
    <n v="159"/>
    <s v="UK"/>
    <s v="PayPal"/>
    <s v="German"/>
    <n v="51"/>
    <n v="3"/>
    <b v="1"/>
    <s v="Active"/>
    <x v="406"/>
    <s v="Desktop"/>
    <x v="4"/>
    <s v="Late Night"/>
    <n v="19"/>
    <n v="151.81"/>
    <s v="Apr"/>
    <n v="2023"/>
    <s v="Nov"/>
    <n v="2024"/>
    <s v="Silver"/>
  </r>
  <r>
    <x v="427"/>
    <s v="Andrew"/>
    <d v="2024-08-16T00:00:00"/>
    <d v="2024-11-29T00:00:00"/>
    <n v="15.99"/>
    <n v="381"/>
    <x v="0"/>
    <n v="5"/>
    <n v="1"/>
    <b v="1"/>
    <n v="286"/>
    <n v="121"/>
    <s v="Canada"/>
    <s v="Cryptocurrency"/>
    <s v="French"/>
    <n v="57"/>
    <n v="4.0999999999999996"/>
    <b v="1"/>
    <s v="Active"/>
    <x v="407"/>
    <s v="Smartphone"/>
    <x v="4"/>
    <s v="Afternoon"/>
    <n v="3"/>
    <n v="47.97"/>
    <s v="Aug"/>
    <n v="2024"/>
    <s v="Nov"/>
    <n v="2024"/>
    <s v="Diamond"/>
  </r>
  <r>
    <x v="428"/>
    <s v="Andre"/>
    <d v="2023-04-12T00:00:00"/>
    <d v="2024-02-12T00:00:00"/>
    <n v="11.99"/>
    <n v="166"/>
    <x v="4"/>
    <n v="5"/>
    <n v="2"/>
    <b v="1"/>
    <n v="178"/>
    <n v="61"/>
    <s v="France"/>
    <s v="Debit Card"/>
    <s v="French"/>
    <n v="30"/>
    <n v="3.1"/>
    <b v="0"/>
    <s v="Active"/>
    <x v="408"/>
    <s v="Smartphone"/>
    <x v="4"/>
    <s v="Late Night"/>
    <n v="10"/>
    <n v="119.9"/>
    <s v="Apr"/>
    <n v="2023"/>
    <s v="Feb"/>
    <n v="2024"/>
    <s v="Gold"/>
  </r>
  <r>
    <x v="429"/>
    <s v="Ashley"/>
    <d v="2024-02-16T00:00:00"/>
    <d v="2024-11-23T00:00:00"/>
    <n v="15.99"/>
    <n v="197"/>
    <x v="2"/>
    <n v="4"/>
    <n v="2"/>
    <b v="0"/>
    <n v="309"/>
    <n v="178"/>
    <s v="Australia"/>
    <s v="Cryptocurrency"/>
    <s v="Mandarin"/>
    <n v="7"/>
    <n v="4.3"/>
    <b v="0"/>
    <s v="Active"/>
    <x v="409"/>
    <s v="Smart TV"/>
    <x v="0"/>
    <s v="Evening"/>
    <n v="9"/>
    <n v="143.91"/>
    <s v="Feb"/>
    <n v="2024"/>
    <s v="Nov"/>
    <n v="2024"/>
    <s v="Diamond"/>
  </r>
  <r>
    <x v="430"/>
    <s v="Ashley"/>
    <d v="2024-08-25T00:00:00"/>
    <d v="2024-11-21T00:00:00"/>
    <n v="11.99"/>
    <n v="100"/>
    <x v="6"/>
    <n v="4"/>
    <n v="1"/>
    <b v="1"/>
    <n v="983"/>
    <n v="191"/>
    <s v="France"/>
    <s v="PayPal"/>
    <s v="Mandarin"/>
    <n v="53"/>
    <n v="4.5"/>
    <b v="0"/>
    <s v="Active"/>
    <x v="410"/>
    <s v="Tablet"/>
    <x v="4"/>
    <s v="Afternoon"/>
    <n v="2"/>
    <n v="23.98"/>
    <s v="Aug"/>
    <n v="2024"/>
    <s v="Nov"/>
    <n v="2024"/>
    <s v="Gold"/>
  </r>
  <r>
    <x v="431"/>
    <s v="Robert"/>
    <d v="2023-11-01T00:00:00"/>
    <d v="2024-11-30T00:00:00"/>
    <n v="11.99"/>
    <n v="203"/>
    <x v="3"/>
    <n v="5"/>
    <n v="2"/>
    <b v="0"/>
    <n v="903"/>
    <n v="19"/>
    <s v="Canada"/>
    <s v="Credit Card"/>
    <s v="Hindi"/>
    <n v="76"/>
    <n v="4.5999999999999996"/>
    <b v="0"/>
    <s v="Active"/>
    <x v="411"/>
    <s v="Laptop"/>
    <x v="2"/>
    <s v="Morning"/>
    <n v="12"/>
    <n v="143.88"/>
    <s v="Nov"/>
    <n v="2023"/>
    <s v="Nov"/>
    <n v="2024"/>
    <s v="Gold"/>
  </r>
  <r>
    <x v="432"/>
    <s v="Robert"/>
    <d v="2024-03-09T00:00:00"/>
    <d v="2024-11-27T00:00:00"/>
    <n v="11.99"/>
    <n v="247"/>
    <x v="6"/>
    <n v="4"/>
    <n v="4"/>
    <b v="0"/>
    <n v="510"/>
    <n v="87"/>
    <s v="Australia"/>
    <s v="Debit Card"/>
    <s v="Mandarin"/>
    <n v="99"/>
    <n v="3.5"/>
    <b v="0"/>
    <s v="Active"/>
    <x v="412"/>
    <s v="Smart TV"/>
    <x v="2"/>
    <s v="Afternoon"/>
    <n v="8"/>
    <n v="95.92"/>
    <s v="Mar"/>
    <n v="2024"/>
    <s v="Nov"/>
    <n v="2024"/>
    <s v="Gold"/>
  </r>
  <r>
    <x v="433"/>
    <s v="Jasmine"/>
    <d v="2024-04-06T00:00:00"/>
    <d v="2024-11-22T00:00:00"/>
    <n v="7.99"/>
    <n v="159"/>
    <x v="5"/>
    <n v="4"/>
    <n v="5"/>
    <b v="1"/>
    <n v="138"/>
    <n v="3"/>
    <s v="Germany"/>
    <s v="Debit Card"/>
    <s v="Hindi"/>
    <n v="12"/>
    <n v="3.9"/>
    <b v="1"/>
    <s v="Active"/>
    <x v="413"/>
    <s v="Laptop"/>
    <x v="3"/>
    <s v="Morning"/>
    <n v="7"/>
    <n v="55.93"/>
    <s v="Apr"/>
    <n v="2024"/>
    <s v="Nov"/>
    <n v="2024"/>
    <s v="Silver"/>
  </r>
  <r>
    <x v="434"/>
    <s v="Daniel"/>
    <d v="2023-02-24T00:00:00"/>
    <d v="2024-11-30T00:00:00"/>
    <n v="11.99"/>
    <n v="362"/>
    <x v="2"/>
    <n v="2"/>
    <n v="6"/>
    <b v="1"/>
    <n v="490"/>
    <n v="22"/>
    <s v="UK"/>
    <s v="Cryptocurrency"/>
    <s v="German"/>
    <n v="62"/>
    <n v="4.7"/>
    <b v="1"/>
    <s v="Active"/>
    <x v="414"/>
    <s v="Desktop"/>
    <x v="1"/>
    <s v="Afternoon"/>
    <n v="21"/>
    <n v="251.79"/>
    <s v="Feb"/>
    <n v="2023"/>
    <s v="Nov"/>
    <n v="2024"/>
    <s v="Gold"/>
  </r>
  <r>
    <x v="435"/>
    <s v="Kayla"/>
    <d v="2024-08-31T00:00:00"/>
    <d v="2024-11-27T00:00:00"/>
    <n v="7.99"/>
    <n v="155"/>
    <x v="3"/>
    <n v="5"/>
    <n v="1"/>
    <b v="1"/>
    <n v="305"/>
    <n v="77"/>
    <s v="USA"/>
    <s v="Cryptocurrency"/>
    <s v="French"/>
    <n v="66"/>
    <n v="3.4"/>
    <b v="0"/>
    <s v="Active"/>
    <x v="415"/>
    <s v="Smartphone"/>
    <x v="1"/>
    <s v="Afternoon"/>
    <n v="2"/>
    <n v="15.98"/>
    <s v="Aug"/>
    <n v="2024"/>
    <s v="Nov"/>
    <n v="2024"/>
    <s v="Silver"/>
  </r>
  <r>
    <x v="436"/>
    <s v="Angela"/>
    <d v="2024-10-27T00:00:00"/>
    <d v="2024-11-20T00:00:00"/>
    <n v="11.99"/>
    <n v="16"/>
    <x v="2"/>
    <n v="1"/>
    <n v="5"/>
    <b v="1"/>
    <n v="803"/>
    <n v="196"/>
    <s v="Australia"/>
    <s v="Cryptocurrency"/>
    <s v="Hindi"/>
    <n v="90"/>
    <n v="4.3"/>
    <b v="1"/>
    <s v="Active"/>
    <x v="416"/>
    <s v="Smart TV"/>
    <x v="2"/>
    <s v="Late Night"/>
    <n v="1"/>
    <n v="11.99"/>
    <s v="Oct"/>
    <n v="2024"/>
    <s v="Nov"/>
    <n v="2024"/>
    <s v="Gold"/>
  </r>
  <r>
    <x v="437"/>
    <s v="Lisa"/>
    <d v="2024-11-24T00:00:00"/>
    <d v="2024-11-23T00:00:00"/>
    <n v="15.99"/>
    <n v="19"/>
    <x v="2"/>
    <n v="3"/>
    <n v="2"/>
    <b v="1"/>
    <n v="781"/>
    <n v="179"/>
    <s v="Canada"/>
    <s v="Debit Card"/>
    <s v="German"/>
    <n v="8"/>
    <n v="4.3"/>
    <b v="0"/>
    <s v="Active"/>
    <x v="417"/>
    <s v="Laptop"/>
    <x v="2"/>
    <s v="Evening"/>
    <n v="1"/>
    <n v="15.99"/>
    <s v="Nov"/>
    <n v="2024"/>
    <s v="Nov"/>
    <n v="2024"/>
    <s v="Diamond"/>
  </r>
  <r>
    <x v="438"/>
    <s v="Miranda"/>
    <d v="2023-10-25T00:00:00"/>
    <d v="2024-11-22T00:00:00"/>
    <n v="11.99"/>
    <n v="135"/>
    <x v="5"/>
    <n v="4"/>
    <n v="6"/>
    <b v="0"/>
    <n v="50"/>
    <n v="15"/>
    <s v="Canada"/>
    <s v="Credit Card"/>
    <s v="French"/>
    <n v="91"/>
    <n v="4.4000000000000004"/>
    <b v="0"/>
    <s v="Active"/>
    <x v="418"/>
    <s v="Smart TV"/>
    <x v="1"/>
    <s v="Late Night"/>
    <n v="12"/>
    <n v="143.88"/>
    <s v="Oct"/>
    <n v="2023"/>
    <s v="Nov"/>
    <n v="2024"/>
    <s v="Gold"/>
  </r>
  <r>
    <x v="439"/>
    <s v="David"/>
    <d v="2024-04-24T00:00:00"/>
    <d v="2024-12-13T00:00:00"/>
    <n v="11.99"/>
    <n v="490"/>
    <x v="3"/>
    <n v="4"/>
    <n v="3"/>
    <b v="0"/>
    <n v="466"/>
    <n v="106"/>
    <s v="Germany"/>
    <s v="Credit Card"/>
    <s v="French"/>
    <n v="91"/>
    <n v="3.7"/>
    <b v="0"/>
    <s v="Active"/>
    <x v="419"/>
    <s v="Desktop"/>
    <x v="4"/>
    <s v="Afternoon"/>
    <n v="7"/>
    <n v="83.93"/>
    <s v="Apr"/>
    <n v="2024"/>
    <s v="Dec"/>
    <n v="2024"/>
    <s v="Gold"/>
  </r>
  <r>
    <x v="440"/>
    <s v="Juan"/>
    <d v="2024-05-11T00:00:00"/>
    <d v="2024-12-14T00:00:00"/>
    <n v="15.99"/>
    <n v="240"/>
    <x v="0"/>
    <n v="2"/>
    <n v="6"/>
    <b v="1"/>
    <n v="564"/>
    <n v="121"/>
    <s v="USA"/>
    <s v="Cryptocurrency"/>
    <s v="Hindi"/>
    <n v="40"/>
    <n v="3.5"/>
    <b v="1"/>
    <s v="Active"/>
    <x v="420"/>
    <s v="Smart TV"/>
    <x v="3"/>
    <s v="Evening"/>
    <n v="7"/>
    <n v="111.93"/>
    <s v="May"/>
    <n v="2024"/>
    <s v="Dec"/>
    <n v="2024"/>
    <s v="Diamond"/>
  </r>
  <r>
    <x v="441"/>
    <s v="Olivia"/>
    <d v="2024-05-31T00:00:00"/>
    <d v="2024-12-14T00:00:00"/>
    <n v="15.99"/>
    <n v="258"/>
    <x v="5"/>
    <n v="4"/>
    <n v="1"/>
    <b v="1"/>
    <n v="907"/>
    <n v="47"/>
    <s v="Australia"/>
    <s v="Debit Card"/>
    <s v="Hindi"/>
    <n v="32"/>
    <n v="3.7"/>
    <b v="1"/>
    <s v="Active"/>
    <x v="421"/>
    <s v="Smartphone"/>
    <x v="2"/>
    <s v="Late Night"/>
    <n v="6"/>
    <n v="95.94"/>
    <s v="May"/>
    <n v="2024"/>
    <s v="Dec"/>
    <n v="2024"/>
    <s v="Diamond"/>
  </r>
  <r>
    <x v="442"/>
    <s v="Christopher"/>
    <d v="2024-06-05T00:00:00"/>
    <d v="2024-03-12T00:00:00"/>
    <n v="7.99"/>
    <n v="259"/>
    <x v="1"/>
    <n v="1"/>
    <n v="1"/>
    <b v="1"/>
    <n v="327"/>
    <n v="76"/>
    <s v="UK"/>
    <s v="PayPal"/>
    <s v="French"/>
    <n v="9"/>
    <n v="4.3"/>
    <b v="1"/>
    <s v="Active"/>
    <x v="132"/>
    <s v="Tablet"/>
    <x v="3"/>
    <s v="Afternoon"/>
    <n v="2"/>
    <n v="15.98"/>
    <s v="Jun"/>
    <n v="2024"/>
    <s v="Mar"/>
    <n v="2024"/>
    <s v="Silver"/>
  </r>
  <r>
    <x v="443"/>
    <s v="Ashley"/>
    <d v="2023-06-14T00:00:00"/>
    <d v="2024-12-14T00:00:00"/>
    <n v="7.99"/>
    <n v="215"/>
    <x v="6"/>
    <n v="5"/>
    <n v="4"/>
    <b v="1"/>
    <n v="150"/>
    <n v="57"/>
    <s v="UK"/>
    <s v="PayPal"/>
    <s v="Hindi"/>
    <n v="76"/>
    <n v="4.5"/>
    <b v="0"/>
    <s v="Active"/>
    <x v="422"/>
    <s v="Smartphone"/>
    <x v="0"/>
    <s v="Late Night"/>
    <n v="18"/>
    <n v="143.82"/>
    <s v="Jun"/>
    <n v="2023"/>
    <s v="Dec"/>
    <n v="2024"/>
    <s v="Silver"/>
  </r>
  <r>
    <x v="444"/>
    <s v="Ryan"/>
    <d v="2024-06-26T00:00:00"/>
    <d v="2024-12-18T00:00:00"/>
    <n v="7.99"/>
    <n v="300"/>
    <x v="4"/>
    <n v="1"/>
    <n v="4"/>
    <b v="1"/>
    <n v="413"/>
    <n v="154"/>
    <s v="Canada"/>
    <s v="PayPal"/>
    <s v="French"/>
    <n v="64"/>
    <n v="4.0999999999999996"/>
    <b v="0"/>
    <s v="Active"/>
    <x v="164"/>
    <s v="Desktop"/>
    <x v="1"/>
    <s v="Evening"/>
    <n v="5"/>
    <n v="39.950000000000003"/>
    <s v="Jun"/>
    <n v="2024"/>
    <s v="Dec"/>
    <n v="2024"/>
    <s v="Silver"/>
  </r>
  <r>
    <x v="445"/>
    <s v="Melissa"/>
    <d v="2023-10-05T00:00:00"/>
    <d v="2024-11-19T00:00:00"/>
    <n v="11.99"/>
    <n v="92"/>
    <x v="2"/>
    <n v="5"/>
    <n v="3"/>
    <b v="1"/>
    <n v="477"/>
    <n v="38"/>
    <s v="France"/>
    <s v="Credit Card"/>
    <s v="English"/>
    <n v="71"/>
    <n v="3.9"/>
    <b v="1"/>
    <s v="Active"/>
    <x v="423"/>
    <s v="Smartphone"/>
    <x v="2"/>
    <s v="Evening"/>
    <n v="13"/>
    <n v="155.87"/>
    <s v="Oct"/>
    <n v="2023"/>
    <s v="Nov"/>
    <n v="2024"/>
    <s v="Gold"/>
  </r>
  <r>
    <x v="446"/>
    <s v="Robert"/>
    <d v="2023-04-17T00:00:00"/>
    <d v="2024-12-17T00:00:00"/>
    <n v="7.99"/>
    <n v="212"/>
    <x v="2"/>
    <n v="5"/>
    <n v="5"/>
    <b v="0"/>
    <n v="146"/>
    <n v="147"/>
    <s v="UK"/>
    <s v="Debit Card"/>
    <s v="French"/>
    <n v="23"/>
    <n v="3.4"/>
    <b v="0"/>
    <s v="Active"/>
    <x v="424"/>
    <s v="Smart TV"/>
    <x v="4"/>
    <s v="Afternoon"/>
    <n v="20"/>
    <n v="159.80000000000001"/>
    <s v="Apr"/>
    <n v="2023"/>
    <s v="Dec"/>
    <n v="2024"/>
    <s v="Silver"/>
  </r>
  <r>
    <x v="447"/>
    <s v="Tammy"/>
    <d v="2024-09-22T00:00:00"/>
    <d v="2024-11-21T00:00:00"/>
    <n v="15.99"/>
    <n v="135"/>
    <x v="6"/>
    <n v="3"/>
    <n v="2"/>
    <b v="0"/>
    <n v="523"/>
    <n v="159"/>
    <s v="USA"/>
    <s v="Debit Card"/>
    <s v="Hindi"/>
    <n v="11"/>
    <n v="4.8"/>
    <b v="1"/>
    <s v="Active"/>
    <x v="425"/>
    <s v="Laptop"/>
    <x v="3"/>
    <s v="Late Night"/>
    <n v="1"/>
    <n v="15.99"/>
    <s v="Sep"/>
    <n v="2024"/>
    <s v="Nov"/>
    <n v="2024"/>
    <s v="Diamond"/>
  </r>
  <r>
    <x v="448"/>
    <s v="Justin"/>
    <d v="2023-08-13T00:00:00"/>
    <d v="2024-08-12T00:00:00"/>
    <n v="7.99"/>
    <n v="166"/>
    <x v="0"/>
    <n v="2"/>
    <n v="3"/>
    <b v="1"/>
    <n v="493"/>
    <n v="168"/>
    <s v="USA"/>
    <s v="PayPal"/>
    <s v="English"/>
    <n v="55"/>
    <n v="3.4"/>
    <b v="1"/>
    <s v="Active"/>
    <x v="426"/>
    <s v="Laptop"/>
    <x v="4"/>
    <s v="Evening"/>
    <n v="11"/>
    <n v="87.89"/>
    <s v="Aug"/>
    <n v="2023"/>
    <s v="Aug"/>
    <n v="2024"/>
    <s v="Silver"/>
  </r>
  <r>
    <x v="449"/>
    <s v="Eugene"/>
    <d v="2024-02-15T00:00:00"/>
    <d v="2024-06-12T00:00:00"/>
    <n v="7.99"/>
    <n v="474"/>
    <x v="1"/>
    <n v="3"/>
    <n v="6"/>
    <b v="1"/>
    <n v="358"/>
    <n v="147"/>
    <s v="USA"/>
    <s v="Cryptocurrency"/>
    <s v="Hindi"/>
    <n v="44"/>
    <n v="3.9"/>
    <b v="1"/>
    <s v="Active"/>
    <x v="427"/>
    <s v="Tablet"/>
    <x v="3"/>
    <s v="Morning"/>
    <n v="3"/>
    <n v="23.97"/>
    <s v="Feb"/>
    <n v="2024"/>
    <s v="Jun"/>
    <n v="2024"/>
    <s v="Silver"/>
  </r>
  <r>
    <x v="450"/>
    <s v="Debra"/>
    <d v="2023-07-12T00:00:00"/>
    <d v="2024-11-24T00:00:00"/>
    <n v="11.99"/>
    <n v="436"/>
    <x v="6"/>
    <n v="5"/>
    <n v="5"/>
    <b v="1"/>
    <n v="228"/>
    <n v="110"/>
    <s v="Australia"/>
    <s v="Cryptocurrency"/>
    <s v="Hindi"/>
    <n v="78"/>
    <n v="4.5"/>
    <b v="1"/>
    <s v="Active"/>
    <x v="428"/>
    <s v="Desktop"/>
    <x v="0"/>
    <s v="Morning"/>
    <n v="16"/>
    <n v="191.84"/>
    <s v="Jul"/>
    <n v="2023"/>
    <s v="Nov"/>
    <n v="2024"/>
    <s v="Gold"/>
  </r>
  <r>
    <x v="451"/>
    <s v="Thomas"/>
    <d v="2024-11-09T00:00:00"/>
    <d v="2024-11-30T00:00:00"/>
    <n v="15.99"/>
    <n v="59"/>
    <x v="2"/>
    <n v="4"/>
    <n v="3"/>
    <b v="0"/>
    <n v="718"/>
    <n v="3"/>
    <s v="Canada"/>
    <s v="Debit Card"/>
    <s v="German"/>
    <n v="43"/>
    <n v="4.2"/>
    <b v="1"/>
    <s v="Active"/>
    <x v="429"/>
    <s v="Desktop"/>
    <x v="4"/>
    <s v="Late Night"/>
    <n v="1"/>
    <n v="15.99"/>
    <s v="Nov"/>
    <n v="2024"/>
    <s v="Nov"/>
    <n v="2024"/>
    <s v="Diamond"/>
  </r>
  <r>
    <x v="452"/>
    <s v="Cole"/>
    <d v="2023-01-31T00:00:00"/>
    <d v="2024-02-12T00:00:00"/>
    <n v="15.99"/>
    <n v="321"/>
    <x v="4"/>
    <n v="1"/>
    <n v="5"/>
    <b v="0"/>
    <n v="61"/>
    <n v="192"/>
    <s v="UK"/>
    <s v="Debit Card"/>
    <s v="Mandarin"/>
    <n v="47"/>
    <n v="4.5999999999999996"/>
    <b v="0"/>
    <s v="Active"/>
    <x v="430"/>
    <s v="Desktop"/>
    <x v="3"/>
    <s v="Evening"/>
    <n v="12"/>
    <n v="191.88"/>
    <s v="Jan"/>
    <n v="2023"/>
    <s v="Feb"/>
    <n v="2024"/>
    <s v="Diamond"/>
  </r>
  <r>
    <x v="453"/>
    <s v="Daniel"/>
    <d v="2024-11-18T00:00:00"/>
    <d v="2024-02-12T00:00:00"/>
    <n v="15.99"/>
    <n v="368"/>
    <x v="4"/>
    <n v="4"/>
    <n v="4"/>
    <b v="1"/>
    <n v="968"/>
    <n v="24"/>
    <s v="Australia"/>
    <s v="Debit Card"/>
    <s v="Mandarin"/>
    <n v="30"/>
    <n v="3"/>
    <b v="1"/>
    <s v="Active"/>
    <x v="431"/>
    <s v="Tablet"/>
    <x v="1"/>
    <s v="Late Night"/>
    <n v="9"/>
    <n v="143.91"/>
    <s v="Nov"/>
    <n v="2024"/>
    <s v="Feb"/>
    <n v="2024"/>
    <s v="Diamond"/>
  </r>
  <r>
    <x v="454"/>
    <s v="Jamie"/>
    <d v="2023-06-03T00:00:00"/>
    <d v="2024-04-12T00:00:00"/>
    <n v="11.99"/>
    <n v="192"/>
    <x v="6"/>
    <n v="5"/>
    <n v="4"/>
    <b v="0"/>
    <n v="123"/>
    <n v="34"/>
    <s v="India"/>
    <s v="Cryptocurrency"/>
    <s v="English"/>
    <n v="73"/>
    <n v="3.8"/>
    <b v="1"/>
    <s v="Active"/>
    <x v="432"/>
    <s v="Tablet"/>
    <x v="2"/>
    <s v="Morning"/>
    <n v="10"/>
    <n v="119.9"/>
    <s v="Jun"/>
    <n v="2023"/>
    <s v="Apr"/>
    <n v="2024"/>
    <s v="Gold"/>
  </r>
  <r>
    <x v="455"/>
    <s v="Kristy"/>
    <d v="2023-03-25T00:00:00"/>
    <d v="2024-11-29T00:00:00"/>
    <n v="7.99"/>
    <n v="25"/>
    <x v="0"/>
    <n v="5"/>
    <n v="2"/>
    <b v="1"/>
    <n v="429"/>
    <n v="138"/>
    <s v="Australia"/>
    <s v="Credit Card"/>
    <s v="English"/>
    <n v="40"/>
    <n v="3.5"/>
    <b v="0"/>
    <s v="Active"/>
    <x v="433"/>
    <s v="Smartphone"/>
    <x v="1"/>
    <s v="Late Night"/>
    <n v="20"/>
    <n v="159.80000000000001"/>
    <s v="Mar"/>
    <n v="2023"/>
    <s v="Nov"/>
    <n v="2024"/>
    <s v="Silver"/>
  </r>
  <r>
    <x v="456"/>
    <s v="Marvin"/>
    <d v="2024-02-24T00:00:00"/>
    <d v="2024-12-17T00:00:00"/>
    <n v="11.99"/>
    <n v="455"/>
    <x v="1"/>
    <n v="3"/>
    <n v="6"/>
    <b v="1"/>
    <n v="15"/>
    <n v="36"/>
    <s v="Germany"/>
    <s v="Debit Card"/>
    <s v="English"/>
    <n v="37"/>
    <n v="4.2"/>
    <b v="0"/>
    <s v="Active"/>
    <x v="434"/>
    <s v="Tablet"/>
    <x v="4"/>
    <s v="Afternoon"/>
    <n v="9"/>
    <n v="107.91"/>
    <s v="Feb"/>
    <n v="2024"/>
    <s v="Dec"/>
    <n v="2024"/>
    <s v="Gold"/>
  </r>
  <r>
    <x v="457"/>
    <s v="Katelyn"/>
    <d v="2023-04-30T00:00:00"/>
    <d v="2024-02-12T00:00:00"/>
    <n v="7.99"/>
    <n v="275"/>
    <x v="6"/>
    <n v="2"/>
    <n v="2"/>
    <b v="1"/>
    <n v="755"/>
    <n v="166"/>
    <s v="Germany"/>
    <s v="Debit Card"/>
    <s v="Mandarin"/>
    <n v="45"/>
    <n v="3.9"/>
    <b v="0"/>
    <s v="Active"/>
    <x v="435"/>
    <s v="Tablet"/>
    <x v="0"/>
    <s v="Morning"/>
    <n v="9"/>
    <n v="71.91"/>
    <s v="Apr"/>
    <n v="2023"/>
    <s v="Feb"/>
    <n v="2024"/>
    <s v="Silver"/>
  </r>
  <r>
    <x v="458"/>
    <s v="Sandra"/>
    <d v="2023-10-09T00:00:00"/>
    <d v="2024-09-12T00:00:00"/>
    <n v="15.99"/>
    <n v="272"/>
    <x v="6"/>
    <n v="5"/>
    <n v="1"/>
    <b v="1"/>
    <n v="735"/>
    <n v="74"/>
    <s v="Germany"/>
    <s v="Credit Card"/>
    <s v="English"/>
    <n v="90"/>
    <n v="3.8"/>
    <b v="1"/>
    <s v="Active"/>
    <x v="436"/>
    <s v="Tablet"/>
    <x v="3"/>
    <s v="Late Night"/>
    <n v="11"/>
    <n v="175.89000000000001"/>
    <s v="Oct"/>
    <n v="2023"/>
    <s v="Sep"/>
    <n v="2024"/>
    <s v="Diamond"/>
  </r>
  <r>
    <x v="459"/>
    <s v="Donna"/>
    <d v="2023-06-23T00:00:00"/>
    <d v="2024-11-19T00:00:00"/>
    <n v="7.99"/>
    <n v="198"/>
    <x v="0"/>
    <n v="4"/>
    <n v="3"/>
    <b v="0"/>
    <n v="202"/>
    <n v="26"/>
    <s v="Canada"/>
    <s v="Cryptocurrency"/>
    <s v="French"/>
    <n v="52"/>
    <n v="4.8"/>
    <b v="0"/>
    <s v="Active"/>
    <x v="437"/>
    <s v="Laptop"/>
    <x v="3"/>
    <s v="Afternoon"/>
    <n v="16"/>
    <n v="127.84"/>
    <s v="Jun"/>
    <n v="2023"/>
    <s v="Nov"/>
    <n v="2024"/>
    <s v="Silver"/>
  </r>
  <r>
    <x v="460"/>
    <s v="Katherine"/>
    <d v="2023-09-28T00:00:00"/>
    <d v="2024-09-12T00:00:00"/>
    <n v="11.99"/>
    <n v="123"/>
    <x v="3"/>
    <n v="1"/>
    <n v="6"/>
    <b v="0"/>
    <n v="718"/>
    <n v="25"/>
    <s v="USA"/>
    <s v="PayPal"/>
    <s v="German"/>
    <n v="73"/>
    <n v="4.4000000000000004"/>
    <b v="0"/>
    <s v="Active"/>
    <x v="438"/>
    <s v="Smart TV"/>
    <x v="3"/>
    <s v="Morning"/>
    <n v="11"/>
    <n v="131.89000000000001"/>
    <s v="Sep"/>
    <n v="2023"/>
    <s v="Sep"/>
    <n v="2024"/>
    <s v="Gold"/>
  </r>
  <r>
    <x v="461"/>
    <s v="Joseph"/>
    <d v="2023-12-30T00:00:00"/>
    <d v="2024-10-12T00:00:00"/>
    <n v="7.99"/>
    <n v="20"/>
    <x v="2"/>
    <n v="5"/>
    <n v="2"/>
    <b v="0"/>
    <n v="895"/>
    <n v="40"/>
    <s v="Canada"/>
    <s v="Cryptocurrency"/>
    <s v="English"/>
    <n v="97"/>
    <n v="3.8"/>
    <b v="0"/>
    <s v="Active"/>
    <x v="439"/>
    <s v="Desktop"/>
    <x v="1"/>
    <s v="Afternoon"/>
    <n v="9"/>
    <n v="71.91"/>
    <s v="Dec"/>
    <n v="2023"/>
    <s v="Oct"/>
    <n v="2024"/>
    <s v="Silver"/>
  </r>
  <r>
    <x v="462"/>
    <s v="Travis"/>
    <d v="2024-08-16T00:00:00"/>
    <d v="2024-11-28T00:00:00"/>
    <n v="7.99"/>
    <n v="357"/>
    <x v="0"/>
    <n v="2"/>
    <n v="4"/>
    <b v="1"/>
    <n v="245"/>
    <n v="116"/>
    <s v="France"/>
    <s v="Cryptocurrency"/>
    <s v="Mandarin"/>
    <n v="71"/>
    <n v="4.2"/>
    <b v="1"/>
    <s v="Active"/>
    <x v="440"/>
    <s v="Smartphone"/>
    <x v="4"/>
    <s v="Late Night"/>
    <n v="3"/>
    <n v="23.97"/>
    <s v="Aug"/>
    <n v="2024"/>
    <s v="Nov"/>
    <n v="2024"/>
    <s v="Silver"/>
  </r>
  <r>
    <x v="463"/>
    <s v="Tommy"/>
    <d v="2024-02-19T00:00:00"/>
    <d v="2024-12-14T00:00:00"/>
    <n v="15.99"/>
    <n v="53"/>
    <x v="5"/>
    <n v="5"/>
    <n v="5"/>
    <b v="0"/>
    <n v="524"/>
    <n v="161"/>
    <s v="France"/>
    <s v="Cryptocurrency"/>
    <s v="German"/>
    <n v="65"/>
    <n v="4.9000000000000004"/>
    <b v="0"/>
    <s v="Active"/>
    <x v="441"/>
    <s v="Desktop"/>
    <x v="2"/>
    <s v="Afternoon"/>
    <n v="9"/>
    <n v="143.91"/>
    <s v="Feb"/>
    <n v="2024"/>
    <s v="Dec"/>
    <n v="2024"/>
    <s v="Diamond"/>
  </r>
  <r>
    <x v="464"/>
    <s v="Andrew"/>
    <d v="2024-01-16T00:00:00"/>
    <d v="2024-12-14T00:00:00"/>
    <n v="15.99"/>
    <n v="453"/>
    <x v="1"/>
    <n v="5"/>
    <n v="3"/>
    <b v="1"/>
    <n v="236"/>
    <n v="121"/>
    <s v="USA"/>
    <s v="Cryptocurrency"/>
    <s v="Mandarin"/>
    <n v="1"/>
    <n v="3.7"/>
    <b v="0"/>
    <s v="Active"/>
    <x v="442"/>
    <s v="Desktop"/>
    <x v="1"/>
    <s v="Morning"/>
    <n v="10"/>
    <n v="159.9"/>
    <s v="Jan"/>
    <n v="2024"/>
    <s v="Dec"/>
    <n v="2024"/>
    <s v="Diamond"/>
  </r>
  <r>
    <x v="465"/>
    <s v="Elizabeth"/>
    <d v="2023-09-23T00:00:00"/>
    <d v="2024-02-12T00:00:00"/>
    <n v="7.99"/>
    <n v="373"/>
    <x v="5"/>
    <n v="2"/>
    <n v="1"/>
    <b v="1"/>
    <n v="925"/>
    <n v="12"/>
    <s v="UK"/>
    <s v="PayPal"/>
    <s v="Hindi"/>
    <n v="22"/>
    <n v="4.2"/>
    <b v="1"/>
    <s v="Active"/>
    <x v="443"/>
    <s v="Laptop"/>
    <x v="0"/>
    <s v="Morning"/>
    <n v="4"/>
    <n v="31.96"/>
    <s v="Sep"/>
    <n v="2023"/>
    <s v="Feb"/>
    <n v="2024"/>
    <s v="Silver"/>
  </r>
  <r>
    <x v="466"/>
    <s v="Julie"/>
    <d v="2024-07-03T00:00:00"/>
    <d v="2024-11-27T00:00:00"/>
    <n v="15.99"/>
    <n v="478"/>
    <x v="6"/>
    <n v="4"/>
    <n v="3"/>
    <b v="1"/>
    <n v="551"/>
    <n v="96"/>
    <s v="UK"/>
    <s v="Cryptocurrency"/>
    <s v="Spanish"/>
    <n v="65"/>
    <n v="4.5999999999999996"/>
    <b v="1"/>
    <s v="Active"/>
    <x v="444"/>
    <s v="Laptop"/>
    <x v="1"/>
    <s v="Morning"/>
    <n v="4"/>
    <n v="63.96"/>
    <s v="Jul"/>
    <n v="2024"/>
    <s v="Nov"/>
    <n v="2024"/>
    <s v="Diamond"/>
  </r>
  <r>
    <x v="467"/>
    <s v="Wendy"/>
    <d v="2022-12-31T00:00:00"/>
    <d v="2024-11-30T00:00:00"/>
    <n v="15.99"/>
    <n v="423"/>
    <x v="4"/>
    <n v="5"/>
    <n v="2"/>
    <b v="1"/>
    <n v="435"/>
    <n v="108"/>
    <s v="UK"/>
    <s v="Debit Card"/>
    <s v="English"/>
    <n v="44"/>
    <n v="4.5999999999999996"/>
    <b v="0"/>
    <s v="Active"/>
    <x v="445"/>
    <s v="Laptop"/>
    <x v="2"/>
    <s v="Morning"/>
    <n v="22"/>
    <n v="351.78000000000003"/>
    <s v="Dec"/>
    <n v="2022"/>
    <s v="Nov"/>
    <n v="2024"/>
    <s v="Diamond"/>
  </r>
  <r>
    <x v="468"/>
    <s v="John"/>
    <d v="2023-07-04T00:00:00"/>
    <d v="2024-11-26T00:00:00"/>
    <n v="7.99"/>
    <n v="89"/>
    <x v="2"/>
    <n v="2"/>
    <n v="4"/>
    <b v="1"/>
    <n v="174"/>
    <n v="178"/>
    <s v="Germany"/>
    <s v="PayPal"/>
    <s v="French"/>
    <n v="7"/>
    <n v="3.7"/>
    <b v="0"/>
    <s v="Active"/>
    <x v="446"/>
    <s v="Laptop"/>
    <x v="0"/>
    <s v="Morning"/>
    <n v="16"/>
    <n v="127.84"/>
    <s v="Jul"/>
    <n v="2023"/>
    <s v="Nov"/>
    <n v="2024"/>
    <s v="Silver"/>
  </r>
  <r>
    <x v="469"/>
    <s v="Leon"/>
    <d v="2024-05-27T00:00:00"/>
    <d v="2024-11-29T00:00:00"/>
    <n v="11.99"/>
    <n v="352"/>
    <x v="1"/>
    <n v="4"/>
    <n v="1"/>
    <b v="0"/>
    <n v="521"/>
    <n v="128"/>
    <s v="Germany"/>
    <s v="Cryptocurrency"/>
    <s v="English"/>
    <n v="59"/>
    <n v="4.5999999999999996"/>
    <b v="1"/>
    <s v="Active"/>
    <x v="447"/>
    <s v="Desktop"/>
    <x v="2"/>
    <s v="Afternoon"/>
    <n v="6"/>
    <n v="71.94"/>
    <s v="May"/>
    <n v="2024"/>
    <s v="Nov"/>
    <n v="2024"/>
    <s v="Gold"/>
  </r>
  <r>
    <x v="470"/>
    <s v="Randall"/>
    <d v="2024-12-10T00:00:00"/>
    <d v="2024-07-12T00:00:00"/>
    <n v="7.99"/>
    <n v="26"/>
    <x v="1"/>
    <n v="5"/>
    <n v="5"/>
    <b v="0"/>
    <n v="542"/>
    <n v="152"/>
    <s v="Canada"/>
    <s v="Credit Card"/>
    <s v="Mandarin"/>
    <n v="6"/>
    <n v="3.1"/>
    <b v="0"/>
    <s v="Active"/>
    <x v="448"/>
    <s v="Smartphone"/>
    <x v="4"/>
    <s v="Morning"/>
    <n v="4"/>
    <n v="31.96"/>
    <s v="Dec"/>
    <n v="2024"/>
    <s v="Jul"/>
    <n v="2024"/>
    <s v="Silver"/>
  </r>
  <r>
    <x v="471"/>
    <s v="William"/>
    <d v="2023-10-13T00:00:00"/>
    <d v="2024-04-12T00:00:00"/>
    <n v="7.99"/>
    <n v="429"/>
    <x v="0"/>
    <n v="3"/>
    <n v="5"/>
    <b v="0"/>
    <n v="988"/>
    <n v="115"/>
    <s v="USA"/>
    <s v="Credit Card"/>
    <s v="Spanish"/>
    <n v="19"/>
    <n v="4.3"/>
    <b v="1"/>
    <s v="Active"/>
    <x v="449"/>
    <s v="Laptop"/>
    <x v="3"/>
    <s v="Late Night"/>
    <n v="5"/>
    <n v="39.950000000000003"/>
    <s v="Oct"/>
    <n v="2023"/>
    <s v="Apr"/>
    <n v="2024"/>
    <s v="Silver"/>
  </r>
  <r>
    <x v="472"/>
    <s v="Hector"/>
    <d v="2023-06-07T00:00:00"/>
    <d v="2024-01-12T00:00:00"/>
    <n v="15.99"/>
    <n v="447"/>
    <x v="0"/>
    <n v="1"/>
    <n v="5"/>
    <b v="0"/>
    <n v="615"/>
    <n v="132"/>
    <s v="Australia"/>
    <s v="Cryptocurrency"/>
    <s v="Mandarin"/>
    <n v="88"/>
    <n v="3.9"/>
    <b v="0"/>
    <s v="Active"/>
    <x v="450"/>
    <s v="Laptop"/>
    <x v="2"/>
    <s v="Morning"/>
    <n v="7"/>
    <n v="111.93"/>
    <s v="Jun"/>
    <n v="2023"/>
    <s v="Jan"/>
    <n v="2024"/>
    <s v="Diamond"/>
  </r>
  <r>
    <x v="473"/>
    <s v="Lance"/>
    <d v="2022-12-31T00:00:00"/>
    <d v="2024-01-12T00:00:00"/>
    <n v="11.99"/>
    <n v="204"/>
    <x v="1"/>
    <n v="4"/>
    <n v="6"/>
    <b v="0"/>
    <n v="928"/>
    <n v="30"/>
    <s v="India"/>
    <s v="Credit Card"/>
    <s v="Mandarin"/>
    <n v="58"/>
    <n v="4.4000000000000004"/>
    <b v="0"/>
    <s v="Active"/>
    <x v="451"/>
    <s v="Smartphone"/>
    <x v="2"/>
    <s v="Late Night"/>
    <n v="12"/>
    <n v="143.88"/>
    <s v="Dec"/>
    <n v="2022"/>
    <s v="Jan"/>
    <n v="2024"/>
    <s v="Gold"/>
  </r>
  <r>
    <x v="474"/>
    <s v="Jamie"/>
    <d v="2024-09-30T00:00:00"/>
    <d v="2024-11-19T00:00:00"/>
    <n v="7.99"/>
    <n v="278"/>
    <x v="5"/>
    <n v="1"/>
    <n v="5"/>
    <b v="1"/>
    <n v="163"/>
    <n v="88"/>
    <s v="Australia"/>
    <s v="PayPal"/>
    <s v="Mandarin"/>
    <n v="62"/>
    <n v="3.2"/>
    <b v="0"/>
    <s v="Active"/>
    <x v="452"/>
    <s v="Smartphone"/>
    <x v="2"/>
    <s v="Afternoon"/>
    <n v="1"/>
    <n v="7.99"/>
    <s v="Sep"/>
    <n v="2024"/>
    <s v="Nov"/>
    <n v="2024"/>
    <s v="Silver"/>
  </r>
  <r>
    <x v="475"/>
    <s v="Lindsey"/>
    <d v="2023-06-10T00:00:00"/>
    <d v="2024-11-30T00:00:00"/>
    <n v="11.99"/>
    <n v="478"/>
    <x v="1"/>
    <n v="1"/>
    <n v="6"/>
    <b v="1"/>
    <n v="517"/>
    <n v="200"/>
    <s v="France"/>
    <s v="Debit Card"/>
    <s v="Hindi"/>
    <n v="41"/>
    <n v="4.8"/>
    <b v="0"/>
    <s v="Active"/>
    <x v="453"/>
    <s v="Smart TV"/>
    <x v="2"/>
    <s v="Late Night"/>
    <n v="17"/>
    <n v="203.83"/>
    <s v="Jun"/>
    <n v="2023"/>
    <s v="Nov"/>
    <n v="2024"/>
    <s v="Gold"/>
  </r>
  <r>
    <x v="476"/>
    <s v="Eric"/>
    <d v="2024-04-13T00:00:00"/>
    <d v="2024-12-13T00:00:00"/>
    <n v="15.99"/>
    <n v="68"/>
    <x v="0"/>
    <n v="5"/>
    <n v="2"/>
    <b v="0"/>
    <n v="727"/>
    <n v="5"/>
    <s v="Germany"/>
    <s v="Cryptocurrency"/>
    <s v="French"/>
    <n v="8"/>
    <n v="4.5999999999999996"/>
    <b v="0"/>
    <s v="Active"/>
    <x v="454"/>
    <s v="Smart TV"/>
    <x v="2"/>
    <s v="Late Night"/>
    <n v="8"/>
    <n v="127.92"/>
    <s v="Apr"/>
    <n v="2024"/>
    <s v="Dec"/>
    <n v="2024"/>
    <s v="Diamond"/>
  </r>
  <r>
    <x v="477"/>
    <s v="Jonathon"/>
    <d v="2024-02-04T00:00:00"/>
    <d v="2024-11-20T00:00:00"/>
    <n v="11.99"/>
    <n v="208"/>
    <x v="2"/>
    <n v="4"/>
    <n v="6"/>
    <b v="1"/>
    <n v="135"/>
    <n v="9"/>
    <s v="USA"/>
    <s v="PayPal"/>
    <s v="Hindi"/>
    <n v="41"/>
    <n v="3"/>
    <b v="1"/>
    <s v="Active"/>
    <x v="455"/>
    <s v="Tablet"/>
    <x v="0"/>
    <s v="Late Night"/>
    <n v="9"/>
    <n v="107.91"/>
    <s v="Feb"/>
    <n v="2024"/>
    <s v="Nov"/>
    <n v="2024"/>
    <s v="Gold"/>
  </r>
  <r>
    <x v="478"/>
    <s v="Jose"/>
    <d v="2024-02-19T00:00:00"/>
    <d v="2024-05-12T00:00:00"/>
    <n v="15.99"/>
    <n v="24"/>
    <x v="4"/>
    <n v="2"/>
    <n v="1"/>
    <b v="0"/>
    <n v="742"/>
    <n v="150"/>
    <s v="USA"/>
    <s v="Credit Card"/>
    <s v="French"/>
    <n v="57"/>
    <n v="3"/>
    <b v="0"/>
    <s v="Active"/>
    <x v="456"/>
    <s v="Smart TV"/>
    <x v="4"/>
    <s v="Morning"/>
    <n v="2"/>
    <n v="31.98"/>
    <s v="Feb"/>
    <n v="2024"/>
    <s v="May"/>
    <n v="2024"/>
    <s v="Diamond"/>
  </r>
  <r>
    <x v="479"/>
    <s v="David"/>
    <d v="2023-04-03T00:00:00"/>
    <d v="2024-08-12T00:00:00"/>
    <n v="7.99"/>
    <n v="140"/>
    <x v="2"/>
    <n v="4"/>
    <n v="4"/>
    <b v="0"/>
    <n v="218"/>
    <n v="5"/>
    <s v="India"/>
    <s v="PayPal"/>
    <s v="French"/>
    <n v="86"/>
    <n v="3.6"/>
    <b v="0"/>
    <s v="Active"/>
    <x v="382"/>
    <s v="Desktop"/>
    <x v="1"/>
    <s v="Late Night"/>
    <n v="16"/>
    <n v="127.84"/>
    <s v="Apr"/>
    <n v="2023"/>
    <s v="Aug"/>
    <n v="2024"/>
    <s v="Silver"/>
  </r>
  <r>
    <x v="480"/>
    <s v="Lisa"/>
    <d v="2024-03-25T00:00:00"/>
    <d v="2024-12-16T00:00:00"/>
    <n v="7.99"/>
    <n v="173"/>
    <x v="6"/>
    <n v="2"/>
    <n v="2"/>
    <b v="0"/>
    <n v="819"/>
    <n v="174"/>
    <s v="USA"/>
    <s v="PayPal"/>
    <s v="Hindi"/>
    <n v="34"/>
    <n v="4.0999999999999996"/>
    <b v="0"/>
    <s v="Active"/>
    <x v="457"/>
    <s v="Laptop"/>
    <x v="3"/>
    <s v="Evening"/>
    <n v="8"/>
    <n v="63.92"/>
    <s v="Mar"/>
    <n v="2024"/>
    <s v="Dec"/>
    <n v="2024"/>
    <s v="Silver"/>
  </r>
  <r>
    <x v="481"/>
    <s v="Grant"/>
    <d v="2024-01-17T00:00:00"/>
    <d v="2024-11-29T00:00:00"/>
    <n v="11.99"/>
    <n v="327"/>
    <x v="3"/>
    <n v="2"/>
    <n v="6"/>
    <b v="1"/>
    <n v="182"/>
    <n v="14"/>
    <s v="USA"/>
    <s v="Debit Card"/>
    <s v="French"/>
    <n v="90"/>
    <n v="3.4"/>
    <b v="0"/>
    <s v="Active"/>
    <x v="458"/>
    <s v="Laptop"/>
    <x v="4"/>
    <s v="Late Night"/>
    <n v="10"/>
    <n v="119.9"/>
    <s v="Jan"/>
    <n v="2024"/>
    <s v="Nov"/>
    <n v="2024"/>
    <s v="Gold"/>
  </r>
  <r>
    <x v="482"/>
    <s v="Rachel"/>
    <d v="2023-06-24T00:00:00"/>
    <d v="2024-02-12T00:00:00"/>
    <n v="15.99"/>
    <n v="274"/>
    <x v="0"/>
    <n v="2"/>
    <n v="1"/>
    <b v="1"/>
    <n v="155"/>
    <n v="94"/>
    <s v="UK"/>
    <s v="Debit Card"/>
    <s v="German"/>
    <n v="96"/>
    <n v="3.5"/>
    <b v="0"/>
    <s v="Active"/>
    <x v="459"/>
    <s v="Desktop"/>
    <x v="0"/>
    <s v="Evening"/>
    <n v="7"/>
    <n v="111.93"/>
    <s v="Jun"/>
    <n v="2023"/>
    <s v="Feb"/>
    <n v="2024"/>
    <s v="Diamond"/>
  </r>
  <r>
    <x v="483"/>
    <s v="John"/>
    <d v="2023-05-10T00:00:00"/>
    <d v="2024-06-12T00:00:00"/>
    <n v="15.99"/>
    <n v="344"/>
    <x v="5"/>
    <n v="5"/>
    <n v="2"/>
    <b v="0"/>
    <n v="91"/>
    <n v="137"/>
    <s v="Germany"/>
    <s v="Cryptocurrency"/>
    <s v="German"/>
    <n v="37"/>
    <n v="3.4"/>
    <b v="1"/>
    <s v="Active"/>
    <x v="460"/>
    <s v="Smart TV"/>
    <x v="0"/>
    <s v="Late Night"/>
    <n v="13"/>
    <n v="207.87"/>
    <s v="May"/>
    <n v="2023"/>
    <s v="Jun"/>
    <n v="2024"/>
    <s v="Diamond"/>
  </r>
  <r>
    <x v="484"/>
    <s v="David"/>
    <d v="2024-03-21T00:00:00"/>
    <d v="2024-10-12T00:00:00"/>
    <n v="11.99"/>
    <n v="27"/>
    <x v="5"/>
    <n v="3"/>
    <n v="6"/>
    <b v="1"/>
    <n v="767"/>
    <n v="5"/>
    <s v="Australia"/>
    <s v="Debit Card"/>
    <s v="French"/>
    <n v="69"/>
    <n v="3.2"/>
    <b v="1"/>
    <s v="Active"/>
    <x v="461"/>
    <s v="Smart TV"/>
    <x v="2"/>
    <s v="Afternoon"/>
    <n v="6"/>
    <n v="71.94"/>
    <s v="Mar"/>
    <n v="2024"/>
    <s v="Oct"/>
    <n v="2024"/>
    <s v="Gold"/>
  </r>
  <r>
    <x v="485"/>
    <s v="Andrea"/>
    <d v="2023-04-03T00:00:00"/>
    <d v="2024-12-13T00:00:00"/>
    <n v="7.99"/>
    <n v="74"/>
    <x v="1"/>
    <n v="2"/>
    <n v="1"/>
    <b v="0"/>
    <n v="657"/>
    <n v="88"/>
    <s v="Canada"/>
    <s v="Debit Card"/>
    <s v="Mandarin"/>
    <n v="40"/>
    <n v="3.8"/>
    <b v="0"/>
    <s v="Active"/>
    <x v="462"/>
    <s v="Desktop"/>
    <x v="4"/>
    <s v="Morning"/>
    <n v="20"/>
    <n v="159.80000000000001"/>
    <s v="Apr"/>
    <n v="2023"/>
    <s v="Dec"/>
    <n v="2024"/>
    <s v="Silver"/>
  </r>
  <r>
    <x v="486"/>
    <s v="Justin"/>
    <d v="2024-12-09T00:00:00"/>
    <d v="2024-11-19T00:00:00"/>
    <n v="11.99"/>
    <n v="214"/>
    <x v="3"/>
    <n v="1"/>
    <n v="3"/>
    <b v="0"/>
    <n v="39"/>
    <n v="89"/>
    <s v="Canada"/>
    <s v="Debit Card"/>
    <s v="Hindi"/>
    <n v="37"/>
    <n v="3.5"/>
    <b v="1"/>
    <s v="Active"/>
    <x v="463"/>
    <s v="Tablet"/>
    <x v="2"/>
    <s v="Morning"/>
    <n v="1"/>
    <n v="11.99"/>
    <s v="Dec"/>
    <n v="2024"/>
    <s v="Nov"/>
    <n v="2024"/>
    <s v="Gold"/>
  </r>
  <r>
    <x v="487"/>
    <s v="Brian"/>
    <d v="2023-12-18T00:00:00"/>
    <d v="2024-07-12T00:00:00"/>
    <n v="11.99"/>
    <n v="137"/>
    <x v="5"/>
    <n v="3"/>
    <n v="6"/>
    <b v="1"/>
    <n v="699"/>
    <n v="70"/>
    <s v="Germany"/>
    <s v="PayPal"/>
    <s v="Spanish"/>
    <n v="25"/>
    <n v="3.9"/>
    <b v="1"/>
    <s v="Active"/>
    <x v="464"/>
    <s v="Laptop"/>
    <x v="0"/>
    <s v="Evening"/>
    <n v="6"/>
    <n v="71.94"/>
    <s v="Dec"/>
    <n v="2023"/>
    <s v="Jul"/>
    <n v="2024"/>
    <s v="Gold"/>
  </r>
  <r>
    <x v="488"/>
    <s v="Jennifer"/>
    <d v="2024-07-27T00:00:00"/>
    <d v="2024-12-15T00:00:00"/>
    <n v="7.99"/>
    <n v="30"/>
    <x v="3"/>
    <n v="2"/>
    <n v="6"/>
    <b v="0"/>
    <n v="468"/>
    <n v="196"/>
    <s v="UK"/>
    <s v="PayPal"/>
    <s v="Hindi"/>
    <n v="52"/>
    <n v="4.5"/>
    <b v="0"/>
    <s v="Active"/>
    <x v="465"/>
    <s v="Smartphone"/>
    <x v="4"/>
    <s v="Afternoon"/>
    <n v="4"/>
    <n v="31.96"/>
    <s v="Jul"/>
    <n v="2024"/>
    <s v="Dec"/>
    <n v="2024"/>
    <s v="Silver"/>
  </r>
  <r>
    <x v="489"/>
    <s v="Kara"/>
    <d v="2024-07-01T00:00:00"/>
    <d v="2024-05-12T00:00:00"/>
    <n v="11.99"/>
    <n v="124"/>
    <x v="4"/>
    <n v="4"/>
    <n v="2"/>
    <b v="1"/>
    <n v="207"/>
    <n v="140"/>
    <s v="USA"/>
    <s v="Cryptocurrency"/>
    <s v="Hindi"/>
    <n v="44"/>
    <n v="4.8"/>
    <b v="1"/>
    <s v="Active"/>
    <x v="466"/>
    <s v="Laptop"/>
    <x v="2"/>
    <s v="Evening"/>
    <n v="1"/>
    <n v="11.99"/>
    <s v="Jul"/>
    <n v="2024"/>
    <s v="May"/>
    <n v="2024"/>
    <s v="Gold"/>
  </r>
  <r>
    <x v="490"/>
    <s v="Francis"/>
    <d v="2023-04-12T00:00:00"/>
    <d v="2024-11-24T00:00:00"/>
    <n v="7.99"/>
    <n v="88"/>
    <x v="1"/>
    <n v="4"/>
    <n v="6"/>
    <b v="1"/>
    <n v="782"/>
    <n v="180"/>
    <s v="USA"/>
    <s v="Debit Card"/>
    <s v="French"/>
    <n v="86"/>
    <n v="5"/>
    <b v="1"/>
    <s v="Active"/>
    <x v="467"/>
    <s v="Smart TV"/>
    <x v="2"/>
    <s v="Late Night"/>
    <n v="19"/>
    <n v="151.81"/>
    <s v="Apr"/>
    <n v="2023"/>
    <s v="Nov"/>
    <n v="2024"/>
    <s v="Silver"/>
  </r>
  <r>
    <x v="491"/>
    <s v="Emily"/>
    <d v="2024-06-04T00:00:00"/>
    <d v="2024-11-24T00:00:00"/>
    <n v="7.99"/>
    <n v="187"/>
    <x v="0"/>
    <n v="3"/>
    <n v="3"/>
    <b v="0"/>
    <n v="987"/>
    <n v="166"/>
    <s v="Australia"/>
    <s v="PayPal"/>
    <s v="Spanish"/>
    <n v="24"/>
    <n v="4.7"/>
    <b v="0"/>
    <s v="Active"/>
    <x v="468"/>
    <s v="Desktop"/>
    <x v="1"/>
    <s v="Evening"/>
    <n v="5"/>
    <n v="39.950000000000003"/>
    <s v="Jun"/>
    <n v="2024"/>
    <s v="Nov"/>
    <n v="2024"/>
    <s v="Silver"/>
  </r>
  <r>
    <x v="492"/>
    <s v="Chelsea"/>
    <d v="2023-10-18T00:00:00"/>
    <d v="2024-11-24T00:00:00"/>
    <n v="7.99"/>
    <n v="12"/>
    <x v="0"/>
    <n v="2"/>
    <n v="4"/>
    <b v="0"/>
    <n v="928"/>
    <n v="147"/>
    <s v="Australia"/>
    <s v="Debit Card"/>
    <s v="English"/>
    <n v="92"/>
    <n v="4.7"/>
    <b v="0"/>
    <s v="Active"/>
    <x v="469"/>
    <s v="Tablet"/>
    <x v="3"/>
    <s v="Late Night"/>
    <n v="13"/>
    <n v="103.87"/>
    <s v="Oct"/>
    <n v="2023"/>
    <s v="Nov"/>
    <n v="2024"/>
    <s v="Silver"/>
  </r>
  <r>
    <x v="493"/>
    <s v="Joshua"/>
    <d v="2024-06-04T00:00:00"/>
    <d v="2024-03-12T00:00:00"/>
    <n v="11.99"/>
    <n v="19"/>
    <x v="6"/>
    <n v="4"/>
    <n v="2"/>
    <b v="1"/>
    <n v="741"/>
    <n v="36"/>
    <s v="France"/>
    <s v="PayPal"/>
    <s v="English"/>
    <n v="13"/>
    <n v="4.4000000000000004"/>
    <b v="0"/>
    <s v="Active"/>
    <x v="470"/>
    <s v="Tablet"/>
    <x v="4"/>
    <s v="Afternoon"/>
    <n v="2"/>
    <n v="23.98"/>
    <s v="Jun"/>
    <n v="2024"/>
    <s v="Mar"/>
    <n v="2024"/>
    <s v="Gold"/>
  </r>
  <r>
    <x v="494"/>
    <s v="Timothy"/>
    <d v="2023-08-24T00:00:00"/>
    <d v="2024-08-12T00:00:00"/>
    <n v="15.99"/>
    <n v="355"/>
    <x v="0"/>
    <n v="1"/>
    <n v="1"/>
    <b v="1"/>
    <n v="358"/>
    <n v="173"/>
    <s v="Canada"/>
    <s v="Cryptocurrency"/>
    <s v="Hindi"/>
    <n v="60"/>
    <n v="4.8"/>
    <b v="0"/>
    <s v="Active"/>
    <x v="471"/>
    <s v="Desktop"/>
    <x v="4"/>
    <s v="Afternoon"/>
    <n v="11"/>
    <n v="175.89000000000001"/>
    <s v="Aug"/>
    <n v="2023"/>
    <s v="Aug"/>
    <n v="2024"/>
    <s v="Diamond"/>
  </r>
  <r>
    <x v="495"/>
    <s v="Christopher"/>
    <d v="2023-04-22T00:00:00"/>
    <d v="2024-11-20T00:00:00"/>
    <n v="7.99"/>
    <n v="109"/>
    <x v="1"/>
    <n v="4"/>
    <n v="4"/>
    <b v="1"/>
    <n v="899"/>
    <n v="11"/>
    <s v="UK"/>
    <s v="Credit Card"/>
    <s v="German"/>
    <n v="63"/>
    <n v="4.3"/>
    <b v="0"/>
    <s v="Active"/>
    <x v="472"/>
    <s v="Laptop"/>
    <x v="4"/>
    <s v="Late Night"/>
    <n v="18"/>
    <n v="143.82"/>
    <s v="Apr"/>
    <n v="2023"/>
    <s v="Nov"/>
    <n v="2024"/>
    <s v="Silver"/>
  </r>
  <r>
    <x v="496"/>
    <s v="Martin"/>
    <d v="2023-05-27T00:00:00"/>
    <d v="2024-11-29T00:00:00"/>
    <n v="11.99"/>
    <n v="391"/>
    <x v="1"/>
    <n v="3"/>
    <n v="3"/>
    <b v="1"/>
    <n v="811"/>
    <n v="3"/>
    <s v="USA"/>
    <s v="PayPal"/>
    <s v="French"/>
    <n v="17"/>
    <n v="4.2"/>
    <b v="0"/>
    <s v="Active"/>
    <x v="271"/>
    <s v="Smart TV"/>
    <x v="0"/>
    <s v="Morning"/>
    <n v="18"/>
    <n v="215.82"/>
    <s v="May"/>
    <n v="2023"/>
    <s v="Nov"/>
    <n v="2024"/>
    <s v="Gold"/>
  </r>
  <r>
    <x v="497"/>
    <s v="Karen"/>
    <d v="2023-10-31T00:00:00"/>
    <d v="2024-06-12T00:00:00"/>
    <n v="15.99"/>
    <n v="108"/>
    <x v="5"/>
    <n v="4"/>
    <n v="2"/>
    <b v="0"/>
    <n v="694"/>
    <n v="199"/>
    <s v="UK"/>
    <s v="Cryptocurrency"/>
    <s v="Mandarin"/>
    <n v="81"/>
    <n v="5"/>
    <b v="0"/>
    <s v="Active"/>
    <x v="473"/>
    <s v="Laptop"/>
    <x v="2"/>
    <s v="Afternoon"/>
    <n v="7"/>
    <n v="111.93"/>
    <s v="Oct"/>
    <n v="2023"/>
    <s v="Jun"/>
    <n v="2024"/>
    <s v="Diamond"/>
  </r>
  <r>
    <x v="498"/>
    <s v="Ryan"/>
    <d v="2024-08-05T00:00:00"/>
    <d v="2024-08-12T00:00:00"/>
    <n v="11.99"/>
    <n v="159"/>
    <x v="2"/>
    <n v="4"/>
    <n v="6"/>
    <b v="1"/>
    <n v="824"/>
    <n v="31"/>
    <s v="India"/>
    <s v="Cryptocurrency"/>
    <s v="English"/>
    <n v="13"/>
    <n v="3.3"/>
    <b v="0"/>
    <s v="Active"/>
    <x v="474"/>
    <s v="Desktop"/>
    <x v="4"/>
    <s v="Morning"/>
    <n v="1"/>
    <n v="11.99"/>
    <s v="Aug"/>
    <n v="2024"/>
    <s v="Aug"/>
    <n v="2024"/>
    <s v="Gold"/>
  </r>
  <r>
    <x v="499"/>
    <s v="Ashley"/>
    <d v="2024-09-27T00:00:00"/>
    <d v="2024-11-30T00:00:00"/>
    <n v="7.99"/>
    <n v="256"/>
    <x v="1"/>
    <n v="3"/>
    <n v="3"/>
    <b v="0"/>
    <n v="322"/>
    <n v="199"/>
    <s v="Canada"/>
    <s v="Credit Card"/>
    <s v="English"/>
    <n v="65"/>
    <n v="4.5"/>
    <b v="0"/>
    <s v="Active"/>
    <x v="475"/>
    <s v="Smartphone"/>
    <x v="2"/>
    <s v="Morning"/>
    <n v="2"/>
    <n v="15.98"/>
    <s v="Sep"/>
    <n v="2024"/>
    <s v="Nov"/>
    <n v="2024"/>
    <s v="Silver"/>
  </r>
  <r>
    <x v="500"/>
    <s v="Gregory"/>
    <d v="2023-05-26T00:00:00"/>
    <d v="2024-09-12T00:00:00"/>
    <n v="11.99"/>
    <n v="29"/>
    <x v="4"/>
    <n v="1"/>
    <n v="5"/>
    <b v="1"/>
    <n v="625"/>
    <n v="165"/>
    <s v="France"/>
    <s v="Credit Card"/>
    <s v="Spanish"/>
    <n v="41"/>
    <n v="4.3"/>
    <b v="0"/>
    <s v="Active"/>
    <x v="476"/>
    <s v="Laptop"/>
    <x v="4"/>
    <s v="Afternoon"/>
    <n v="15"/>
    <n v="179.85"/>
    <s v="May"/>
    <n v="2023"/>
    <s v="Sep"/>
    <n v="2024"/>
    <s v="Gold"/>
  </r>
  <r>
    <x v="501"/>
    <s v="Carlos"/>
    <d v="2024-04-17T00:00:00"/>
    <d v="2024-11-24T00:00:00"/>
    <n v="7.99"/>
    <n v="278"/>
    <x v="1"/>
    <n v="5"/>
    <n v="1"/>
    <b v="0"/>
    <n v="743"/>
    <n v="180"/>
    <s v="USA"/>
    <s v="Cryptocurrency"/>
    <s v="Hindi"/>
    <n v="0"/>
    <n v="4.3"/>
    <b v="1"/>
    <s v="Active"/>
    <x v="477"/>
    <s v="Desktop"/>
    <x v="2"/>
    <s v="Morning"/>
    <n v="7"/>
    <n v="55.93"/>
    <s v="Apr"/>
    <n v="2024"/>
    <s v="Nov"/>
    <n v="2024"/>
    <s v="Silver"/>
  </r>
  <r>
    <x v="502"/>
    <s v="Bradley"/>
    <d v="2024-06-14T00:00:00"/>
    <d v="2024-11-28T00:00:00"/>
    <n v="15.99"/>
    <n v="173"/>
    <x v="4"/>
    <n v="1"/>
    <n v="6"/>
    <b v="1"/>
    <n v="346"/>
    <n v="76"/>
    <s v="Canada"/>
    <s v="PayPal"/>
    <s v="Spanish"/>
    <n v="28"/>
    <n v="3.3"/>
    <b v="0"/>
    <s v="Active"/>
    <x v="478"/>
    <s v="Smartphone"/>
    <x v="2"/>
    <s v="Afternoon"/>
    <n v="5"/>
    <n v="79.95"/>
    <s v="Jun"/>
    <n v="2024"/>
    <s v="Nov"/>
    <n v="2024"/>
    <s v="Diamond"/>
  </r>
  <r>
    <x v="503"/>
    <s v="Wendy"/>
    <d v="2023-08-23T00:00:00"/>
    <d v="2024-12-16T00:00:00"/>
    <n v="11.99"/>
    <n v="479"/>
    <x v="3"/>
    <n v="5"/>
    <n v="2"/>
    <b v="0"/>
    <n v="710"/>
    <n v="68"/>
    <s v="Germany"/>
    <s v="Cryptocurrency"/>
    <s v="French"/>
    <n v="54"/>
    <n v="4.5999999999999996"/>
    <b v="0"/>
    <s v="Active"/>
    <x v="479"/>
    <s v="Tablet"/>
    <x v="2"/>
    <s v="Afternoon"/>
    <n v="15"/>
    <n v="179.85"/>
    <s v="Aug"/>
    <n v="2023"/>
    <s v="Dec"/>
    <n v="2024"/>
    <s v="Gold"/>
  </r>
  <r>
    <x v="504"/>
    <s v="Jordan"/>
    <d v="2023-11-06T00:00:00"/>
    <d v="2024-12-12T00:00:00"/>
    <n v="15.99"/>
    <n v="415"/>
    <x v="3"/>
    <n v="2"/>
    <n v="1"/>
    <b v="0"/>
    <n v="958"/>
    <n v="192"/>
    <s v="USA"/>
    <s v="Credit Card"/>
    <s v="German"/>
    <n v="22"/>
    <n v="4.8"/>
    <b v="1"/>
    <s v="Active"/>
    <x v="480"/>
    <s v="Tablet"/>
    <x v="0"/>
    <s v="Afternoon"/>
    <n v="13"/>
    <n v="207.87"/>
    <s v="Nov"/>
    <n v="2023"/>
    <s v="Dec"/>
    <n v="2024"/>
    <s v="Diamond"/>
  </r>
  <r>
    <x v="505"/>
    <s v="Tony"/>
    <d v="2024-01-20T00:00:00"/>
    <d v="2024-08-12T00:00:00"/>
    <n v="15.99"/>
    <n v="452"/>
    <x v="1"/>
    <n v="2"/>
    <n v="5"/>
    <b v="0"/>
    <n v="315"/>
    <n v="118"/>
    <s v="India"/>
    <s v="Cryptocurrency"/>
    <s v="Spanish"/>
    <n v="28"/>
    <n v="3"/>
    <b v="1"/>
    <s v="Active"/>
    <x v="481"/>
    <s v="Desktop"/>
    <x v="2"/>
    <s v="Morning"/>
    <n v="6"/>
    <n v="95.94"/>
    <s v="Jan"/>
    <n v="2024"/>
    <s v="Aug"/>
    <n v="2024"/>
    <s v="Diamond"/>
  </r>
  <r>
    <x v="506"/>
    <s v="James"/>
    <d v="2024-03-28T00:00:00"/>
    <d v="2024-02-12T00:00:00"/>
    <n v="11.99"/>
    <n v="302"/>
    <x v="6"/>
    <n v="5"/>
    <n v="4"/>
    <b v="0"/>
    <n v="801"/>
    <n v="141"/>
    <s v="France"/>
    <s v="Debit Card"/>
    <s v="Mandarin"/>
    <n v="62"/>
    <n v="3.5"/>
    <b v="1"/>
    <s v="Active"/>
    <x v="482"/>
    <s v="Laptop"/>
    <x v="2"/>
    <s v="Morning"/>
    <n v="1"/>
    <n v="11.99"/>
    <s v="Mar"/>
    <n v="2024"/>
    <s v="Feb"/>
    <n v="2024"/>
    <s v="Gold"/>
  </r>
  <r>
    <x v="507"/>
    <s v="William"/>
    <d v="2024-10-03T00:00:00"/>
    <d v="2024-11-19T00:00:00"/>
    <n v="7.99"/>
    <n v="220"/>
    <x v="5"/>
    <n v="2"/>
    <n v="1"/>
    <b v="0"/>
    <n v="998"/>
    <n v="187"/>
    <s v="India"/>
    <s v="Debit Card"/>
    <s v="English"/>
    <n v="17"/>
    <n v="4.4000000000000004"/>
    <b v="0"/>
    <s v="Active"/>
    <x v="483"/>
    <s v="Smart TV"/>
    <x v="1"/>
    <s v="Morning"/>
    <n v="1"/>
    <n v="7.99"/>
    <s v="Oct"/>
    <n v="2024"/>
    <s v="Nov"/>
    <n v="2024"/>
    <s v="Silver"/>
  </r>
  <r>
    <x v="508"/>
    <s v="Nicole"/>
    <d v="2023-05-05T00:00:00"/>
    <d v="2024-11-23T00:00:00"/>
    <n v="11.99"/>
    <n v="131"/>
    <x v="0"/>
    <n v="3"/>
    <n v="3"/>
    <b v="1"/>
    <n v="382"/>
    <n v="50"/>
    <s v="Germany"/>
    <s v="Credit Card"/>
    <s v="Spanish"/>
    <n v="47"/>
    <n v="4.8"/>
    <b v="0"/>
    <s v="Active"/>
    <x v="484"/>
    <s v="Laptop"/>
    <x v="3"/>
    <s v="Morning"/>
    <n v="18"/>
    <n v="215.82"/>
    <s v="May"/>
    <n v="2023"/>
    <s v="Nov"/>
    <n v="2024"/>
    <s v="Gold"/>
  </r>
  <r>
    <x v="509"/>
    <s v="John"/>
    <d v="2023-11-25T00:00:00"/>
    <d v="2024-12-13T00:00:00"/>
    <n v="11.99"/>
    <n v="157"/>
    <x v="5"/>
    <n v="4"/>
    <n v="2"/>
    <b v="0"/>
    <n v="754"/>
    <n v="23"/>
    <s v="Germany"/>
    <s v="Debit Card"/>
    <s v="Spanish"/>
    <n v="43"/>
    <n v="4.4000000000000004"/>
    <b v="0"/>
    <s v="Active"/>
    <x v="485"/>
    <s v="Laptop"/>
    <x v="3"/>
    <s v="Morning"/>
    <n v="12"/>
    <n v="143.88"/>
    <s v="Nov"/>
    <n v="2023"/>
    <s v="Dec"/>
    <n v="2024"/>
    <s v="Gold"/>
  </r>
  <r>
    <x v="510"/>
    <s v="Marisa"/>
    <d v="2024-01-08T00:00:00"/>
    <d v="2024-12-15T00:00:00"/>
    <n v="7.99"/>
    <n v="495"/>
    <x v="1"/>
    <n v="5"/>
    <n v="6"/>
    <b v="0"/>
    <n v="522"/>
    <n v="32"/>
    <s v="Australia"/>
    <s v="Cryptocurrency"/>
    <s v="French"/>
    <n v="41"/>
    <n v="3.9"/>
    <b v="1"/>
    <s v="Active"/>
    <x v="486"/>
    <s v="Tablet"/>
    <x v="1"/>
    <s v="Afternoon"/>
    <n v="11"/>
    <n v="87.89"/>
    <s v="Jan"/>
    <n v="2024"/>
    <s v="Dec"/>
    <n v="2024"/>
    <s v="Silver"/>
  </r>
  <r>
    <x v="511"/>
    <s v="Jasmine"/>
    <d v="2024-03-22T00:00:00"/>
    <d v="2024-11-19T00:00:00"/>
    <n v="15.99"/>
    <n v="69"/>
    <x v="5"/>
    <n v="4"/>
    <n v="5"/>
    <b v="0"/>
    <n v="976"/>
    <n v="105"/>
    <s v="USA"/>
    <s v="Cryptocurrency"/>
    <s v="Mandarin"/>
    <n v="50"/>
    <n v="4.7"/>
    <b v="1"/>
    <s v="Active"/>
    <x v="487"/>
    <s v="Tablet"/>
    <x v="2"/>
    <s v="Evening"/>
    <n v="7"/>
    <n v="111.93"/>
    <s v="Mar"/>
    <n v="2024"/>
    <s v="Nov"/>
    <n v="2024"/>
    <s v="Diamond"/>
  </r>
  <r>
    <x v="512"/>
    <s v="Melissa"/>
    <d v="2024-09-13T00:00:00"/>
    <d v="2024-11-19T00:00:00"/>
    <n v="7.99"/>
    <n v="486"/>
    <x v="0"/>
    <n v="4"/>
    <n v="3"/>
    <b v="0"/>
    <n v="463"/>
    <n v="171"/>
    <s v="UK"/>
    <s v="Debit Card"/>
    <s v="French"/>
    <n v="10"/>
    <n v="3.2"/>
    <b v="0"/>
    <s v="Active"/>
    <x v="488"/>
    <s v="Desktop"/>
    <x v="1"/>
    <s v="Evening"/>
    <n v="2"/>
    <n v="15.98"/>
    <s v="Sep"/>
    <n v="2024"/>
    <s v="Nov"/>
    <n v="2024"/>
    <s v="Silver"/>
  </r>
  <r>
    <x v="513"/>
    <s v="Michele"/>
    <d v="2024-12-02T00:00:00"/>
    <d v="2024-12-13T00:00:00"/>
    <n v="7.99"/>
    <n v="500"/>
    <x v="1"/>
    <n v="5"/>
    <n v="4"/>
    <b v="1"/>
    <n v="568"/>
    <n v="151"/>
    <s v="Germany"/>
    <s v="Cryptocurrency"/>
    <s v="French"/>
    <n v="11"/>
    <n v="3.6"/>
    <b v="0"/>
    <s v="Active"/>
    <x v="489"/>
    <s v="Smartphone"/>
    <x v="2"/>
    <s v="Late Night"/>
    <n v="1"/>
    <n v="7.99"/>
    <s v="Dec"/>
    <n v="2024"/>
    <s v="Dec"/>
    <n v="2024"/>
    <s v="Silver"/>
  </r>
  <r>
    <x v="514"/>
    <s v="John"/>
    <d v="2023-03-22T00:00:00"/>
    <d v="2024-02-12T00:00:00"/>
    <n v="15.99"/>
    <n v="33"/>
    <x v="6"/>
    <n v="4"/>
    <n v="2"/>
    <b v="0"/>
    <n v="191"/>
    <n v="25"/>
    <s v="UK"/>
    <s v="Credit Card"/>
    <s v="German"/>
    <n v="44"/>
    <n v="4.5"/>
    <b v="1"/>
    <s v="Active"/>
    <x v="490"/>
    <s v="Laptop"/>
    <x v="2"/>
    <s v="Evening"/>
    <n v="10"/>
    <n v="159.9"/>
    <s v="Mar"/>
    <n v="2023"/>
    <s v="Feb"/>
    <n v="2024"/>
    <s v="Diamond"/>
  </r>
  <r>
    <x v="515"/>
    <s v="Bianca"/>
    <d v="2024-08-08T00:00:00"/>
    <d v="2024-11-21T00:00:00"/>
    <n v="15.99"/>
    <n v="219"/>
    <x v="4"/>
    <n v="1"/>
    <n v="5"/>
    <b v="1"/>
    <n v="347"/>
    <n v="55"/>
    <s v="France"/>
    <s v="Cryptocurrency"/>
    <s v="Mandarin"/>
    <n v="64"/>
    <n v="4.5999999999999996"/>
    <b v="1"/>
    <s v="Active"/>
    <x v="491"/>
    <s v="Smart TV"/>
    <x v="0"/>
    <s v="Evening"/>
    <n v="3"/>
    <n v="47.97"/>
    <s v="Aug"/>
    <n v="2024"/>
    <s v="Nov"/>
    <n v="2024"/>
    <s v="Diamond"/>
  </r>
  <r>
    <x v="516"/>
    <s v="Joshua"/>
    <d v="2023-07-08T00:00:00"/>
    <d v="2024-11-12T00:00:00"/>
    <n v="15.99"/>
    <n v="164"/>
    <x v="5"/>
    <n v="2"/>
    <n v="1"/>
    <b v="0"/>
    <n v="833"/>
    <n v="89"/>
    <s v="France"/>
    <s v="Cryptocurrency"/>
    <s v="Spanish"/>
    <n v="32"/>
    <n v="4.9000000000000004"/>
    <b v="0"/>
    <s v="Active"/>
    <x v="492"/>
    <s v="Smart TV"/>
    <x v="4"/>
    <s v="Evening"/>
    <n v="16"/>
    <n v="255.84"/>
    <s v="Jul"/>
    <n v="2023"/>
    <s v="Nov"/>
    <n v="2024"/>
    <s v="Diamond"/>
  </r>
  <r>
    <x v="517"/>
    <s v="Jennifer"/>
    <d v="2024-05-12T00:00:00"/>
    <d v="2024-12-15T00:00:00"/>
    <n v="15.99"/>
    <n v="263"/>
    <x v="0"/>
    <n v="5"/>
    <n v="5"/>
    <b v="0"/>
    <n v="95"/>
    <n v="149"/>
    <s v="Germany"/>
    <s v="Credit Card"/>
    <s v="French"/>
    <n v="17"/>
    <n v="4"/>
    <b v="1"/>
    <s v="Active"/>
    <x v="493"/>
    <s v="Smart TV"/>
    <x v="1"/>
    <s v="Afternoon"/>
    <n v="7"/>
    <n v="111.93"/>
    <s v="May"/>
    <n v="2024"/>
    <s v="Dec"/>
    <n v="2024"/>
    <s v="Diamond"/>
  </r>
  <r>
    <x v="518"/>
    <s v="Angela"/>
    <d v="2023-08-05T00:00:00"/>
    <d v="2024-03-12T00:00:00"/>
    <n v="15.99"/>
    <n v="361"/>
    <x v="2"/>
    <n v="3"/>
    <n v="6"/>
    <b v="0"/>
    <n v="407"/>
    <n v="126"/>
    <s v="Germany"/>
    <s v="Debit Card"/>
    <s v="Spanish"/>
    <n v="80"/>
    <n v="4.3"/>
    <b v="0"/>
    <s v="Active"/>
    <x v="494"/>
    <s v="Laptop"/>
    <x v="0"/>
    <s v="Late Night"/>
    <n v="7"/>
    <n v="111.93"/>
    <s v="Aug"/>
    <n v="2023"/>
    <s v="Mar"/>
    <n v="2024"/>
    <s v="Diamond"/>
  </r>
  <r>
    <x v="519"/>
    <s v="Samantha"/>
    <d v="2023-07-23T00:00:00"/>
    <d v="2024-11-24T00:00:00"/>
    <n v="11.99"/>
    <n v="444"/>
    <x v="4"/>
    <n v="2"/>
    <n v="3"/>
    <b v="0"/>
    <n v="959"/>
    <n v="183"/>
    <s v="Germany"/>
    <s v="PayPal"/>
    <s v="Hindi"/>
    <n v="93"/>
    <n v="3.8"/>
    <b v="0"/>
    <s v="Active"/>
    <x v="495"/>
    <s v="Smart TV"/>
    <x v="4"/>
    <s v="Afternoon"/>
    <n v="16"/>
    <n v="191.84"/>
    <s v="Jul"/>
    <n v="2023"/>
    <s v="Nov"/>
    <n v="2024"/>
    <s v="Gold"/>
  </r>
  <r>
    <x v="520"/>
    <s v="Nicholas"/>
    <d v="2024-01-06T00:00:00"/>
    <d v="2024-11-26T00:00:00"/>
    <n v="7.99"/>
    <n v="380"/>
    <x v="3"/>
    <n v="2"/>
    <n v="3"/>
    <b v="0"/>
    <n v="76"/>
    <n v="25"/>
    <s v="Germany"/>
    <s v="PayPal"/>
    <s v="Hindi"/>
    <n v="95"/>
    <n v="4.2"/>
    <b v="1"/>
    <s v="Active"/>
    <x v="496"/>
    <s v="Laptop"/>
    <x v="1"/>
    <s v="Afternoon"/>
    <n v="10"/>
    <n v="79.900000000000006"/>
    <s v="Jan"/>
    <n v="2024"/>
    <s v="Nov"/>
    <n v="2024"/>
    <s v="Silver"/>
  </r>
  <r>
    <x v="521"/>
    <s v="Travis"/>
    <d v="2024-07-13T00:00:00"/>
    <d v="2024-04-12T00:00:00"/>
    <n v="7.99"/>
    <n v="120"/>
    <x v="2"/>
    <n v="3"/>
    <n v="5"/>
    <b v="1"/>
    <n v="783"/>
    <n v="81"/>
    <s v="Canada"/>
    <s v="PayPal"/>
    <s v="Mandarin"/>
    <n v="52"/>
    <n v="4.3"/>
    <b v="0"/>
    <s v="Active"/>
    <x v="497"/>
    <s v="Laptop"/>
    <x v="1"/>
    <s v="Afternoon"/>
    <n v="3"/>
    <n v="23.97"/>
    <s v="Jul"/>
    <n v="2024"/>
    <s v="Apr"/>
    <n v="2024"/>
    <s v="Silver"/>
  </r>
  <r>
    <x v="522"/>
    <s v="Hunter"/>
    <d v="2023-12-09T00:00:00"/>
    <d v="2024-06-12T00:00:00"/>
    <n v="7.99"/>
    <n v="486"/>
    <x v="1"/>
    <n v="3"/>
    <n v="2"/>
    <b v="0"/>
    <n v="181"/>
    <n v="15"/>
    <s v="Germany"/>
    <s v="Credit Card"/>
    <s v="German"/>
    <n v="0"/>
    <n v="4.2"/>
    <b v="0"/>
    <s v="Active"/>
    <x v="498"/>
    <s v="Tablet"/>
    <x v="4"/>
    <s v="Morning"/>
    <n v="6"/>
    <n v="47.94"/>
    <s v="Dec"/>
    <n v="2023"/>
    <s v="Jun"/>
    <n v="2024"/>
    <s v="Silver"/>
  </r>
  <r>
    <x v="523"/>
    <s v="Robert"/>
    <d v="2023-06-04T00:00:00"/>
    <d v="2024-12-18T00:00:00"/>
    <n v="7.99"/>
    <n v="207"/>
    <x v="0"/>
    <n v="5"/>
    <n v="5"/>
    <b v="1"/>
    <n v="946"/>
    <n v="166"/>
    <s v="France"/>
    <s v="Cryptocurrency"/>
    <s v="Hindi"/>
    <n v="96"/>
    <n v="4.5999999999999996"/>
    <b v="0"/>
    <s v="Active"/>
    <x v="499"/>
    <s v="Tablet"/>
    <x v="1"/>
    <s v="Evening"/>
    <n v="18"/>
    <n v="143.82"/>
    <s v="Jun"/>
    <n v="2023"/>
    <s v="Dec"/>
    <n v="2024"/>
    <s v="Silver"/>
  </r>
  <r>
    <x v="524"/>
    <s v="Brian"/>
    <d v="2024-06-03T00:00:00"/>
    <d v="2024-09-12T00:00:00"/>
    <n v="15.99"/>
    <n v="178"/>
    <x v="6"/>
    <n v="5"/>
    <n v="5"/>
    <b v="0"/>
    <n v="489"/>
    <n v="6"/>
    <s v="India"/>
    <s v="PayPal"/>
    <s v="Spanish"/>
    <n v="72"/>
    <n v="4.5"/>
    <b v="0"/>
    <s v="Active"/>
    <x v="500"/>
    <s v="Tablet"/>
    <x v="1"/>
    <s v="Late Night"/>
    <n v="3"/>
    <n v="47.97"/>
    <s v="Jun"/>
    <n v="2024"/>
    <s v="Sep"/>
    <n v="2024"/>
    <s v="Diamond"/>
  </r>
  <r>
    <x v="525"/>
    <s v="Stephanie"/>
    <d v="2024-02-01T00:00:00"/>
    <d v="2024-10-12T00:00:00"/>
    <n v="7.99"/>
    <n v="158"/>
    <x v="2"/>
    <n v="3"/>
    <n v="1"/>
    <b v="1"/>
    <n v="426"/>
    <n v="7"/>
    <s v="France"/>
    <s v="Cryptocurrency"/>
    <s v="French"/>
    <n v="36"/>
    <n v="3.6"/>
    <b v="0"/>
    <s v="Active"/>
    <x v="501"/>
    <s v="Tablet"/>
    <x v="1"/>
    <s v="Morning"/>
    <n v="8"/>
    <n v="63.92"/>
    <s v="Feb"/>
    <n v="2024"/>
    <s v="Oct"/>
    <n v="2024"/>
    <s v="Silver"/>
  </r>
  <r>
    <x v="526"/>
    <s v="Lisa"/>
    <d v="2024-09-18T00:00:00"/>
    <d v="2024-09-12T00:00:00"/>
    <n v="15.99"/>
    <n v="14"/>
    <x v="1"/>
    <n v="4"/>
    <n v="2"/>
    <b v="1"/>
    <n v="57"/>
    <n v="175"/>
    <s v="Germany"/>
    <s v="Debit Card"/>
    <s v="French"/>
    <n v="41"/>
    <n v="3.4"/>
    <b v="1"/>
    <s v="Active"/>
    <x v="502"/>
    <s v="Laptop"/>
    <x v="4"/>
    <s v="Evening"/>
    <n v="1"/>
    <n v="15.99"/>
    <s v="Sep"/>
    <n v="2024"/>
    <s v="Sep"/>
    <n v="2024"/>
    <s v="Diamond"/>
  </r>
  <r>
    <x v="527"/>
    <s v="Victoria"/>
    <d v="2023-12-18T00:00:00"/>
    <d v="2024-07-12T00:00:00"/>
    <n v="7.99"/>
    <n v="200"/>
    <x v="2"/>
    <n v="1"/>
    <n v="2"/>
    <b v="0"/>
    <n v="465"/>
    <n v="35"/>
    <s v="India"/>
    <s v="Cryptocurrency"/>
    <s v="Mandarin"/>
    <n v="29"/>
    <n v="4.7"/>
    <b v="1"/>
    <s v="Active"/>
    <x v="503"/>
    <s v="Desktop"/>
    <x v="1"/>
    <s v="Evening"/>
    <n v="6"/>
    <n v="47.94"/>
    <s v="Dec"/>
    <n v="2023"/>
    <s v="Jul"/>
    <n v="2024"/>
    <s v="Silver"/>
  </r>
  <r>
    <x v="528"/>
    <s v="Diana"/>
    <d v="2023-12-05T00:00:00"/>
    <d v="2024-12-14T00:00:00"/>
    <n v="11.99"/>
    <n v="479"/>
    <x v="5"/>
    <n v="2"/>
    <n v="5"/>
    <b v="0"/>
    <n v="394"/>
    <n v="35"/>
    <s v="Australia"/>
    <s v="Cryptocurrency"/>
    <s v="Mandarin"/>
    <n v="93"/>
    <n v="3.7"/>
    <b v="0"/>
    <s v="Active"/>
    <x v="504"/>
    <s v="Desktop"/>
    <x v="3"/>
    <s v="Late Night"/>
    <n v="12"/>
    <n v="143.88"/>
    <s v="Dec"/>
    <n v="2023"/>
    <s v="Dec"/>
    <n v="2024"/>
    <s v="Gold"/>
  </r>
  <r>
    <x v="529"/>
    <s v="Spencer"/>
    <d v="2024-10-20T00:00:00"/>
    <d v="2024-11-23T00:00:00"/>
    <n v="15.99"/>
    <n v="236"/>
    <x v="3"/>
    <n v="3"/>
    <n v="5"/>
    <b v="1"/>
    <n v="600"/>
    <n v="199"/>
    <s v="UK"/>
    <s v="Cryptocurrency"/>
    <s v="German"/>
    <n v="56"/>
    <n v="3.7"/>
    <b v="0"/>
    <s v="Active"/>
    <x v="505"/>
    <s v="Tablet"/>
    <x v="4"/>
    <s v="Evening"/>
    <n v="1"/>
    <n v="15.99"/>
    <s v="Oct"/>
    <n v="2024"/>
    <s v="Nov"/>
    <n v="2024"/>
    <s v="Diamond"/>
  </r>
  <r>
    <x v="530"/>
    <s v="Jessica"/>
    <d v="2023-09-24T00:00:00"/>
    <d v="2024-12-17T00:00:00"/>
    <n v="7.99"/>
    <n v="315"/>
    <x v="3"/>
    <n v="2"/>
    <n v="5"/>
    <b v="1"/>
    <n v="889"/>
    <n v="80"/>
    <s v="Germany"/>
    <s v="Credit Card"/>
    <s v="German"/>
    <n v="52"/>
    <n v="4.4000000000000004"/>
    <b v="1"/>
    <s v="Active"/>
    <x v="506"/>
    <s v="Smart TV"/>
    <x v="1"/>
    <s v="Afternoon"/>
    <n v="14"/>
    <n v="111.86"/>
    <s v="Sep"/>
    <n v="2023"/>
    <s v="Dec"/>
    <n v="2024"/>
    <s v="Silver"/>
  </r>
  <r>
    <x v="531"/>
    <s v="Joel"/>
    <d v="2023-12-04T00:00:00"/>
    <d v="2024-09-12T00:00:00"/>
    <n v="11.99"/>
    <n v="112"/>
    <x v="1"/>
    <n v="3"/>
    <n v="4"/>
    <b v="1"/>
    <n v="505"/>
    <n v="118"/>
    <s v="UK"/>
    <s v="PayPal"/>
    <s v="English"/>
    <n v="81"/>
    <n v="3.9"/>
    <b v="0"/>
    <s v="Active"/>
    <x v="507"/>
    <s v="Desktop"/>
    <x v="3"/>
    <s v="Afternoon"/>
    <n v="9"/>
    <n v="107.91"/>
    <s v="Dec"/>
    <n v="2023"/>
    <s v="Sep"/>
    <n v="2024"/>
    <s v="Gold"/>
  </r>
  <r>
    <x v="532"/>
    <s v="Chelsea"/>
    <d v="2023-10-21T00:00:00"/>
    <d v="2024-04-12T00:00:00"/>
    <n v="7.99"/>
    <n v="225"/>
    <x v="1"/>
    <n v="5"/>
    <n v="5"/>
    <b v="0"/>
    <n v="274"/>
    <n v="83"/>
    <s v="UK"/>
    <s v="Credit Card"/>
    <s v="German"/>
    <n v="45"/>
    <n v="3.9"/>
    <b v="0"/>
    <s v="Active"/>
    <x v="508"/>
    <s v="Smartphone"/>
    <x v="0"/>
    <s v="Afternoon"/>
    <n v="5"/>
    <n v="39.950000000000003"/>
    <s v="Oct"/>
    <n v="2023"/>
    <s v="Apr"/>
    <n v="2024"/>
    <s v="Silver"/>
  </r>
  <r>
    <x v="533"/>
    <s v="Melissa"/>
    <d v="2023-06-17T00:00:00"/>
    <d v="2024-11-27T00:00:00"/>
    <n v="15.99"/>
    <n v="325"/>
    <x v="5"/>
    <n v="2"/>
    <n v="5"/>
    <b v="1"/>
    <n v="757"/>
    <n v="35"/>
    <s v="UK"/>
    <s v="Credit Card"/>
    <s v="Mandarin"/>
    <n v="81"/>
    <n v="4.5999999999999996"/>
    <b v="0"/>
    <s v="Active"/>
    <x v="509"/>
    <s v="Smartphone"/>
    <x v="3"/>
    <s v="Late Night"/>
    <n v="17"/>
    <n v="271.83"/>
    <s v="Jun"/>
    <n v="2023"/>
    <s v="Nov"/>
    <n v="2024"/>
    <s v="Diamond"/>
  </r>
  <r>
    <x v="534"/>
    <s v="Vickie"/>
    <d v="2024-02-09T00:00:00"/>
    <d v="2024-11-28T00:00:00"/>
    <n v="15.99"/>
    <n v="420"/>
    <x v="3"/>
    <n v="3"/>
    <n v="3"/>
    <b v="1"/>
    <n v="562"/>
    <n v="67"/>
    <s v="USA"/>
    <s v="Debit Card"/>
    <s v="English"/>
    <n v="2"/>
    <n v="3.2"/>
    <b v="1"/>
    <s v="Active"/>
    <x v="510"/>
    <s v="Smart TV"/>
    <x v="2"/>
    <s v="Evening"/>
    <n v="9"/>
    <n v="143.91"/>
    <s v="Feb"/>
    <n v="2024"/>
    <s v="Nov"/>
    <n v="2024"/>
    <s v="Diamond"/>
  </r>
  <r>
    <x v="535"/>
    <s v="Mark"/>
    <d v="2024-07-09T00:00:00"/>
    <d v="2024-11-19T00:00:00"/>
    <n v="11.99"/>
    <n v="171"/>
    <x v="0"/>
    <n v="3"/>
    <n v="1"/>
    <b v="1"/>
    <n v="889"/>
    <n v="54"/>
    <s v="France"/>
    <s v="Cryptocurrency"/>
    <s v="German"/>
    <n v="1"/>
    <n v="3.3"/>
    <b v="1"/>
    <s v="Active"/>
    <x v="511"/>
    <s v="Smartphone"/>
    <x v="2"/>
    <s v="Late Night"/>
    <n v="4"/>
    <n v="47.96"/>
    <s v="Jul"/>
    <n v="2024"/>
    <s v="Nov"/>
    <n v="2024"/>
    <s v="Gold"/>
  </r>
  <r>
    <x v="536"/>
    <s v="Cassie"/>
    <d v="2023-02-14T00:00:00"/>
    <d v="2024-12-17T00:00:00"/>
    <n v="7.99"/>
    <n v="449"/>
    <x v="0"/>
    <n v="2"/>
    <n v="4"/>
    <b v="1"/>
    <n v="369"/>
    <n v="25"/>
    <s v="Germany"/>
    <s v="Debit Card"/>
    <s v="Spanish"/>
    <n v="65"/>
    <n v="4.5999999999999996"/>
    <b v="0"/>
    <s v="Active"/>
    <x v="512"/>
    <s v="Smartphone"/>
    <x v="3"/>
    <s v="Evening"/>
    <n v="22"/>
    <n v="175.78"/>
    <s v="Feb"/>
    <n v="2023"/>
    <s v="Dec"/>
    <n v="2024"/>
    <s v="Silver"/>
  </r>
  <r>
    <x v="537"/>
    <s v="Destiny"/>
    <d v="2024-08-23T00:00:00"/>
    <d v="2024-03-12T00:00:00"/>
    <n v="15.99"/>
    <n v="136"/>
    <x v="6"/>
    <n v="2"/>
    <n v="4"/>
    <b v="1"/>
    <n v="471"/>
    <n v="91"/>
    <s v="Canada"/>
    <s v="Debit Card"/>
    <s v="Mandarin"/>
    <n v="70"/>
    <n v="4.4000000000000004"/>
    <b v="0"/>
    <s v="Active"/>
    <x v="46"/>
    <s v="Tablet"/>
    <x v="3"/>
    <s v="Afternoon"/>
    <n v="5"/>
    <n v="79.95"/>
    <s v="Aug"/>
    <n v="2024"/>
    <s v="Mar"/>
    <n v="2024"/>
    <s v="Diamond"/>
  </r>
  <r>
    <x v="538"/>
    <s v="Melvin"/>
    <d v="2024-07-25T00:00:00"/>
    <d v="2024-11-21T00:00:00"/>
    <n v="11.99"/>
    <n v="136"/>
    <x v="0"/>
    <n v="5"/>
    <n v="2"/>
    <b v="1"/>
    <n v="821"/>
    <n v="174"/>
    <s v="France"/>
    <s v="Credit Card"/>
    <s v="German"/>
    <n v="92"/>
    <n v="3.6"/>
    <b v="1"/>
    <s v="Active"/>
    <x v="286"/>
    <s v="Desktop"/>
    <x v="2"/>
    <s v="Afternoon"/>
    <n v="3"/>
    <n v="35.97"/>
    <s v="Jul"/>
    <n v="2024"/>
    <s v="Nov"/>
    <n v="2024"/>
    <s v="Gold"/>
  </r>
  <r>
    <x v="539"/>
    <s v="Andrew"/>
    <d v="2023-12-15T00:00:00"/>
    <d v="2024-11-25T00:00:00"/>
    <n v="15.99"/>
    <n v="380"/>
    <x v="0"/>
    <n v="5"/>
    <n v="5"/>
    <b v="1"/>
    <n v="112"/>
    <n v="149"/>
    <s v="Australia"/>
    <s v="Cryptocurrency"/>
    <s v="Mandarin"/>
    <n v="74"/>
    <n v="3.4"/>
    <b v="1"/>
    <s v="Active"/>
    <x v="513"/>
    <s v="Tablet"/>
    <x v="2"/>
    <s v="Morning"/>
    <n v="11"/>
    <n v="175.89000000000001"/>
    <s v="Dec"/>
    <n v="2023"/>
    <s v="Nov"/>
    <n v="2024"/>
    <s v="Diamond"/>
  </r>
  <r>
    <x v="540"/>
    <s v="Paul"/>
    <d v="2024-11-23T00:00:00"/>
    <d v="2024-02-12T00:00:00"/>
    <n v="15.99"/>
    <n v="30"/>
    <x v="0"/>
    <n v="3"/>
    <n v="2"/>
    <b v="1"/>
    <n v="609"/>
    <n v="6"/>
    <s v="Canada"/>
    <s v="PayPal"/>
    <s v="Mandarin"/>
    <n v="57"/>
    <n v="3"/>
    <b v="1"/>
    <s v="Active"/>
    <x v="514"/>
    <s v="Tablet"/>
    <x v="1"/>
    <s v="Late Night"/>
    <n v="9"/>
    <n v="143.91"/>
    <s v="Nov"/>
    <n v="2024"/>
    <s v="Feb"/>
    <n v="2024"/>
    <s v="Diamond"/>
  </r>
  <r>
    <x v="541"/>
    <s v="Emma"/>
    <d v="2024-08-08T00:00:00"/>
    <d v="2024-11-23T00:00:00"/>
    <n v="11.99"/>
    <n v="281"/>
    <x v="0"/>
    <n v="5"/>
    <n v="3"/>
    <b v="0"/>
    <n v="217"/>
    <n v="162"/>
    <s v="USA"/>
    <s v="Debit Card"/>
    <s v="Mandarin"/>
    <n v="0"/>
    <n v="3.4"/>
    <b v="0"/>
    <s v="Active"/>
    <x v="515"/>
    <s v="Smartphone"/>
    <x v="2"/>
    <s v="Late Night"/>
    <n v="3"/>
    <n v="35.97"/>
    <s v="Aug"/>
    <n v="2024"/>
    <s v="Nov"/>
    <n v="2024"/>
    <s v="Gold"/>
  </r>
  <r>
    <x v="542"/>
    <s v="Patricia"/>
    <d v="2023-06-17T00:00:00"/>
    <d v="2024-12-17T00:00:00"/>
    <n v="15.99"/>
    <n v="183"/>
    <x v="6"/>
    <n v="5"/>
    <n v="2"/>
    <b v="1"/>
    <n v="676"/>
    <n v="61"/>
    <s v="Germany"/>
    <s v="Cryptocurrency"/>
    <s v="Mandarin"/>
    <n v="26"/>
    <n v="3.3"/>
    <b v="1"/>
    <s v="Active"/>
    <x v="516"/>
    <s v="Tablet"/>
    <x v="3"/>
    <s v="Late Night"/>
    <n v="18"/>
    <n v="287.82"/>
    <s v="Jun"/>
    <n v="2023"/>
    <s v="Dec"/>
    <n v="2024"/>
    <s v="Diamond"/>
  </r>
  <r>
    <x v="543"/>
    <s v="Kara"/>
    <d v="2024-09-23T00:00:00"/>
    <d v="2024-12-15T00:00:00"/>
    <n v="7.99"/>
    <n v="281"/>
    <x v="6"/>
    <n v="4"/>
    <n v="5"/>
    <b v="0"/>
    <n v="905"/>
    <n v="128"/>
    <s v="Germany"/>
    <s v="Cryptocurrency"/>
    <s v="German"/>
    <n v="70"/>
    <n v="4.3"/>
    <b v="0"/>
    <s v="Active"/>
    <x v="517"/>
    <s v="Laptop"/>
    <x v="4"/>
    <s v="Evening"/>
    <n v="2"/>
    <n v="15.98"/>
    <s v="Sep"/>
    <n v="2024"/>
    <s v="Dec"/>
    <n v="2024"/>
    <s v="Silver"/>
  </r>
  <r>
    <x v="544"/>
    <s v="Danielle"/>
    <d v="2024-02-23T00:00:00"/>
    <d v="2024-11-27T00:00:00"/>
    <n v="11.99"/>
    <n v="37"/>
    <x v="6"/>
    <n v="3"/>
    <n v="1"/>
    <b v="1"/>
    <n v="881"/>
    <n v="189"/>
    <s v="Canada"/>
    <s v="Debit Card"/>
    <s v="French"/>
    <n v="32"/>
    <n v="3.9"/>
    <b v="0"/>
    <s v="Active"/>
    <x v="518"/>
    <s v="Smartphone"/>
    <x v="0"/>
    <s v="Morning"/>
    <n v="9"/>
    <n v="107.91"/>
    <s v="Feb"/>
    <n v="2024"/>
    <s v="Nov"/>
    <n v="2024"/>
    <s v="Gold"/>
  </r>
  <r>
    <x v="545"/>
    <s v="Desiree"/>
    <d v="2024-06-24T00:00:00"/>
    <d v="2024-11-20T00:00:00"/>
    <n v="11.99"/>
    <n v="191"/>
    <x v="6"/>
    <n v="1"/>
    <n v="4"/>
    <b v="0"/>
    <n v="925"/>
    <n v="124"/>
    <s v="Germany"/>
    <s v="Cryptocurrency"/>
    <s v="Hindi"/>
    <n v="37"/>
    <n v="4.0999999999999996"/>
    <b v="0"/>
    <s v="Active"/>
    <x v="519"/>
    <s v="Smartphone"/>
    <x v="4"/>
    <s v="Evening"/>
    <n v="4"/>
    <n v="47.96"/>
    <s v="Jun"/>
    <n v="2024"/>
    <s v="Nov"/>
    <n v="2024"/>
    <s v="Gold"/>
  </r>
  <r>
    <x v="546"/>
    <s v="Garrett"/>
    <d v="2023-10-25T00:00:00"/>
    <d v="2024-06-12T00:00:00"/>
    <n v="15.99"/>
    <n v="425"/>
    <x v="2"/>
    <n v="2"/>
    <n v="2"/>
    <b v="1"/>
    <n v="552"/>
    <n v="27"/>
    <s v="Germany"/>
    <s v="Cryptocurrency"/>
    <s v="English"/>
    <n v="36"/>
    <n v="4"/>
    <b v="1"/>
    <s v="Active"/>
    <x v="520"/>
    <s v="Tablet"/>
    <x v="4"/>
    <s v="Late Night"/>
    <n v="7"/>
    <n v="111.93"/>
    <s v="Oct"/>
    <n v="2023"/>
    <s v="Jun"/>
    <n v="2024"/>
    <s v="Diamond"/>
  </r>
  <r>
    <x v="547"/>
    <s v="Emily"/>
    <d v="2023-11-11T00:00:00"/>
    <d v="2024-12-13T00:00:00"/>
    <n v="11.99"/>
    <n v="168"/>
    <x v="2"/>
    <n v="1"/>
    <n v="2"/>
    <b v="0"/>
    <n v="247"/>
    <n v="172"/>
    <s v="France"/>
    <s v="Cryptocurrency"/>
    <s v="French"/>
    <n v="98"/>
    <n v="3.5"/>
    <b v="0"/>
    <s v="Active"/>
    <x v="521"/>
    <s v="Smart TV"/>
    <x v="0"/>
    <s v="Evening"/>
    <n v="13"/>
    <n v="155.87"/>
    <s v="Nov"/>
    <n v="2023"/>
    <s v="Dec"/>
    <n v="2024"/>
    <s v="Gold"/>
  </r>
  <r>
    <x v="548"/>
    <s v="Stacy"/>
    <d v="2023-06-11T00:00:00"/>
    <d v="2024-12-14T00:00:00"/>
    <n v="11.99"/>
    <n v="491"/>
    <x v="6"/>
    <n v="3"/>
    <n v="4"/>
    <b v="1"/>
    <n v="779"/>
    <n v="86"/>
    <s v="UK"/>
    <s v="Cryptocurrency"/>
    <s v="Hindi"/>
    <n v="85"/>
    <n v="4.7"/>
    <b v="1"/>
    <s v="Active"/>
    <x v="522"/>
    <s v="Laptop"/>
    <x v="1"/>
    <s v="Evening"/>
    <n v="18"/>
    <n v="215.82"/>
    <s v="Jun"/>
    <n v="2023"/>
    <s v="Dec"/>
    <n v="2024"/>
    <s v="Gold"/>
  </r>
  <r>
    <x v="549"/>
    <s v="Elizabeth"/>
    <d v="2024-05-30T00:00:00"/>
    <d v="2024-11-27T00:00:00"/>
    <n v="7.99"/>
    <n v="14"/>
    <x v="1"/>
    <n v="5"/>
    <n v="5"/>
    <b v="1"/>
    <n v="95"/>
    <n v="158"/>
    <s v="Australia"/>
    <s v="Credit Card"/>
    <s v="Hindi"/>
    <n v="49"/>
    <n v="3.9"/>
    <b v="0"/>
    <s v="Active"/>
    <x v="523"/>
    <s v="Tablet"/>
    <x v="4"/>
    <s v="Evening"/>
    <n v="5"/>
    <n v="39.950000000000003"/>
    <s v="May"/>
    <n v="2024"/>
    <s v="Nov"/>
    <n v="2024"/>
    <s v="Silver"/>
  </r>
  <r>
    <x v="550"/>
    <s v="Michael"/>
    <d v="2024-04-25T00:00:00"/>
    <d v="2024-12-16T00:00:00"/>
    <n v="11.99"/>
    <n v="360"/>
    <x v="2"/>
    <n v="1"/>
    <n v="2"/>
    <b v="1"/>
    <n v="161"/>
    <n v="93"/>
    <s v="India"/>
    <s v="Debit Card"/>
    <s v="Spanish"/>
    <n v="30"/>
    <n v="3.3"/>
    <b v="1"/>
    <s v="Active"/>
    <x v="524"/>
    <s v="Desktop"/>
    <x v="1"/>
    <s v="Afternoon"/>
    <n v="7"/>
    <n v="83.93"/>
    <s v="Apr"/>
    <n v="2024"/>
    <s v="Dec"/>
    <n v="2024"/>
    <s v="Gold"/>
  </r>
  <r>
    <x v="551"/>
    <s v="Nichole"/>
    <d v="2024-07-30T00:00:00"/>
    <d v="2024-12-17T00:00:00"/>
    <n v="7.99"/>
    <n v="242"/>
    <x v="0"/>
    <n v="5"/>
    <n v="2"/>
    <b v="1"/>
    <n v="156"/>
    <n v="166"/>
    <s v="France"/>
    <s v="Cryptocurrency"/>
    <s v="Hindi"/>
    <n v="53"/>
    <n v="5"/>
    <b v="0"/>
    <s v="Active"/>
    <x v="525"/>
    <s v="Tablet"/>
    <x v="4"/>
    <s v="Late Night"/>
    <n v="4"/>
    <n v="31.96"/>
    <s v="Jul"/>
    <n v="2024"/>
    <s v="Dec"/>
    <n v="2024"/>
    <s v="Silver"/>
  </r>
  <r>
    <x v="552"/>
    <s v="Carol"/>
    <d v="2024-10-10T00:00:00"/>
    <d v="2024-11-21T00:00:00"/>
    <n v="7.99"/>
    <n v="322"/>
    <x v="1"/>
    <n v="1"/>
    <n v="5"/>
    <b v="1"/>
    <n v="446"/>
    <n v="114"/>
    <s v="Australia"/>
    <s v="Credit Card"/>
    <s v="English"/>
    <n v="84"/>
    <n v="4.5"/>
    <b v="1"/>
    <s v="Active"/>
    <x v="526"/>
    <s v="Tablet"/>
    <x v="3"/>
    <s v="Late Night"/>
    <n v="1"/>
    <n v="7.99"/>
    <s v="Oct"/>
    <n v="2024"/>
    <s v="Nov"/>
    <n v="2024"/>
    <s v="Silver"/>
  </r>
  <r>
    <x v="553"/>
    <s v="Patricia"/>
    <d v="2024-09-01T00:00:00"/>
    <d v="2024-11-23T00:00:00"/>
    <n v="15.99"/>
    <n v="10"/>
    <x v="3"/>
    <n v="4"/>
    <n v="6"/>
    <b v="1"/>
    <n v="236"/>
    <n v="183"/>
    <s v="India"/>
    <s v="Credit Card"/>
    <s v="English"/>
    <n v="86"/>
    <n v="3.8"/>
    <b v="0"/>
    <s v="Active"/>
    <x v="527"/>
    <s v="Smartphone"/>
    <x v="2"/>
    <s v="Late Night"/>
    <n v="2"/>
    <n v="31.98"/>
    <s v="Sep"/>
    <n v="2024"/>
    <s v="Nov"/>
    <n v="2024"/>
    <s v="Diamond"/>
  </r>
  <r>
    <x v="554"/>
    <s v="Sarah"/>
    <d v="2024-06-21T00:00:00"/>
    <d v="2024-11-22T00:00:00"/>
    <n v="15.99"/>
    <n v="298"/>
    <x v="0"/>
    <n v="5"/>
    <n v="1"/>
    <b v="1"/>
    <n v="943"/>
    <n v="187"/>
    <s v="UK"/>
    <s v="Cryptocurrency"/>
    <s v="Spanish"/>
    <n v="60"/>
    <n v="3.7"/>
    <b v="0"/>
    <s v="Active"/>
    <x v="528"/>
    <s v="Desktop"/>
    <x v="2"/>
    <s v="Late Night"/>
    <n v="5"/>
    <n v="79.95"/>
    <s v="Jun"/>
    <n v="2024"/>
    <s v="Nov"/>
    <n v="2024"/>
    <s v="Diamond"/>
  </r>
  <r>
    <x v="555"/>
    <s v="Emily"/>
    <d v="2023-01-03T00:00:00"/>
    <d v="2024-09-12T00:00:00"/>
    <n v="11.99"/>
    <n v="262"/>
    <x v="3"/>
    <n v="5"/>
    <n v="5"/>
    <b v="1"/>
    <n v="849"/>
    <n v="68"/>
    <s v="India"/>
    <s v="Credit Card"/>
    <s v="French"/>
    <n v="24"/>
    <n v="3"/>
    <b v="0"/>
    <s v="Active"/>
    <x v="529"/>
    <s v="Smartphone"/>
    <x v="4"/>
    <s v="Morning"/>
    <n v="20"/>
    <n v="239.8"/>
    <s v="Jan"/>
    <n v="2023"/>
    <s v="Sep"/>
    <n v="2024"/>
    <s v="Gold"/>
  </r>
  <r>
    <x v="556"/>
    <s v="Chad"/>
    <d v="2024-09-08T00:00:00"/>
    <d v="2024-02-12T00:00:00"/>
    <n v="11.99"/>
    <n v="154"/>
    <x v="2"/>
    <n v="1"/>
    <n v="5"/>
    <b v="1"/>
    <n v="52"/>
    <n v="108"/>
    <s v="Germany"/>
    <s v="Credit Card"/>
    <s v="German"/>
    <n v="94"/>
    <n v="4.0999999999999996"/>
    <b v="0"/>
    <s v="Active"/>
    <x v="530"/>
    <s v="Tablet"/>
    <x v="4"/>
    <s v="Late Night"/>
    <n v="6"/>
    <n v="71.94"/>
    <s v="Sep"/>
    <n v="2024"/>
    <s v="Feb"/>
    <n v="2024"/>
    <s v="Gold"/>
  </r>
  <r>
    <x v="557"/>
    <s v="Krista"/>
    <d v="2024-01-12T00:00:00"/>
    <d v="2024-05-12T00:00:00"/>
    <n v="11.99"/>
    <n v="175"/>
    <x v="0"/>
    <n v="4"/>
    <n v="3"/>
    <b v="1"/>
    <n v="424"/>
    <n v="125"/>
    <s v="UK"/>
    <s v="Credit Card"/>
    <s v="French"/>
    <n v="13"/>
    <n v="4.7"/>
    <b v="1"/>
    <s v="Active"/>
    <x v="531"/>
    <s v="Smart TV"/>
    <x v="0"/>
    <s v="Evening"/>
    <n v="4"/>
    <n v="47.96"/>
    <s v="Jan"/>
    <n v="2024"/>
    <s v="May"/>
    <n v="2024"/>
    <s v="Gold"/>
  </r>
  <r>
    <x v="558"/>
    <s v="Alyssa"/>
    <d v="2024-11-17T00:00:00"/>
    <d v="2024-08-12T00:00:00"/>
    <n v="7.99"/>
    <n v="248"/>
    <x v="1"/>
    <n v="5"/>
    <n v="2"/>
    <b v="0"/>
    <n v="142"/>
    <n v="22"/>
    <s v="USA"/>
    <s v="Debit Card"/>
    <s v="Mandarin"/>
    <n v="94"/>
    <n v="4.2"/>
    <b v="0"/>
    <s v="Active"/>
    <x v="532"/>
    <s v="Tablet"/>
    <x v="1"/>
    <s v="Late Night"/>
    <n v="3"/>
    <n v="23.97"/>
    <s v="Nov"/>
    <n v="2024"/>
    <s v="Aug"/>
    <n v="2024"/>
    <s v="Silver"/>
  </r>
  <r>
    <x v="559"/>
    <s v="Tiffany"/>
    <d v="2023-03-07T00:00:00"/>
    <d v="2024-11-28T00:00:00"/>
    <n v="15.99"/>
    <n v="44"/>
    <x v="5"/>
    <n v="2"/>
    <n v="4"/>
    <b v="0"/>
    <n v="983"/>
    <n v="145"/>
    <s v="India"/>
    <s v="PayPal"/>
    <s v="French"/>
    <n v="78"/>
    <n v="3"/>
    <b v="0"/>
    <s v="Active"/>
    <x v="533"/>
    <s v="Laptop"/>
    <x v="2"/>
    <s v="Evening"/>
    <n v="20"/>
    <n v="319.8"/>
    <s v="Mar"/>
    <n v="2023"/>
    <s v="Nov"/>
    <n v="2024"/>
    <s v="Diamond"/>
  </r>
  <r>
    <x v="560"/>
    <s v="Alexandra"/>
    <d v="2023-07-19T00:00:00"/>
    <d v="2024-12-17T00:00:00"/>
    <n v="7.99"/>
    <n v="424"/>
    <x v="0"/>
    <n v="2"/>
    <n v="3"/>
    <b v="0"/>
    <n v="942"/>
    <n v="127"/>
    <s v="Germany"/>
    <s v="PayPal"/>
    <s v="English"/>
    <n v="95"/>
    <n v="4.8"/>
    <b v="1"/>
    <s v="Active"/>
    <x v="269"/>
    <s v="Smart TV"/>
    <x v="2"/>
    <s v="Afternoon"/>
    <n v="16"/>
    <n v="127.84"/>
    <s v="Jul"/>
    <n v="2023"/>
    <s v="Dec"/>
    <n v="2024"/>
    <s v="Silver"/>
  </r>
  <r>
    <x v="561"/>
    <s v="Michelle"/>
    <d v="2024-07-22T00:00:00"/>
    <d v="2024-12-16T00:00:00"/>
    <n v="11.99"/>
    <n v="206"/>
    <x v="1"/>
    <n v="4"/>
    <n v="1"/>
    <b v="0"/>
    <n v="981"/>
    <n v="60"/>
    <s v="UK"/>
    <s v="PayPal"/>
    <s v="English"/>
    <n v="41"/>
    <n v="4.4000000000000004"/>
    <b v="1"/>
    <s v="Active"/>
    <x v="534"/>
    <s v="Desktop"/>
    <x v="3"/>
    <s v="Late Night"/>
    <n v="4"/>
    <n v="47.96"/>
    <s v="Jul"/>
    <n v="2024"/>
    <s v="Dec"/>
    <n v="2024"/>
    <s v="Gold"/>
  </r>
  <r>
    <x v="562"/>
    <s v="Jessica"/>
    <d v="2024-11-16T00:00:00"/>
    <d v="2024-11-25T00:00:00"/>
    <n v="11.99"/>
    <n v="306"/>
    <x v="5"/>
    <n v="5"/>
    <n v="1"/>
    <b v="1"/>
    <n v="513"/>
    <n v="70"/>
    <s v="USA"/>
    <s v="Credit Card"/>
    <s v="Spanish"/>
    <n v="86"/>
    <n v="3.7"/>
    <b v="0"/>
    <s v="Active"/>
    <x v="535"/>
    <s v="Desktop"/>
    <x v="4"/>
    <s v="Late Night"/>
    <n v="1"/>
    <n v="11.99"/>
    <s v="Nov"/>
    <n v="2024"/>
    <s v="Nov"/>
    <n v="2024"/>
    <s v="Gold"/>
  </r>
  <r>
    <x v="563"/>
    <s v="Nicole"/>
    <d v="2023-01-24T00:00:00"/>
    <d v="2024-07-12T00:00:00"/>
    <n v="15.99"/>
    <n v="248"/>
    <x v="0"/>
    <n v="1"/>
    <n v="6"/>
    <b v="0"/>
    <n v="181"/>
    <n v="13"/>
    <s v="France"/>
    <s v="Credit Card"/>
    <s v="Spanish"/>
    <n v="43"/>
    <n v="4.9000000000000004"/>
    <b v="1"/>
    <s v="Active"/>
    <x v="536"/>
    <s v="Laptop"/>
    <x v="2"/>
    <s v="Late Night"/>
    <n v="17"/>
    <n v="271.83"/>
    <s v="Jan"/>
    <n v="2023"/>
    <s v="Jul"/>
    <n v="2024"/>
    <s v="Diamond"/>
  </r>
  <r>
    <x v="564"/>
    <s v="Benjamin"/>
    <d v="2023-02-26T00:00:00"/>
    <d v="2024-11-22T00:00:00"/>
    <n v="11.99"/>
    <n v="293"/>
    <x v="5"/>
    <n v="2"/>
    <n v="3"/>
    <b v="0"/>
    <n v="514"/>
    <n v="68"/>
    <s v="India"/>
    <s v="Credit Card"/>
    <s v="Mandarin"/>
    <n v="4"/>
    <n v="4.7"/>
    <b v="0"/>
    <s v="Active"/>
    <x v="537"/>
    <s v="Tablet"/>
    <x v="3"/>
    <s v="Late Night"/>
    <n v="20"/>
    <n v="239.8"/>
    <s v="Feb"/>
    <n v="2023"/>
    <s v="Nov"/>
    <n v="2024"/>
    <s v="Gold"/>
  </r>
  <r>
    <x v="565"/>
    <s v="Madison"/>
    <d v="2024-08-07T00:00:00"/>
    <d v="2024-11-22T00:00:00"/>
    <n v="15.99"/>
    <n v="207"/>
    <x v="4"/>
    <n v="3"/>
    <n v="6"/>
    <b v="0"/>
    <n v="909"/>
    <n v="164"/>
    <s v="Canada"/>
    <s v="Credit Card"/>
    <s v="Hindi"/>
    <n v="75"/>
    <n v="4.2"/>
    <b v="1"/>
    <s v="Active"/>
    <x v="538"/>
    <s v="Laptop"/>
    <x v="2"/>
    <s v="Afternoon"/>
    <n v="3"/>
    <n v="47.97"/>
    <s v="Aug"/>
    <n v="2024"/>
    <s v="Nov"/>
    <n v="2024"/>
    <s v="Diamond"/>
  </r>
  <r>
    <x v="566"/>
    <s v="Alexander"/>
    <d v="2024-01-17T00:00:00"/>
    <d v="2024-11-26T00:00:00"/>
    <n v="15.99"/>
    <n v="336"/>
    <x v="0"/>
    <n v="5"/>
    <n v="2"/>
    <b v="0"/>
    <n v="546"/>
    <n v="16"/>
    <s v="India"/>
    <s v="PayPal"/>
    <s v="English"/>
    <n v="31"/>
    <n v="3.6"/>
    <b v="1"/>
    <s v="Active"/>
    <x v="539"/>
    <s v="Smartphone"/>
    <x v="1"/>
    <s v="Afternoon"/>
    <n v="10"/>
    <n v="159.9"/>
    <s v="Jan"/>
    <n v="2024"/>
    <s v="Nov"/>
    <n v="2024"/>
    <s v="Diamond"/>
  </r>
  <r>
    <x v="567"/>
    <s v="Caitlin"/>
    <d v="2023-07-25T00:00:00"/>
    <d v="2024-12-18T00:00:00"/>
    <n v="11.99"/>
    <n v="87"/>
    <x v="5"/>
    <n v="3"/>
    <n v="6"/>
    <b v="1"/>
    <n v="213"/>
    <n v="98"/>
    <s v="Canada"/>
    <s v="Debit Card"/>
    <s v="Mandarin"/>
    <n v="84"/>
    <n v="4.7"/>
    <b v="0"/>
    <s v="Active"/>
    <x v="540"/>
    <s v="Tablet"/>
    <x v="3"/>
    <s v="Afternoon"/>
    <n v="16"/>
    <n v="191.84"/>
    <s v="Jul"/>
    <n v="2023"/>
    <s v="Dec"/>
    <n v="2024"/>
    <s v="Gold"/>
  </r>
  <r>
    <x v="568"/>
    <s v="Richard"/>
    <d v="2023-06-18T00:00:00"/>
    <d v="2024-11-25T00:00:00"/>
    <n v="7.99"/>
    <n v="388"/>
    <x v="1"/>
    <n v="1"/>
    <n v="6"/>
    <b v="1"/>
    <n v="861"/>
    <n v="59"/>
    <s v="USA"/>
    <s v="Debit Card"/>
    <s v="Hindi"/>
    <n v="42"/>
    <n v="4.4000000000000004"/>
    <b v="0"/>
    <s v="Active"/>
    <x v="541"/>
    <s v="Laptop"/>
    <x v="2"/>
    <s v="Morning"/>
    <n v="17"/>
    <n v="135.83000000000001"/>
    <s v="Jun"/>
    <n v="2023"/>
    <s v="Nov"/>
    <n v="2024"/>
    <s v="Silver"/>
  </r>
  <r>
    <x v="569"/>
    <s v="Chloe"/>
    <d v="2023-07-31T00:00:00"/>
    <d v="2024-11-30T00:00:00"/>
    <n v="11.99"/>
    <n v="238"/>
    <x v="3"/>
    <n v="3"/>
    <n v="6"/>
    <b v="1"/>
    <n v="831"/>
    <n v="101"/>
    <s v="USA"/>
    <s v="PayPal"/>
    <s v="German"/>
    <n v="94"/>
    <n v="4.4000000000000004"/>
    <b v="1"/>
    <s v="Active"/>
    <x v="542"/>
    <s v="Smart TV"/>
    <x v="0"/>
    <s v="Evening"/>
    <n v="15"/>
    <n v="179.85"/>
    <s v="Jul"/>
    <n v="2023"/>
    <s v="Nov"/>
    <n v="2024"/>
    <s v="Gold"/>
  </r>
  <r>
    <x v="570"/>
    <s v="Jasmine"/>
    <d v="2023-04-29T00:00:00"/>
    <d v="2024-11-30T00:00:00"/>
    <n v="11.99"/>
    <n v="449"/>
    <x v="3"/>
    <n v="1"/>
    <n v="2"/>
    <b v="1"/>
    <n v="268"/>
    <n v="11"/>
    <s v="Canada"/>
    <s v="Debit Card"/>
    <s v="English"/>
    <n v="62"/>
    <n v="5"/>
    <b v="0"/>
    <s v="Active"/>
    <x v="543"/>
    <s v="Desktop"/>
    <x v="3"/>
    <s v="Evening"/>
    <n v="19"/>
    <n v="227.81"/>
    <s v="Apr"/>
    <n v="2023"/>
    <s v="Nov"/>
    <n v="2024"/>
    <s v="Gold"/>
  </r>
  <r>
    <x v="571"/>
    <s v="Kathryn"/>
    <d v="2024-02-04T00:00:00"/>
    <d v="2024-11-12T00:00:00"/>
    <n v="15.99"/>
    <n v="267"/>
    <x v="2"/>
    <n v="1"/>
    <n v="2"/>
    <b v="0"/>
    <n v="107"/>
    <n v="140"/>
    <s v="Australia"/>
    <s v="PayPal"/>
    <s v="French"/>
    <n v="7"/>
    <n v="4.8"/>
    <b v="0"/>
    <s v="Active"/>
    <x v="544"/>
    <s v="Smart TV"/>
    <x v="3"/>
    <s v="Evening"/>
    <n v="9"/>
    <n v="143.91"/>
    <s v="Feb"/>
    <n v="2024"/>
    <s v="Nov"/>
    <n v="2024"/>
    <s v="Diamond"/>
  </r>
  <r>
    <x v="572"/>
    <s v="John"/>
    <d v="2024-09-16T00:00:00"/>
    <d v="2024-11-21T00:00:00"/>
    <n v="15.99"/>
    <n v="473"/>
    <x v="4"/>
    <n v="4"/>
    <n v="4"/>
    <b v="0"/>
    <n v="605"/>
    <n v="93"/>
    <s v="Germany"/>
    <s v="Debit Card"/>
    <s v="Mandarin"/>
    <n v="13"/>
    <n v="4.8"/>
    <b v="0"/>
    <s v="Active"/>
    <x v="545"/>
    <s v="Desktop"/>
    <x v="0"/>
    <s v="Late Night"/>
    <n v="2"/>
    <n v="31.98"/>
    <s v="Sep"/>
    <n v="2024"/>
    <s v="Nov"/>
    <n v="2024"/>
    <s v="Diamond"/>
  </r>
  <r>
    <x v="573"/>
    <s v="Taylor"/>
    <d v="2023-09-20T00:00:00"/>
    <d v="2024-09-12T00:00:00"/>
    <n v="15.99"/>
    <n v="164"/>
    <x v="5"/>
    <n v="3"/>
    <n v="5"/>
    <b v="0"/>
    <n v="161"/>
    <n v="77"/>
    <s v="Australia"/>
    <s v="Cryptocurrency"/>
    <s v="German"/>
    <n v="97"/>
    <n v="3.7"/>
    <b v="1"/>
    <s v="Active"/>
    <x v="546"/>
    <s v="Laptop"/>
    <x v="2"/>
    <s v="Late Night"/>
    <n v="11"/>
    <n v="175.89000000000001"/>
    <s v="Sep"/>
    <n v="2023"/>
    <s v="Sep"/>
    <n v="2024"/>
    <s v="Diamond"/>
  </r>
  <r>
    <x v="574"/>
    <s v="Todd"/>
    <d v="2023-03-03T00:00:00"/>
    <d v="2024-12-16T00:00:00"/>
    <n v="7.99"/>
    <n v="466"/>
    <x v="2"/>
    <n v="4"/>
    <n v="1"/>
    <b v="1"/>
    <n v="592"/>
    <n v="67"/>
    <s v="France"/>
    <s v="Debit Card"/>
    <s v="French"/>
    <n v="81"/>
    <n v="4.8"/>
    <b v="0"/>
    <s v="Active"/>
    <x v="547"/>
    <s v="Desktop"/>
    <x v="2"/>
    <s v="Morning"/>
    <n v="21"/>
    <n v="167.79"/>
    <s v="Mar"/>
    <n v="2023"/>
    <s v="Dec"/>
    <n v="2024"/>
    <s v="Silver"/>
  </r>
  <r>
    <x v="575"/>
    <s v="Meghan"/>
    <d v="2024-01-25T00:00:00"/>
    <d v="2024-04-12T00:00:00"/>
    <n v="7.99"/>
    <n v="329"/>
    <x v="4"/>
    <n v="4"/>
    <n v="1"/>
    <b v="1"/>
    <n v="973"/>
    <n v="163"/>
    <s v="USA"/>
    <s v="Cryptocurrency"/>
    <s v="English"/>
    <n v="78"/>
    <n v="4.2"/>
    <b v="1"/>
    <s v="Active"/>
    <x v="548"/>
    <s v="Tablet"/>
    <x v="4"/>
    <s v="Evening"/>
    <n v="2"/>
    <n v="15.98"/>
    <s v="Jan"/>
    <n v="2024"/>
    <s v="Apr"/>
    <n v="2024"/>
    <s v="Silver"/>
  </r>
  <r>
    <x v="576"/>
    <s v="Thomas"/>
    <d v="2023-01-01T00:00:00"/>
    <d v="2024-09-12T00:00:00"/>
    <n v="7.99"/>
    <n v="410"/>
    <x v="3"/>
    <n v="1"/>
    <n v="1"/>
    <b v="1"/>
    <n v="909"/>
    <n v="99"/>
    <s v="Canada"/>
    <s v="PayPal"/>
    <s v="Mandarin"/>
    <n v="22"/>
    <n v="3.2"/>
    <b v="0"/>
    <s v="Active"/>
    <x v="549"/>
    <s v="Smart TV"/>
    <x v="3"/>
    <s v="Evening"/>
    <n v="20"/>
    <n v="159.80000000000001"/>
    <s v="Jan"/>
    <n v="2023"/>
    <s v="Sep"/>
    <n v="2024"/>
    <s v="Silver"/>
  </r>
  <r>
    <x v="577"/>
    <s v="Robert"/>
    <d v="2023-08-28T00:00:00"/>
    <d v="2024-12-14T00:00:00"/>
    <n v="11.99"/>
    <n v="370"/>
    <x v="6"/>
    <n v="3"/>
    <n v="4"/>
    <b v="1"/>
    <n v="973"/>
    <n v="152"/>
    <s v="Canada"/>
    <s v="Credit Card"/>
    <s v="Hindi"/>
    <n v="98"/>
    <n v="3.1"/>
    <b v="1"/>
    <s v="Active"/>
    <x v="550"/>
    <s v="Tablet"/>
    <x v="2"/>
    <s v="Afternoon"/>
    <n v="15"/>
    <n v="179.85"/>
    <s v="Aug"/>
    <n v="2023"/>
    <s v="Dec"/>
    <n v="2024"/>
    <s v="Gold"/>
  </r>
  <r>
    <x v="578"/>
    <s v="Jessica"/>
    <d v="2023-10-23T00:00:00"/>
    <d v="2024-11-27T00:00:00"/>
    <n v="7.99"/>
    <n v="414"/>
    <x v="0"/>
    <n v="4"/>
    <n v="6"/>
    <b v="1"/>
    <n v="271"/>
    <n v="51"/>
    <s v="India"/>
    <s v="PayPal"/>
    <s v="German"/>
    <n v="8"/>
    <n v="4.3"/>
    <b v="0"/>
    <s v="Active"/>
    <x v="551"/>
    <s v="Desktop"/>
    <x v="3"/>
    <s v="Evening"/>
    <n v="13"/>
    <n v="103.87"/>
    <s v="Oct"/>
    <n v="2023"/>
    <s v="Nov"/>
    <n v="2024"/>
    <s v="Silver"/>
  </r>
  <r>
    <x v="579"/>
    <s v="Terri"/>
    <d v="2023-07-07T00:00:00"/>
    <d v="2024-11-19T00:00:00"/>
    <n v="15.99"/>
    <n v="30"/>
    <x v="5"/>
    <n v="1"/>
    <n v="1"/>
    <b v="0"/>
    <n v="178"/>
    <n v="162"/>
    <s v="India"/>
    <s v="PayPal"/>
    <s v="Mandarin"/>
    <n v="20"/>
    <n v="4.5999999999999996"/>
    <b v="1"/>
    <s v="Active"/>
    <x v="552"/>
    <s v="Smartphone"/>
    <x v="2"/>
    <s v="Afternoon"/>
    <n v="16"/>
    <n v="255.84"/>
    <s v="Jul"/>
    <n v="2023"/>
    <s v="Nov"/>
    <n v="2024"/>
    <s v="Diamond"/>
  </r>
  <r>
    <x v="580"/>
    <s v="Jennifer"/>
    <d v="2023-04-04T00:00:00"/>
    <d v="2024-12-14T00:00:00"/>
    <n v="7.99"/>
    <n v="493"/>
    <x v="1"/>
    <n v="5"/>
    <n v="2"/>
    <b v="1"/>
    <n v="29"/>
    <n v="82"/>
    <s v="India"/>
    <s v="Cryptocurrency"/>
    <s v="Hindi"/>
    <n v="64"/>
    <n v="3.4"/>
    <b v="0"/>
    <s v="Active"/>
    <x v="553"/>
    <s v="Smartphone"/>
    <x v="4"/>
    <s v="Evening"/>
    <n v="20"/>
    <n v="159.80000000000001"/>
    <s v="Apr"/>
    <n v="2023"/>
    <s v="Dec"/>
    <n v="2024"/>
    <s v="Silver"/>
  </r>
  <r>
    <x v="581"/>
    <s v="Travis"/>
    <d v="2023-07-19T00:00:00"/>
    <d v="2024-11-28T00:00:00"/>
    <n v="11.99"/>
    <n v="475"/>
    <x v="3"/>
    <n v="1"/>
    <n v="5"/>
    <b v="0"/>
    <n v="523"/>
    <n v="30"/>
    <s v="Germany"/>
    <s v="Cryptocurrency"/>
    <s v="German"/>
    <n v="2"/>
    <n v="4.8"/>
    <b v="0"/>
    <s v="Active"/>
    <x v="554"/>
    <s v="Smartphone"/>
    <x v="4"/>
    <s v="Late Night"/>
    <n v="16"/>
    <n v="191.84"/>
    <s v="Jul"/>
    <n v="2023"/>
    <s v="Nov"/>
    <n v="2024"/>
    <s v="Gold"/>
  </r>
  <r>
    <x v="582"/>
    <s v="Brittney"/>
    <d v="2022-12-23T00:00:00"/>
    <d v="2024-12-18T00:00:00"/>
    <n v="11.99"/>
    <n v="109"/>
    <x v="3"/>
    <n v="2"/>
    <n v="3"/>
    <b v="0"/>
    <n v="701"/>
    <n v="4"/>
    <s v="Canada"/>
    <s v="PayPal"/>
    <s v="Hindi"/>
    <n v="64"/>
    <n v="3.5"/>
    <b v="0"/>
    <s v="Active"/>
    <x v="555"/>
    <s v="Laptop"/>
    <x v="0"/>
    <s v="Afternoon"/>
    <n v="23"/>
    <n v="275.77"/>
    <s v="Dec"/>
    <n v="2022"/>
    <s v="Dec"/>
    <n v="2024"/>
    <s v="Gold"/>
  </r>
  <r>
    <x v="583"/>
    <s v="Daniel"/>
    <d v="2024-11-05T00:00:00"/>
    <d v="2024-11-24T00:00:00"/>
    <n v="15.99"/>
    <n v="389"/>
    <x v="1"/>
    <n v="2"/>
    <n v="2"/>
    <b v="0"/>
    <n v="120"/>
    <n v="191"/>
    <s v="UK"/>
    <s v="Debit Card"/>
    <s v="English"/>
    <n v="75"/>
    <n v="3.8"/>
    <b v="1"/>
    <s v="Active"/>
    <x v="556"/>
    <s v="Desktop"/>
    <x v="4"/>
    <s v="Morning"/>
    <n v="1"/>
    <n v="15.99"/>
    <s v="Nov"/>
    <n v="2024"/>
    <s v="Nov"/>
    <n v="2024"/>
    <s v="Diamond"/>
  </r>
  <r>
    <x v="584"/>
    <s v="Kim"/>
    <d v="2023-08-20T00:00:00"/>
    <d v="2024-07-12T00:00:00"/>
    <n v="7.99"/>
    <n v="55"/>
    <x v="2"/>
    <n v="3"/>
    <n v="2"/>
    <b v="1"/>
    <n v="17"/>
    <n v="40"/>
    <s v="UK"/>
    <s v="PayPal"/>
    <s v="Mandarin"/>
    <n v="48"/>
    <n v="3.7"/>
    <b v="0"/>
    <s v="Active"/>
    <x v="557"/>
    <s v="Smart TV"/>
    <x v="2"/>
    <s v="Late Night"/>
    <n v="10"/>
    <n v="79.900000000000006"/>
    <s v="Aug"/>
    <n v="2023"/>
    <s v="Jul"/>
    <n v="2024"/>
    <s v="Silver"/>
  </r>
  <r>
    <x v="585"/>
    <s v="Michael"/>
    <d v="2023-01-01T00:00:00"/>
    <d v="2024-05-12T00:00:00"/>
    <n v="11.99"/>
    <n v="96"/>
    <x v="3"/>
    <n v="3"/>
    <n v="2"/>
    <b v="0"/>
    <n v="434"/>
    <n v="11"/>
    <s v="USA"/>
    <s v="Credit Card"/>
    <s v="French"/>
    <n v="80"/>
    <n v="4.5999999999999996"/>
    <b v="0"/>
    <s v="Active"/>
    <x v="558"/>
    <s v="Laptop"/>
    <x v="4"/>
    <s v="Afternoon"/>
    <n v="16"/>
    <n v="191.84"/>
    <s v="Jan"/>
    <n v="2023"/>
    <s v="May"/>
    <n v="2024"/>
    <s v="Gold"/>
  </r>
  <r>
    <x v="586"/>
    <s v="Jonathan"/>
    <d v="2024-02-27T00:00:00"/>
    <d v="2024-12-14T00:00:00"/>
    <n v="11.99"/>
    <n v="356"/>
    <x v="0"/>
    <n v="3"/>
    <n v="2"/>
    <b v="1"/>
    <n v="776"/>
    <n v="40"/>
    <s v="USA"/>
    <s v="Credit Card"/>
    <s v="Mandarin"/>
    <n v="56"/>
    <n v="3.4"/>
    <b v="1"/>
    <s v="Active"/>
    <x v="559"/>
    <s v="Tablet"/>
    <x v="0"/>
    <s v="Evening"/>
    <n v="9"/>
    <n v="107.91"/>
    <s v="Feb"/>
    <n v="2024"/>
    <s v="Dec"/>
    <n v="2024"/>
    <s v="Gold"/>
  </r>
  <r>
    <x v="587"/>
    <s v="Adam"/>
    <d v="2023-04-14T00:00:00"/>
    <d v="2024-11-12T00:00:00"/>
    <n v="11.99"/>
    <n v="321"/>
    <x v="6"/>
    <n v="1"/>
    <n v="6"/>
    <b v="1"/>
    <n v="361"/>
    <n v="12"/>
    <s v="India"/>
    <s v="Cryptocurrency"/>
    <s v="German"/>
    <n v="72"/>
    <n v="4.9000000000000004"/>
    <b v="1"/>
    <s v="Active"/>
    <x v="560"/>
    <s v="Tablet"/>
    <x v="4"/>
    <s v="Late Night"/>
    <n v="18"/>
    <n v="215.82"/>
    <s v="Apr"/>
    <n v="2023"/>
    <s v="Nov"/>
    <n v="2024"/>
    <s v="Gold"/>
  </r>
  <r>
    <x v="588"/>
    <s v="Scott"/>
    <d v="2023-12-10T00:00:00"/>
    <d v="2024-11-19T00:00:00"/>
    <n v="11.99"/>
    <n v="396"/>
    <x v="5"/>
    <n v="1"/>
    <n v="2"/>
    <b v="0"/>
    <n v="348"/>
    <n v="172"/>
    <s v="UK"/>
    <s v="Cryptocurrency"/>
    <s v="Hindi"/>
    <n v="61"/>
    <n v="3.9"/>
    <b v="0"/>
    <s v="Active"/>
    <x v="561"/>
    <s v="Smartphone"/>
    <x v="0"/>
    <s v="Afternoon"/>
    <n v="11"/>
    <n v="131.89000000000001"/>
    <s v="Dec"/>
    <n v="2023"/>
    <s v="Nov"/>
    <n v="2024"/>
    <s v="Gold"/>
  </r>
  <r>
    <x v="589"/>
    <s v="Patrick"/>
    <d v="2023-03-04T00:00:00"/>
    <d v="2024-12-15T00:00:00"/>
    <n v="7.99"/>
    <n v="161"/>
    <x v="1"/>
    <n v="1"/>
    <n v="2"/>
    <b v="1"/>
    <n v="192"/>
    <n v="65"/>
    <s v="USA"/>
    <s v="PayPal"/>
    <s v="German"/>
    <n v="69"/>
    <n v="4"/>
    <b v="0"/>
    <s v="Active"/>
    <x v="562"/>
    <s v="Desktop"/>
    <x v="3"/>
    <s v="Evening"/>
    <n v="21"/>
    <n v="167.79"/>
    <s v="Mar"/>
    <n v="2023"/>
    <s v="Dec"/>
    <n v="2024"/>
    <s v="Silver"/>
  </r>
  <r>
    <x v="590"/>
    <s v="Nicholas"/>
    <d v="2024-08-04T00:00:00"/>
    <d v="2024-12-15T00:00:00"/>
    <n v="15.99"/>
    <n v="197"/>
    <x v="6"/>
    <n v="1"/>
    <n v="4"/>
    <b v="1"/>
    <n v="860"/>
    <n v="42"/>
    <s v="USA"/>
    <s v="Credit Card"/>
    <s v="French"/>
    <n v="97"/>
    <n v="4"/>
    <b v="1"/>
    <s v="Active"/>
    <x v="563"/>
    <s v="Tablet"/>
    <x v="0"/>
    <s v="Afternoon"/>
    <n v="4"/>
    <n v="63.96"/>
    <s v="Aug"/>
    <n v="2024"/>
    <s v="Dec"/>
    <n v="2024"/>
    <s v="Diamond"/>
  </r>
  <r>
    <x v="591"/>
    <s v="Charles"/>
    <d v="2024-06-18T00:00:00"/>
    <d v="2024-11-24T00:00:00"/>
    <n v="11.99"/>
    <n v="125"/>
    <x v="3"/>
    <n v="3"/>
    <n v="6"/>
    <b v="1"/>
    <n v="853"/>
    <n v="16"/>
    <s v="Australia"/>
    <s v="PayPal"/>
    <s v="German"/>
    <n v="65"/>
    <n v="4.8"/>
    <b v="1"/>
    <s v="Active"/>
    <x v="564"/>
    <s v="Laptop"/>
    <x v="4"/>
    <s v="Late Night"/>
    <n v="5"/>
    <n v="59.95"/>
    <s v="Jun"/>
    <n v="2024"/>
    <s v="Nov"/>
    <n v="2024"/>
    <s v="Gold"/>
  </r>
  <r>
    <x v="592"/>
    <s v="Jennifer"/>
    <d v="2023-12-28T00:00:00"/>
    <d v="2024-11-25T00:00:00"/>
    <n v="7.99"/>
    <n v="105"/>
    <x v="6"/>
    <n v="4"/>
    <n v="3"/>
    <b v="1"/>
    <n v="49"/>
    <n v="71"/>
    <s v="Australia"/>
    <s v="Credit Card"/>
    <s v="French"/>
    <n v="8"/>
    <n v="3.6"/>
    <b v="0"/>
    <s v="Active"/>
    <x v="565"/>
    <s v="Desktop"/>
    <x v="2"/>
    <s v="Afternoon"/>
    <n v="10"/>
    <n v="79.900000000000006"/>
    <s v="Dec"/>
    <n v="2023"/>
    <s v="Nov"/>
    <n v="2024"/>
    <s v="Silver"/>
  </r>
  <r>
    <x v="593"/>
    <s v="Christopher"/>
    <d v="2023-10-31T00:00:00"/>
    <d v="2024-11-19T00:00:00"/>
    <n v="15.99"/>
    <n v="459"/>
    <x v="3"/>
    <n v="5"/>
    <n v="5"/>
    <b v="1"/>
    <n v="961"/>
    <n v="173"/>
    <s v="UK"/>
    <s v="PayPal"/>
    <s v="German"/>
    <n v="92"/>
    <n v="3.7"/>
    <b v="0"/>
    <s v="Active"/>
    <x v="142"/>
    <s v="Desktop"/>
    <x v="1"/>
    <s v="Late Night"/>
    <n v="12"/>
    <n v="191.88"/>
    <s v="Oct"/>
    <n v="2023"/>
    <s v="Nov"/>
    <n v="2024"/>
    <s v="Diamond"/>
  </r>
  <r>
    <x v="594"/>
    <s v="Anita"/>
    <d v="2023-01-15T00:00:00"/>
    <d v="2024-11-28T00:00:00"/>
    <n v="7.99"/>
    <n v="154"/>
    <x v="5"/>
    <n v="5"/>
    <n v="4"/>
    <b v="1"/>
    <n v="340"/>
    <n v="53"/>
    <s v="Germany"/>
    <s v="Credit Card"/>
    <s v="English"/>
    <n v="31"/>
    <n v="4.4000000000000004"/>
    <b v="0"/>
    <s v="Active"/>
    <x v="566"/>
    <s v="Desktop"/>
    <x v="1"/>
    <s v="Late Night"/>
    <n v="22"/>
    <n v="175.78"/>
    <s v="Jan"/>
    <n v="2023"/>
    <s v="Nov"/>
    <n v="2024"/>
    <s v="Silver"/>
  </r>
  <r>
    <x v="595"/>
    <s v="Michelle"/>
    <d v="2023-11-19T00:00:00"/>
    <d v="2024-12-18T00:00:00"/>
    <n v="7.99"/>
    <n v="345"/>
    <x v="4"/>
    <n v="1"/>
    <n v="4"/>
    <b v="0"/>
    <n v="767"/>
    <n v="66"/>
    <s v="Canada"/>
    <s v="Debit Card"/>
    <s v="Mandarin"/>
    <n v="70"/>
    <n v="3.8"/>
    <b v="0"/>
    <s v="Active"/>
    <x v="567"/>
    <s v="Desktop"/>
    <x v="4"/>
    <s v="Late Night"/>
    <n v="12"/>
    <n v="95.88"/>
    <s v="Nov"/>
    <n v="2023"/>
    <s v="Dec"/>
    <n v="2024"/>
    <s v="Silver"/>
  </r>
  <r>
    <x v="596"/>
    <s v="Kathryn"/>
    <d v="2024-11-21T00:00:00"/>
    <d v="2024-07-12T00:00:00"/>
    <n v="7.99"/>
    <n v="478"/>
    <x v="5"/>
    <n v="5"/>
    <n v="3"/>
    <b v="1"/>
    <n v="780"/>
    <n v="78"/>
    <s v="UK"/>
    <s v="PayPal"/>
    <s v="Spanish"/>
    <n v="66"/>
    <n v="4"/>
    <b v="0"/>
    <s v="Active"/>
    <x v="568"/>
    <s v="Smart TV"/>
    <x v="0"/>
    <s v="Morning"/>
    <n v="4"/>
    <n v="31.96"/>
    <s v="Nov"/>
    <n v="2024"/>
    <s v="Jul"/>
    <n v="2024"/>
    <s v="Silver"/>
  </r>
  <r>
    <x v="597"/>
    <s v="Bryan"/>
    <d v="2023-10-09T00:00:00"/>
    <d v="2024-11-27T00:00:00"/>
    <n v="11.99"/>
    <n v="38"/>
    <x v="6"/>
    <n v="1"/>
    <n v="4"/>
    <b v="1"/>
    <n v="875"/>
    <n v="115"/>
    <s v="Canada"/>
    <s v="Cryptocurrency"/>
    <s v="German"/>
    <n v="75"/>
    <n v="4.7"/>
    <b v="1"/>
    <s v="Active"/>
    <x v="569"/>
    <s v="Smart TV"/>
    <x v="4"/>
    <s v="Late Night"/>
    <n v="13"/>
    <n v="155.87"/>
    <s v="Oct"/>
    <n v="2023"/>
    <s v="Nov"/>
    <n v="2024"/>
    <s v="Gold"/>
  </r>
  <r>
    <x v="598"/>
    <s v="Paul"/>
    <d v="2023-01-25T00:00:00"/>
    <d v="2024-11-22T00:00:00"/>
    <n v="15.99"/>
    <n v="385"/>
    <x v="6"/>
    <n v="3"/>
    <n v="1"/>
    <b v="0"/>
    <n v="807"/>
    <n v="188"/>
    <s v="USA"/>
    <s v="Credit Card"/>
    <s v="French"/>
    <n v="3"/>
    <n v="3.4"/>
    <b v="0"/>
    <s v="Active"/>
    <x v="570"/>
    <s v="Tablet"/>
    <x v="0"/>
    <s v="Afternoon"/>
    <n v="21"/>
    <n v="335.79"/>
    <s v="Jan"/>
    <n v="2023"/>
    <s v="Nov"/>
    <n v="2024"/>
    <s v="Diamond"/>
  </r>
  <r>
    <x v="599"/>
    <s v="Debra"/>
    <d v="2023-05-25T00:00:00"/>
    <d v="2024-11-23T00:00:00"/>
    <n v="7.99"/>
    <n v="190"/>
    <x v="2"/>
    <n v="4"/>
    <n v="1"/>
    <b v="1"/>
    <n v="400"/>
    <n v="151"/>
    <s v="Australia"/>
    <s v="PayPal"/>
    <s v="German"/>
    <n v="52"/>
    <n v="4.3"/>
    <b v="0"/>
    <s v="Active"/>
    <x v="571"/>
    <s v="Desktop"/>
    <x v="1"/>
    <s v="Late Night"/>
    <n v="17"/>
    <n v="135.83000000000001"/>
    <s v="May"/>
    <n v="2023"/>
    <s v="Nov"/>
    <n v="2024"/>
    <s v="Silver"/>
  </r>
  <r>
    <x v="600"/>
    <s v="Amanda"/>
    <d v="2023-07-02T00:00:00"/>
    <d v="2024-12-12T00:00:00"/>
    <n v="11.99"/>
    <n v="131"/>
    <x v="4"/>
    <n v="5"/>
    <n v="2"/>
    <b v="0"/>
    <n v="374"/>
    <n v="154"/>
    <s v="France"/>
    <s v="Debit Card"/>
    <s v="German"/>
    <n v="81"/>
    <n v="4.4000000000000004"/>
    <b v="0"/>
    <s v="Active"/>
    <x v="130"/>
    <s v="Laptop"/>
    <x v="0"/>
    <s v="Morning"/>
    <n v="17"/>
    <n v="203.83"/>
    <s v="Jul"/>
    <n v="2023"/>
    <s v="Dec"/>
    <n v="2024"/>
    <s v="Gold"/>
  </r>
  <r>
    <x v="601"/>
    <s v="Larry"/>
    <d v="2023-05-04T00:00:00"/>
    <d v="2024-11-12T00:00:00"/>
    <n v="11.99"/>
    <n v="104"/>
    <x v="3"/>
    <n v="2"/>
    <n v="6"/>
    <b v="0"/>
    <n v="570"/>
    <n v="29"/>
    <s v="UK"/>
    <s v="PayPal"/>
    <s v="German"/>
    <n v="56"/>
    <n v="3.9"/>
    <b v="1"/>
    <s v="Active"/>
    <x v="572"/>
    <s v="Desktop"/>
    <x v="0"/>
    <s v="Late Night"/>
    <n v="18"/>
    <n v="215.82"/>
    <s v="May"/>
    <n v="2023"/>
    <s v="Nov"/>
    <n v="2024"/>
    <s v="Gold"/>
  </r>
  <r>
    <x v="602"/>
    <s v="Katherine"/>
    <d v="2024-04-19T00:00:00"/>
    <d v="2024-01-12T00:00:00"/>
    <n v="11.99"/>
    <n v="203"/>
    <x v="0"/>
    <n v="1"/>
    <n v="3"/>
    <b v="0"/>
    <n v="961"/>
    <n v="41"/>
    <s v="Australia"/>
    <s v="Debit Card"/>
    <s v="German"/>
    <n v="76"/>
    <n v="4.2"/>
    <b v="1"/>
    <s v="Active"/>
    <x v="573"/>
    <s v="Smart TV"/>
    <x v="1"/>
    <s v="Late Night"/>
    <n v="3"/>
    <n v="35.97"/>
    <s v="Apr"/>
    <n v="2024"/>
    <s v="Jan"/>
    <n v="2024"/>
    <s v="Gold"/>
  </r>
  <r>
    <x v="603"/>
    <s v="Elizabeth"/>
    <d v="2024-06-13T00:00:00"/>
    <d v="2024-08-12T00:00:00"/>
    <n v="7.99"/>
    <n v="61"/>
    <x v="1"/>
    <n v="1"/>
    <n v="5"/>
    <b v="1"/>
    <n v="242"/>
    <n v="200"/>
    <s v="Germany"/>
    <s v="Cryptocurrency"/>
    <s v="Mandarin"/>
    <n v="53"/>
    <n v="4.8"/>
    <b v="1"/>
    <s v="Active"/>
    <x v="574"/>
    <s v="Laptop"/>
    <x v="0"/>
    <s v="Late Night"/>
    <n v="1"/>
    <n v="7.99"/>
    <s v="Jun"/>
    <n v="2024"/>
    <s v="Aug"/>
    <n v="2024"/>
    <s v="Silver"/>
  </r>
  <r>
    <x v="604"/>
    <s v="Shannon"/>
    <d v="2023-12-26T00:00:00"/>
    <d v="2024-08-12T00:00:00"/>
    <n v="15.99"/>
    <n v="253"/>
    <x v="4"/>
    <n v="1"/>
    <n v="2"/>
    <b v="1"/>
    <n v="653"/>
    <n v="53"/>
    <s v="USA"/>
    <s v="PayPal"/>
    <s v="Hindi"/>
    <n v="43"/>
    <n v="4.0999999999999996"/>
    <b v="1"/>
    <s v="Active"/>
    <x v="575"/>
    <s v="Laptop"/>
    <x v="0"/>
    <s v="Evening"/>
    <n v="7"/>
    <n v="111.93"/>
    <s v="Dec"/>
    <n v="2023"/>
    <s v="Aug"/>
    <n v="2024"/>
    <s v="Diamond"/>
  </r>
  <r>
    <x v="605"/>
    <s v="James"/>
    <d v="2023-10-23T00:00:00"/>
    <d v="2024-07-12T00:00:00"/>
    <n v="11.99"/>
    <n v="98"/>
    <x v="1"/>
    <n v="5"/>
    <n v="2"/>
    <b v="1"/>
    <n v="526"/>
    <n v="144"/>
    <s v="USA"/>
    <s v="Debit Card"/>
    <s v="English"/>
    <n v="10"/>
    <n v="3.9"/>
    <b v="1"/>
    <s v="Active"/>
    <x v="576"/>
    <s v="Laptop"/>
    <x v="3"/>
    <s v="Afternoon"/>
    <n v="8"/>
    <n v="95.92"/>
    <s v="Oct"/>
    <n v="2023"/>
    <s v="Jul"/>
    <n v="2024"/>
    <s v="Gold"/>
  </r>
  <r>
    <x v="606"/>
    <s v="Joshua"/>
    <d v="2023-06-22T00:00:00"/>
    <d v="2024-12-17T00:00:00"/>
    <n v="11.99"/>
    <n v="312"/>
    <x v="0"/>
    <n v="5"/>
    <n v="1"/>
    <b v="1"/>
    <n v="895"/>
    <n v="154"/>
    <s v="Germany"/>
    <s v="Debit Card"/>
    <s v="Spanish"/>
    <n v="85"/>
    <n v="4.7"/>
    <b v="1"/>
    <s v="Active"/>
    <x v="577"/>
    <s v="Laptop"/>
    <x v="3"/>
    <s v="Evening"/>
    <n v="17"/>
    <n v="203.83"/>
    <s v="Jun"/>
    <n v="2023"/>
    <s v="Dec"/>
    <n v="2024"/>
    <s v="Gold"/>
  </r>
  <r>
    <x v="607"/>
    <s v="Patrick"/>
    <d v="2023-10-31T00:00:00"/>
    <d v="2024-11-25T00:00:00"/>
    <n v="7.99"/>
    <n v="468"/>
    <x v="2"/>
    <n v="2"/>
    <n v="3"/>
    <b v="0"/>
    <n v="514"/>
    <n v="46"/>
    <s v="Canada"/>
    <s v="Debit Card"/>
    <s v="English"/>
    <n v="74"/>
    <n v="3.2"/>
    <b v="0"/>
    <s v="Active"/>
    <x v="578"/>
    <s v="Smartphone"/>
    <x v="3"/>
    <s v="Afternoon"/>
    <n v="12"/>
    <n v="95.88"/>
    <s v="Oct"/>
    <n v="2023"/>
    <s v="Nov"/>
    <n v="2024"/>
    <s v="Silver"/>
  </r>
  <r>
    <x v="608"/>
    <s v="Joseph"/>
    <d v="2024-08-12T00:00:00"/>
    <d v="2024-12-12T00:00:00"/>
    <n v="11.99"/>
    <n v="39"/>
    <x v="2"/>
    <n v="5"/>
    <n v="3"/>
    <b v="1"/>
    <n v="28"/>
    <n v="189"/>
    <s v="Canada"/>
    <s v="Credit Card"/>
    <s v="French"/>
    <n v="26"/>
    <n v="4.5999999999999996"/>
    <b v="1"/>
    <s v="Active"/>
    <x v="579"/>
    <s v="Smartphone"/>
    <x v="1"/>
    <s v="Evening"/>
    <n v="4"/>
    <n v="47.96"/>
    <s v="Aug"/>
    <n v="2024"/>
    <s v="Dec"/>
    <n v="2024"/>
    <s v="Gold"/>
  </r>
  <r>
    <x v="609"/>
    <s v="Allison"/>
    <d v="2023-01-26T00:00:00"/>
    <d v="2024-12-15T00:00:00"/>
    <n v="15.99"/>
    <n v="459"/>
    <x v="6"/>
    <n v="2"/>
    <n v="1"/>
    <b v="0"/>
    <n v="445"/>
    <n v="153"/>
    <s v="France"/>
    <s v="PayPal"/>
    <s v="Hindi"/>
    <n v="13"/>
    <n v="4.2"/>
    <b v="0"/>
    <s v="Active"/>
    <x v="290"/>
    <s v="Desktop"/>
    <x v="2"/>
    <s v="Evening"/>
    <n v="22"/>
    <n v="351.78000000000003"/>
    <s v="Jan"/>
    <n v="2023"/>
    <s v="Dec"/>
    <n v="2024"/>
    <s v="Diamond"/>
  </r>
  <r>
    <x v="610"/>
    <s v="Richard"/>
    <d v="2024-08-13T00:00:00"/>
    <d v="2024-07-12T00:00:00"/>
    <n v="11.99"/>
    <n v="353"/>
    <x v="1"/>
    <n v="3"/>
    <n v="6"/>
    <b v="0"/>
    <n v="637"/>
    <n v="160"/>
    <s v="UK"/>
    <s v="Debit Card"/>
    <s v="English"/>
    <n v="67"/>
    <n v="5"/>
    <b v="1"/>
    <s v="Active"/>
    <x v="580"/>
    <s v="Desktop"/>
    <x v="2"/>
    <s v="Late Night"/>
    <n v="1"/>
    <n v="11.99"/>
    <s v="Aug"/>
    <n v="2024"/>
    <s v="Jul"/>
    <n v="2024"/>
    <s v="Gold"/>
  </r>
  <r>
    <x v="611"/>
    <s v="Larry"/>
    <d v="2023-05-23T00:00:00"/>
    <d v="2024-12-18T00:00:00"/>
    <n v="7.99"/>
    <n v="283"/>
    <x v="5"/>
    <n v="1"/>
    <n v="5"/>
    <b v="1"/>
    <n v="407"/>
    <n v="15"/>
    <s v="France"/>
    <s v="Debit Card"/>
    <s v="French"/>
    <n v="26"/>
    <n v="3.1"/>
    <b v="1"/>
    <s v="Active"/>
    <x v="581"/>
    <s v="Smart TV"/>
    <x v="1"/>
    <s v="Afternoon"/>
    <n v="18"/>
    <n v="143.82"/>
    <s v="May"/>
    <n v="2023"/>
    <s v="Dec"/>
    <n v="2024"/>
    <s v="Silver"/>
  </r>
  <r>
    <x v="612"/>
    <s v="Amanda"/>
    <d v="2024-01-30T00:00:00"/>
    <d v="2024-07-12T00:00:00"/>
    <n v="11.99"/>
    <n v="200"/>
    <x v="2"/>
    <n v="4"/>
    <n v="5"/>
    <b v="0"/>
    <n v="65"/>
    <n v="11"/>
    <s v="Australia"/>
    <s v="Cryptocurrency"/>
    <s v="French"/>
    <n v="30"/>
    <n v="3.2"/>
    <b v="1"/>
    <s v="Active"/>
    <x v="527"/>
    <s v="Desktop"/>
    <x v="3"/>
    <s v="Afternoon"/>
    <n v="5"/>
    <n v="59.95"/>
    <s v="Jan"/>
    <n v="2024"/>
    <s v="Jul"/>
    <n v="2024"/>
    <s v="Gold"/>
  </r>
  <r>
    <x v="613"/>
    <s v="Lisa"/>
    <d v="2024-06-16T00:00:00"/>
    <d v="2024-11-22T00:00:00"/>
    <n v="15.99"/>
    <n v="247"/>
    <x v="2"/>
    <n v="5"/>
    <n v="4"/>
    <b v="0"/>
    <n v="186"/>
    <n v="158"/>
    <s v="UK"/>
    <s v="Cryptocurrency"/>
    <s v="Spanish"/>
    <n v="19"/>
    <n v="3.8"/>
    <b v="0"/>
    <s v="Active"/>
    <x v="582"/>
    <s v="Tablet"/>
    <x v="2"/>
    <s v="Evening"/>
    <n v="5"/>
    <n v="79.95"/>
    <s v="Jun"/>
    <n v="2024"/>
    <s v="Nov"/>
    <n v="2024"/>
    <s v="Diamond"/>
  </r>
  <r>
    <x v="614"/>
    <s v="Danielle"/>
    <d v="2024-01-26T00:00:00"/>
    <d v="2024-11-29T00:00:00"/>
    <n v="15.99"/>
    <n v="134"/>
    <x v="4"/>
    <n v="3"/>
    <n v="5"/>
    <b v="1"/>
    <n v="826"/>
    <n v="160"/>
    <s v="France"/>
    <s v="Cryptocurrency"/>
    <s v="English"/>
    <n v="96"/>
    <n v="3.6"/>
    <b v="1"/>
    <s v="Active"/>
    <x v="583"/>
    <s v="Smartphone"/>
    <x v="3"/>
    <s v="Late Night"/>
    <n v="10"/>
    <n v="159.9"/>
    <s v="Jan"/>
    <n v="2024"/>
    <s v="Nov"/>
    <n v="2024"/>
    <s v="Diamond"/>
  </r>
  <r>
    <x v="615"/>
    <s v="Gene"/>
    <d v="2023-01-13T00:00:00"/>
    <d v="2024-02-12T00:00:00"/>
    <n v="15.99"/>
    <n v="173"/>
    <x v="1"/>
    <n v="1"/>
    <n v="3"/>
    <b v="1"/>
    <n v="950"/>
    <n v="163"/>
    <s v="France"/>
    <s v="Debit Card"/>
    <s v="French"/>
    <n v="96"/>
    <n v="4.9000000000000004"/>
    <b v="1"/>
    <s v="Active"/>
    <x v="584"/>
    <s v="Smart TV"/>
    <x v="0"/>
    <s v="Late Night"/>
    <n v="12"/>
    <n v="191.88"/>
    <s v="Jan"/>
    <n v="2023"/>
    <s v="Feb"/>
    <n v="2024"/>
    <s v="Diamond"/>
  </r>
  <r>
    <x v="616"/>
    <s v="Cindy"/>
    <d v="2024-06-17T00:00:00"/>
    <d v="2024-12-16T00:00:00"/>
    <n v="15.99"/>
    <n v="301"/>
    <x v="3"/>
    <n v="2"/>
    <n v="1"/>
    <b v="1"/>
    <n v="855"/>
    <n v="46"/>
    <s v="India"/>
    <s v="Cryptocurrency"/>
    <s v="Spanish"/>
    <n v="26"/>
    <n v="4.4000000000000004"/>
    <b v="0"/>
    <s v="Active"/>
    <x v="585"/>
    <s v="Smartphone"/>
    <x v="0"/>
    <s v="Late Night"/>
    <n v="5"/>
    <n v="79.95"/>
    <s v="Jun"/>
    <n v="2024"/>
    <s v="Dec"/>
    <n v="2024"/>
    <s v="Diamond"/>
  </r>
  <r>
    <x v="617"/>
    <s v="Richard"/>
    <d v="2023-03-28T00:00:00"/>
    <d v="2024-12-15T00:00:00"/>
    <n v="11.99"/>
    <n v="358"/>
    <x v="2"/>
    <n v="4"/>
    <n v="3"/>
    <b v="0"/>
    <n v="472"/>
    <n v="65"/>
    <s v="India"/>
    <s v="Debit Card"/>
    <s v="Spanish"/>
    <n v="92"/>
    <n v="4"/>
    <b v="0"/>
    <s v="Active"/>
    <x v="586"/>
    <s v="Smartphone"/>
    <x v="2"/>
    <s v="Evening"/>
    <n v="20"/>
    <n v="239.8"/>
    <s v="Mar"/>
    <n v="2023"/>
    <s v="Dec"/>
    <n v="2024"/>
    <s v="Gold"/>
  </r>
  <r>
    <x v="618"/>
    <s v="Cory"/>
    <d v="2023-02-10T00:00:00"/>
    <d v="2024-11-12T00:00:00"/>
    <n v="11.99"/>
    <n v="302"/>
    <x v="6"/>
    <n v="4"/>
    <n v="2"/>
    <b v="1"/>
    <n v="417"/>
    <n v="143"/>
    <s v="Canada"/>
    <s v="Debit Card"/>
    <s v="Mandarin"/>
    <n v="14"/>
    <n v="4.7"/>
    <b v="0"/>
    <s v="Active"/>
    <x v="587"/>
    <s v="Smartphone"/>
    <x v="1"/>
    <s v="Afternoon"/>
    <n v="21"/>
    <n v="251.79"/>
    <s v="Feb"/>
    <n v="2023"/>
    <s v="Nov"/>
    <n v="2024"/>
    <s v="Gold"/>
  </r>
  <r>
    <x v="619"/>
    <s v="Victoria"/>
    <d v="2023-12-18T00:00:00"/>
    <d v="2024-12-18T00:00:00"/>
    <n v="7.99"/>
    <n v="304"/>
    <x v="5"/>
    <n v="1"/>
    <n v="6"/>
    <b v="1"/>
    <n v="902"/>
    <n v="20"/>
    <s v="Germany"/>
    <s v="PayPal"/>
    <s v="Mandarin"/>
    <n v="62"/>
    <n v="3.9"/>
    <b v="1"/>
    <s v="Active"/>
    <x v="588"/>
    <s v="Desktop"/>
    <x v="0"/>
    <s v="Evening"/>
    <n v="12"/>
    <n v="95.88"/>
    <s v="Dec"/>
    <n v="2023"/>
    <s v="Dec"/>
    <n v="2024"/>
    <s v="Silver"/>
  </r>
  <r>
    <x v="620"/>
    <s v="Ashley"/>
    <d v="2024-07-20T00:00:00"/>
    <d v="2024-08-12T00:00:00"/>
    <n v="7.99"/>
    <n v="45"/>
    <x v="0"/>
    <n v="4"/>
    <n v="3"/>
    <b v="0"/>
    <n v="420"/>
    <n v="87"/>
    <s v="UK"/>
    <s v="Cryptocurrency"/>
    <s v="Mandarin"/>
    <n v="41"/>
    <n v="3.3"/>
    <b v="1"/>
    <s v="Active"/>
    <x v="589"/>
    <s v="Laptop"/>
    <x v="1"/>
    <s v="Evening"/>
    <n v="1"/>
    <n v="7.99"/>
    <s v="Jul"/>
    <n v="2024"/>
    <s v="Aug"/>
    <n v="2024"/>
    <s v="Silver"/>
  </r>
  <r>
    <x v="621"/>
    <s v="Jennifer"/>
    <d v="2024-10-19T00:00:00"/>
    <d v="2024-11-29T00:00:00"/>
    <n v="15.99"/>
    <n v="286"/>
    <x v="1"/>
    <n v="5"/>
    <n v="2"/>
    <b v="0"/>
    <n v="617"/>
    <n v="89"/>
    <s v="Canada"/>
    <s v="PayPal"/>
    <s v="German"/>
    <n v="64"/>
    <n v="3.2"/>
    <b v="1"/>
    <s v="Active"/>
    <x v="590"/>
    <s v="Smartphone"/>
    <x v="2"/>
    <s v="Afternoon"/>
    <n v="1"/>
    <n v="15.99"/>
    <s v="Oct"/>
    <n v="2024"/>
    <s v="Nov"/>
    <n v="2024"/>
    <s v="Diamond"/>
  </r>
  <r>
    <x v="622"/>
    <s v="April"/>
    <d v="2024-03-03T00:00:00"/>
    <d v="2024-11-26T00:00:00"/>
    <n v="11.99"/>
    <n v="464"/>
    <x v="1"/>
    <n v="2"/>
    <n v="3"/>
    <b v="1"/>
    <n v="909"/>
    <n v="165"/>
    <s v="Germany"/>
    <s v="Cryptocurrency"/>
    <s v="Spanish"/>
    <n v="28"/>
    <n v="3.6"/>
    <b v="1"/>
    <s v="Active"/>
    <x v="180"/>
    <s v="Desktop"/>
    <x v="4"/>
    <s v="Evening"/>
    <n v="8"/>
    <n v="95.92"/>
    <s v="Mar"/>
    <n v="2024"/>
    <s v="Nov"/>
    <n v="2024"/>
    <s v="Gold"/>
  </r>
  <r>
    <x v="623"/>
    <s v="Michael"/>
    <d v="2024-01-04T00:00:00"/>
    <d v="2024-05-12T00:00:00"/>
    <n v="7.99"/>
    <n v="55"/>
    <x v="4"/>
    <n v="5"/>
    <n v="6"/>
    <b v="0"/>
    <n v="682"/>
    <n v="141"/>
    <s v="USA"/>
    <s v="Debit Card"/>
    <s v="Hindi"/>
    <n v="42"/>
    <n v="3.6"/>
    <b v="1"/>
    <s v="Active"/>
    <x v="591"/>
    <s v="Desktop"/>
    <x v="2"/>
    <s v="Late Night"/>
    <n v="4"/>
    <n v="31.96"/>
    <s v="Jan"/>
    <n v="2024"/>
    <s v="May"/>
    <n v="2024"/>
    <s v="Silver"/>
  </r>
  <r>
    <x v="624"/>
    <s v="Douglas"/>
    <d v="2024-05-19T00:00:00"/>
    <d v="2024-07-12T00:00:00"/>
    <n v="7.99"/>
    <n v="11"/>
    <x v="3"/>
    <n v="4"/>
    <n v="1"/>
    <b v="1"/>
    <n v="773"/>
    <n v="139"/>
    <s v="Germany"/>
    <s v="Debit Card"/>
    <s v="German"/>
    <n v="45"/>
    <n v="4.0999999999999996"/>
    <b v="0"/>
    <s v="Active"/>
    <x v="592"/>
    <s v="Tablet"/>
    <x v="1"/>
    <s v="Evening"/>
    <n v="1"/>
    <n v="7.99"/>
    <s v="May"/>
    <n v="2024"/>
    <s v="Jul"/>
    <n v="2024"/>
    <s v="Silver"/>
  </r>
  <r>
    <x v="625"/>
    <s v="Robert"/>
    <d v="2024-02-21T00:00:00"/>
    <d v="2024-11-12T00:00:00"/>
    <n v="15.99"/>
    <n v="166"/>
    <x v="2"/>
    <n v="4"/>
    <n v="1"/>
    <b v="0"/>
    <n v="208"/>
    <n v="39"/>
    <s v="Germany"/>
    <s v="PayPal"/>
    <s v="Spanish"/>
    <n v="53"/>
    <n v="5"/>
    <b v="1"/>
    <s v="Active"/>
    <x v="593"/>
    <s v="Smartphone"/>
    <x v="0"/>
    <s v="Evening"/>
    <n v="8"/>
    <n v="127.92"/>
    <s v="Feb"/>
    <n v="2024"/>
    <s v="Nov"/>
    <n v="2024"/>
    <s v="Diamond"/>
  </r>
  <r>
    <x v="626"/>
    <s v="Dennis"/>
    <d v="2024-09-17T00:00:00"/>
    <d v="2024-11-12T00:00:00"/>
    <n v="11.99"/>
    <n v="491"/>
    <x v="2"/>
    <n v="1"/>
    <n v="6"/>
    <b v="1"/>
    <n v="434"/>
    <n v="182"/>
    <s v="Germany"/>
    <s v="Cryptocurrency"/>
    <s v="Spanish"/>
    <n v="24"/>
    <n v="4.0999999999999996"/>
    <b v="0"/>
    <s v="Active"/>
    <x v="594"/>
    <s v="Tablet"/>
    <x v="2"/>
    <s v="Late Night"/>
    <n v="1"/>
    <n v="11.99"/>
    <s v="Sep"/>
    <n v="2024"/>
    <s v="Nov"/>
    <n v="2024"/>
    <s v="Gold"/>
  </r>
  <r>
    <x v="627"/>
    <s v="Joshua"/>
    <d v="2024-09-28T00:00:00"/>
    <d v="2024-09-12T00:00:00"/>
    <n v="7.99"/>
    <n v="163"/>
    <x v="2"/>
    <n v="2"/>
    <n v="6"/>
    <b v="1"/>
    <n v="206"/>
    <n v="132"/>
    <s v="Germany"/>
    <s v="Debit Card"/>
    <s v="Hindi"/>
    <n v="63"/>
    <n v="3.5"/>
    <b v="1"/>
    <s v="Active"/>
    <x v="595"/>
    <s v="Desktop"/>
    <x v="0"/>
    <s v="Evening"/>
    <n v="1"/>
    <n v="7.99"/>
    <s v="Sep"/>
    <n v="2024"/>
    <s v="Sep"/>
    <n v="2024"/>
    <s v="Silver"/>
  </r>
  <r>
    <x v="628"/>
    <s v="Cynthia"/>
    <d v="2023-01-19T00:00:00"/>
    <d v="2024-11-25T00:00:00"/>
    <n v="15.99"/>
    <n v="299"/>
    <x v="0"/>
    <n v="5"/>
    <n v="2"/>
    <b v="0"/>
    <n v="803"/>
    <n v="197"/>
    <s v="Australia"/>
    <s v="Cryptocurrency"/>
    <s v="French"/>
    <n v="58"/>
    <n v="4.8"/>
    <b v="0"/>
    <s v="Active"/>
    <x v="596"/>
    <s v="Desktop"/>
    <x v="3"/>
    <s v="Evening"/>
    <n v="22"/>
    <n v="351.78000000000003"/>
    <s v="Jan"/>
    <n v="2023"/>
    <s v="Nov"/>
    <n v="2024"/>
    <s v="Diamond"/>
  </r>
  <r>
    <x v="629"/>
    <s v="Michael"/>
    <d v="2023-08-07T00:00:00"/>
    <d v="2024-12-13T00:00:00"/>
    <n v="15.99"/>
    <n v="207"/>
    <x v="0"/>
    <n v="2"/>
    <n v="2"/>
    <b v="1"/>
    <n v="494"/>
    <n v="28"/>
    <s v="France"/>
    <s v="Cryptocurrency"/>
    <s v="German"/>
    <n v="99"/>
    <n v="3.6"/>
    <b v="0"/>
    <s v="Active"/>
    <x v="597"/>
    <s v="Desktop"/>
    <x v="1"/>
    <s v="Late Night"/>
    <n v="16"/>
    <n v="255.84"/>
    <s v="Aug"/>
    <n v="2023"/>
    <s v="Dec"/>
    <n v="2024"/>
    <s v="Diamond"/>
  </r>
  <r>
    <x v="630"/>
    <s v="Matthew"/>
    <d v="2023-08-05T00:00:00"/>
    <d v="2024-11-27T00:00:00"/>
    <n v="15.99"/>
    <n v="447"/>
    <x v="6"/>
    <n v="5"/>
    <n v="2"/>
    <b v="0"/>
    <n v="709"/>
    <n v="93"/>
    <s v="India"/>
    <s v="Debit Card"/>
    <s v="German"/>
    <n v="35"/>
    <n v="4.8"/>
    <b v="1"/>
    <s v="Active"/>
    <x v="598"/>
    <s v="Smart TV"/>
    <x v="3"/>
    <s v="Evening"/>
    <n v="15"/>
    <n v="239.85"/>
    <s v="Aug"/>
    <n v="2023"/>
    <s v="Nov"/>
    <n v="2024"/>
    <s v="Diamond"/>
  </r>
  <r>
    <x v="631"/>
    <s v="Mary"/>
    <d v="2023-09-17T00:00:00"/>
    <d v="2024-11-19T00:00:00"/>
    <n v="15.99"/>
    <n v="408"/>
    <x v="3"/>
    <n v="2"/>
    <n v="6"/>
    <b v="1"/>
    <n v="837"/>
    <n v="105"/>
    <s v="India"/>
    <s v="Credit Card"/>
    <s v="Spanish"/>
    <n v="71"/>
    <n v="4.3"/>
    <b v="1"/>
    <s v="Active"/>
    <x v="599"/>
    <s v="Smart TV"/>
    <x v="4"/>
    <s v="Morning"/>
    <n v="14"/>
    <n v="223.86"/>
    <s v="Sep"/>
    <n v="2023"/>
    <s v="Nov"/>
    <n v="2024"/>
    <s v="Diamond"/>
  </r>
  <r>
    <x v="632"/>
    <s v="Richard"/>
    <d v="2024-07-30T00:00:00"/>
    <d v="2024-01-12T00:00:00"/>
    <n v="11.99"/>
    <n v="23"/>
    <x v="3"/>
    <n v="5"/>
    <n v="3"/>
    <b v="0"/>
    <n v="725"/>
    <n v="168"/>
    <s v="USA"/>
    <s v="Debit Card"/>
    <s v="Hindi"/>
    <n v="25"/>
    <n v="3.6"/>
    <b v="1"/>
    <s v="Active"/>
    <x v="600"/>
    <s v="Laptop"/>
    <x v="4"/>
    <s v="Late Night"/>
    <n v="6"/>
    <n v="71.94"/>
    <s v="Jul"/>
    <n v="2024"/>
    <s v="Jan"/>
    <n v="2024"/>
    <s v="Gold"/>
  </r>
  <r>
    <x v="633"/>
    <s v="Jacob"/>
    <d v="2023-10-28T00:00:00"/>
    <d v="2024-11-20T00:00:00"/>
    <n v="7.99"/>
    <n v="180"/>
    <x v="4"/>
    <n v="5"/>
    <n v="2"/>
    <b v="1"/>
    <n v="647"/>
    <n v="2"/>
    <s v="Canada"/>
    <s v="Cryptocurrency"/>
    <s v="French"/>
    <n v="9"/>
    <n v="3.5"/>
    <b v="0"/>
    <s v="Active"/>
    <x v="601"/>
    <s v="Smartphone"/>
    <x v="1"/>
    <s v="Afternoon"/>
    <n v="12"/>
    <n v="95.88"/>
    <s v="Oct"/>
    <n v="2023"/>
    <s v="Nov"/>
    <n v="2024"/>
    <s v="Silver"/>
  </r>
  <r>
    <x v="634"/>
    <s v="Caitlin"/>
    <d v="2024-02-11T00:00:00"/>
    <d v="2024-11-28T00:00:00"/>
    <n v="7.99"/>
    <n v="161"/>
    <x v="6"/>
    <n v="2"/>
    <n v="5"/>
    <b v="0"/>
    <n v="151"/>
    <n v="109"/>
    <s v="UK"/>
    <s v="Cryptocurrency"/>
    <s v="English"/>
    <n v="27"/>
    <n v="3.3"/>
    <b v="0"/>
    <s v="Active"/>
    <x v="158"/>
    <s v="Smart TV"/>
    <x v="0"/>
    <s v="Afternoon"/>
    <n v="9"/>
    <n v="71.91"/>
    <s v="Feb"/>
    <n v="2024"/>
    <s v="Nov"/>
    <n v="2024"/>
    <s v="Silver"/>
  </r>
  <r>
    <x v="635"/>
    <s v="Amber"/>
    <d v="2023-07-28T00:00:00"/>
    <d v="2024-02-12T00:00:00"/>
    <n v="7.99"/>
    <n v="422"/>
    <x v="4"/>
    <n v="3"/>
    <n v="5"/>
    <b v="0"/>
    <n v="399"/>
    <n v="27"/>
    <s v="France"/>
    <s v="Credit Card"/>
    <s v="English"/>
    <n v="12"/>
    <n v="4.4000000000000004"/>
    <b v="1"/>
    <s v="Active"/>
    <x v="602"/>
    <s v="Smartphone"/>
    <x v="4"/>
    <s v="Afternoon"/>
    <n v="6"/>
    <n v="47.94"/>
    <s v="Jul"/>
    <n v="2023"/>
    <s v="Feb"/>
    <n v="2024"/>
    <s v="Silver"/>
  </r>
  <r>
    <x v="636"/>
    <s v="Garrett"/>
    <d v="2024-04-24T00:00:00"/>
    <d v="2024-09-12T00:00:00"/>
    <n v="11.99"/>
    <n v="10"/>
    <x v="3"/>
    <n v="2"/>
    <n v="4"/>
    <b v="0"/>
    <n v="146"/>
    <n v="95"/>
    <s v="Australia"/>
    <s v="Credit Card"/>
    <s v="Spanish"/>
    <n v="99"/>
    <n v="3.8"/>
    <b v="1"/>
    <s v="Active"/>
    <x v="603"/>
    <s v="Tablet"/>
    <x v="0"/>
    <s v="Afternoon"/>
    <n v="4"/>
    <n v="47.96"/>
    <s v="Apr"/>
    <n v="2024"/>
    <s v="Sep"/>
    <n v="2024"/>
    <s v="Gold"/>
  </r>
  <r>
    <x v="637"/>
    <s v="Jeffrey"/>
    <d v="2024-06-02T00:00:00"/>
    <d v="2024-11-29T00:00:00"/>
    <n v="7.99"/>
    <n v="343"/>
    <x v="1"/>
    <n v="4"/>
    <n v="1"/>
    <b v="1"/>
    <n v="492"/>
    <n v="187"/>
    <s v="USA"/>
    <s v="PayPal"/>
    <s v="French"/>
    <n v="75"/>
    <n v="4.9000000000000004"/>
    <b v="1"/>
    <s v="Active"/>
    <x v="604"/>
    <s v="Desktop"/>
    <x v="2"/>
    <s v="Late Night"/>
    <n v="5"/>
    <n v="39.950000000000003"/>
    <s v="Jun"/>
    <n v="2024"/>
    <s v="Nov"/>
    <n v="2024"/>
    <s v="Silver"/>
  </r>
  <r>
    <x v="638"/>
    <s v="Leah"/>
    <d v="2024-07-22T00:00:00"/>
    <d v="2024-03-12T00:00:00"/>
    <n v="7.99"/>
    <n v="196"/>
    <x v="2"/>
    <n v="1"/>
    <n v="6"/>
    <b v="1"/>
    <n v="936"/>
    <n v="152"/>
    <s v="Australia"/>
    <s v="PayPal"/>
    <s v="Mandarin"/>
    <n v="3"/>
    <n v="3.1"/>
    <b v="1"/>
    <s v="Active"/>
    <x v="605"/>
    <s v="Smartphone"/>
    <x v="2"/>
    <s v="Afternoon"/>
    <n v="4"/>
    <n v="31.96"/>
    <s v="Jul"/>
    <n v="2024"/>
    <s v="Mar"/>
    <n v="2024"/>
    <s v="Silver"/>
  </r>
  <r>
    <x v="639"/>
    <s v="Benjamin"/>
    <d v="2023-11-02T00:00:00"/>
    <d v="2024-10-12T00:00:00"/>
    <n v="15.99"/>
    <n v="419"/>
    <x v="1"/>
    <n v="2"/>
    <n v="1"/>
    <b v="0"/>
    <n v="591"/>
    <n v="166"/>
    <s v="Australia"/>
    <s v="PayPal"/>
    <s v="German"/>
    <n v="26"/>
    <n v="3.5"/>
    <b v="1"/>
    <s v="Active"/>
    <x v="606"/>
    <s v="Desktop"/>
    <x v="1"/>
    <s v="Late Night"/>
    <n v="11"/>
    <n v="175.89000000000001"/>
    <s v="Nov"/>
    <n v="2023"/>
    <s v="Oct"/>
    <n v="2024"/>
    <s v="Diamond"/>
  </r>
  <r>
    <x v="640"/>
    <s v="Crystal"/>
    <d v="2023-12-18T00:00:00"/>
    <d v="2024-11-23T00:00:00"/>
    <n v="7.99"/>
    <n v="358"/>
    <x v="5"/>
    <n v="2"/>
    <n v="3"/>
    <b v="1"/>
    <n v="858"/>
    <n v="65"/>
    <s v="Germany"/>
    <s v="Debit Card"/>
    <s v="Mandarin"/>
    <n v="5"/>
    <n v="4.5999999999999996"/>
    <b v="1"/>
    <s v="Active"/>
    <x v="607"/>
    <s v="Laptop"/>
    <x v="2"/>
    <s v="Afternoon"/>
    <n v="11"/>
    <n v="87.89"/>
    <s v="Dec"/>
    <n v="2023"/>
    <s v="Nov"/>
    <n v="2024"/>
    <s v="Silver"/>
  </r>
  <r>
    <x v="641"/>
    <s v="Cody"/>
    <d v="2023-06-22T00:00:00"/>
    <d v="2024-08-12T00:00:00"/>
    <n v="15.99"/>
    <n v="34"/>
    <x v="1"/>
    <n v="1"/>
    <n v="4"/>
    <b v="1"/>
    <n v="109"/>
    <n v="174"/>
    <s v="Canada"/>
    <s v="Debit Card"/>
    <s v="Hindi"/>
    <n v="74"/>
    <n v="4.4000000000000004"/>
    <b v="1"/>
    <s v="Active"/>
    <x v="608"/>
    <s v="Tablet"/>
    <x v="1"/>
    <s v="Late Night"/>
    <n v="13"/>
    <n v="207.87"/>
    <s v="Jun"/>
    <n v="2023"/>
    <s v="Aug"/>
    <n v="2024"/>
    <s v="Diamond"/>
  </r>
  <r>
    <x v="642"/>
    <s v="Michelle"/>
    <d v="2023-12-23T00:00:00"/>
    <d v="2024-12-12T00:00:00"/>
    <n v="11.99"/>
    <n v="287"/>
    <x v="3"/>
    <n v="1"/>
    <n v="2"/>
    <b v="0"/>
    <n v="918"/>
    <n v="82"/>
    <s v="India"/>
    <s v="Debit Card"/>
    <s v="German"/>
    <n v="81"/>
    <n v="3.2"/>
    <b v="0"/>
    <s v="Active"/>
    <x v="609"/>
    <s v="Smart TV"/>
    <x v="1"/>
    <s v="Afternoon"/>
    <n v="11"/>
    <n v="131.89000000000001"/>
    <s v="Dec"/>
    <n v="2023"/>
    <s v="Dec"/>
    <n v="2024"/>
    <s v="Gold"/>
  </r>
  <r>
    <x v="643"/>
    <s v="Brett"/>
    <d v="2024-11-02T00:00:00"/>
    <d v="2024-12-16T00:00:00"/>
    <n v="7.99"/>
    <n v="286"/>
    <x v="1"/>
    <n v="5"/>
    <n v="4"/>
    <b v="0"/>
    <n v="751"/>
    <n v="103"/>
    <s v="UK"/>
    <s v="Cryptocurrency"/>
    <s v="French"/>
    <n v="33"/>
    <n v="3.6"/>
    <b v="0"/>
    <s v="Active"/>
    <x v="610"/>
    <s v="Smart TV"/>
    <x v="1"/>
    <s v="Late Night"/>
    <n v="1"/>
    <n v="7.99"/>
    <s v="Nov"/>
    <n v="2024"/>
    <s v="Dec"/>
    <n v="2024"/>
    <s v="Silver"/>
  </r>
  <r>
    <x v="644"/>
    <s v="Kim"/>
    <d v="2024-05-18T00:00:00"/>
    <d v="2024-11-24T00:00:00"/>
    <n v="11.99"/>
    <n v="479"/>
    <x v="0"/>
    <n v="1"/>
    <n v="3"/>
    <b v="1"/>
    <n v="952"/>
    <n v="48"/>
    <s v="USA"/>
    <s v="Credit Card"/>
    <s v="English"/>
    <n v="54"/>
    <n v="4.5999999999999996"/>
    <b v="1"/>
    <s v="Active"/>
    <x v="611"/>
    <s v="Desktop"/>
    <x v="1"/>
    <s v="Evening"/>
    <n v="6"/>
    <n v="71.94"/>
    <s v="May"/>
    <n v="2024"/>
    <s v="Nov"/>
    <n v="2024"/>
    <s v="Gold"/>
  </r>
  <r>
    <x v="645"/>
    <s v="Mary"/>
    <d v="2024-04-26T00:00:00"/>
    <d v="2024-11-27T00:00:00"/>
    <n v="7.99"/>
    <n v="136"/>
    <x v="4"/>
    <n v="5"/>
    <n v="5"/>
    <b v="1"/>
    <n v="20"/>
    <n v="18"/>
    <s v="Canada"/>
    <s v="Debit Card"/>
    <s v="Hindi"/>
    <n v="7"/>
    <n v="4.4000000000000004"/>
    <b v="1"/>
    <s v="Active"/>
    <x v="612"/>
    <s v="Tablet"/>
    <x v="0"/>
    <s v="Late Night"/>
    <n v="7"/>
    <n v="55.93"/>
    <s v="Apr"/>
    <n v="2024"/>
    <s v="Nov"/>
    <n v="2024"/>
    <s v="Silver"/>
  </r>
  <r>
    <x v="646"/>
    <s v="Jose"/>
    <d v="2024-08-05T00:00:00"/>
    <d v="2024-03-12T00:00:00"/>
    <n v="15.99"/>
    <n v="364"/>
    <x v="6"/>
    <n v="2"/>
    <n v="5"/>
    <b v="0"/>
    <n v="865"/>
    <n v="104"/>
    <s v="USA"/>
    <s v="Credit Card"/>
    <s v="Mandarin"/>
    <n v="31"/>
    <n v="3.1"/>
    <b v="0"/>
    <s v="Active"/>
    <x v="613"/>
    <s v="Smartphone"/>
    <x v="0"/>
    <s v="Late Night"/>
    <n v="4"/>
    <n v="63.96"/>
    <s v="Aug"/>
    <n v="2024"/>
    <s v="Mar"/>
    <n v="2024"/>
    <s v="Diamond"/>
  </r>
  <r>
    <x v="647"/>
    <s v="Linda"/>
    <d v="2023-02-12T00:00:00"/>
    <d v="2024-12-14T00:00:00"/>
    <n v="7.99"/>
    <n v="164"/>
    <x v="3"/>
    <n v="5"/>
    <n v="4"/>
    <b v="1"/>
    <n v="406"/>
    <n v="79"/>
    <s v="USA"/>
    <s v="Credit Card"/>
    <s v="French"/>
    <n v="90"/>
    <n v="3.2"/>
    <b v="0"/>
    <s v="Active"/>
    <x v="614"/>
    <s v="Laptop"/>
    <x v="1"/>
    <s v="Late Night"/>
    <n v="22"/>
    <n v="175.78"/>
    <s v="Feb"/>
    <n v="2023"/>
    <s v="Dec"/>
    <n v="2024"/>
    <s v="Silver"/>
  </r>
  <r>
    <x v="648"/>
    <s v="Paul"/>
    <d v="2023-05-04T00:00:00"/>
    <d v="2024-05-12T00:00:00"/>
    <n v="15.99"/>
    <n v="102"/>
    <x v="0"/>
    <n v="1"/>
    <n v="1"/>
    <b v="1"/>
    <n v="604"/>
    <n v="107"/>
    <s v="France"/>
    <s v="Cryptocurrency"/>
    <s v="French"/>
    <n v="9"/>
    <n v="4.3"/>
    <b v="0"/>
    <s v="Active"/>
    <x v="615"/>
    <s v="Tablet"/>
    <x v="3"/>
    <s v="Late Night"/>
    <n v="12"/>
    <n v="191.88"/>
    <s v="May"/>
    <n v="2023"/>
    <s v="May"/>
    <n v="2024"/>
    <s v="Diamond"/>
  </r>
  <r>
    <x v="649"/>
    <s v="Ann"/>
    <d v="2023-03-03T00:00:00"/>
    <d v="2024-11-27T00:00:00"/>
    <n v="7.99"/>
    <n v="417"/>
    <x v="0"/>
    <n v="4"/>
    <n v="5"/>
    <b v="0"/>
    <n v="792"/>
    <n v="187"/>
    <s v="France"/>
    <s v="Cryptocurrency"/>
    <s v="English"/>
    <n v="5"/>
    <n v="4.5999999999999996"/>
    <b v="1"/>
    <s v="Active"/>
    <x v="616"/>
    <s v="Smart TV"/>
    <x v="3"/>
    <s v="Afternoon"/>
    <n v="20"/>
    <n v="159.80000000000001"/>
    <s v="Mar"/>
    <n v="2023"/>
    <s v="Nov"/>
    <n v="2024"/>
    <s v="Silver"/>
  </r>
  <r>
    <x v="650"/>
    <s v="Jane"/>
    <d v="2023-02-25T00:00:00"/>
    <d v="2024-11-24T00:00:00"/>
    <n v="7.99"/>
    <n v="195"/>
    <x v="5"/>
    <n v="4"/>
    <n v="3"/>
    <b v="1"/>
    <n v="49"/>
    <n v="30"/>
    <s v="Canada"/>
    <s v="PayPal"/>
    <s v="German"/>
    <n v="68"/>
    <n v="4.4000000000000004"/>
    <b v="0"/>
    <s v="Active"/>
    <x v="617"/>
    <s v="Smart TV"/>
    <x v="4"/>
    <s v="Morning"/>
    <n v="20"/>
    <n v="159.80000000000001"/>
    <s v="Feb"/>
    <n v="2023"/>
    <s v="Nov"/>
    <n v="2024"/>
    <s v="Silver"/>
  </r>
  <r>
    <x v="651"/>
    <s v="Cynthia"/>
    <d v="2024-10-29T00:00:00"/>
    <d v="2024-05-12T00:00:00"/>
    <n v="11.99"/>
    <n v="302"/>
    <x v="5"/>
    <n v="5"/>
    <n v="5"/>
    <b v="1"/>
    <n v="42"/>
    <n v="196"/>
    <s v="India"/>
    <s v="Credit Card"/>
    <s v="Hindi"/>
    <n v="74"/>
    <n v="4.5999999999999996"/>
    <b v="0"/>
    <s v="Active"/>
    <x v="618"/>
    <s v="Desktop"/>
    <x v="4"/>
    <s v="Evening"/>
    <n v="5"/>
    <n v="59.95"/>
    <s v="Oct"/>
    <n v="2024"/>
    <s v="May"/>
    <n v="2024"/>
    <s v="Gold"/>
  </r>
  <r>
    <x v="652"/>
    <s v="Diana"/>
    <d v="2024-05-05T00:00:00"/>
    <d v="2024-12-12T00:00:00"/>
    <n v="11.99"/>
    <n v="75"/>
    <x v="5"/>
    <n v="4"/>
    <n v="6"/>
    <b v="0"/>
    <n v="897"/>
    <n v="59"/>
    <s v="Germany"/>
    <s v="Credit Card"/>
    <s v="Hindi"/>
    <n v="11"/>
    <n v="3.4"/>
    <b v="0"/>
    <s v="Active"/>
    <x v="619"/>
    <s v="Desktop"/>
    <x v="4"/>
    <s v="Afternoon"/>
    <n v="7"/>
    <n v="83.93"/>
    <s v="May"/>
    <n v="2024"/>
    <s v="Dec"/>
    <n v="2024"/>
    <s v="Gold"/>
  </r>
  <r>
    <x v="653"/>
    <s v="Sarah"/>
    <d v="2024-05-28T00:00:00"/>
    <d v="2024-11-30T00:00:00"/>
    <n v="15.99"/>
    <n v="270"/>
    <x v="6"/>
    <n v="3"/>
    <n v="6"/>
    <b v="0"/>
    <n v="271"/>
    <n v="5"/>
    <s v="UK"/>
    <s v="Credit Card"/>
    <s v="Spanish"/>
    <n v="41"/>
    <n v="3.5"/>
    <b v="0"/>
    <s v="Active"/>
    <x v="263"/>
    <s v="Laptop"/>
    <x v="4"/>
    <s v="Late Night"/>
    <n v="6"/>
    <n v="95.94"/>
    <s v="May"/>
    <n v="2024"/>
    <s v="Nov"/>
    <n v="2024"/>
    <s v="Diamond"/>
  </r>
  <r>
    <x v="654"/>
    <s v="Brandon"/>
    <d v="2024-02-21T00:00:00"/>
    <d v="2024-11-24T00:00:00"/>
    <n v="15.99"/>
    <n v="101"/>
    <x v="4"/>
    <n v="5"/>
    <n v="1"/>
    <b v="1"/>
    <n v="175"/>
    <n v="125"/>
    <s v="India"/>
    <s v="Debit Card"/>
    <s v="Mandarin"/>
    <n v="44"/>
    <n v="3.6"/>
    <b v="1"/>
    <s v="Active"/>
    <x v="620"/>
    <s v="Laptop"/>
    <x v="1"/>
    <s v="Evening"/>
    <n v="9"/>
    <n v="143.91"/>
    <s v="Feb"/>
    <n v="2024"/>
    <s v="Nov"/>
    <n v="2024"/>
    <s v="Diamond"/>
  </r>
  <r>
    <x v="655"/>
    <s v="Julian"/>
    <d v="2023-12-11T00:00:00"/>
    <d v="2024-11-26T00:00:00"/>
    <n v="15.99"/>
    <n v="214"/>
    <x v="3"/>
    <n v="5"/>
    <n v="6"/>
    <b v="1"/>
    <n v="780"/>
    <n v="16"/>
    <s v="France"/>
    <s v="PayPal"/>
    <s v="French"/>
    <n v="1"/>
    <n v="3.3"/>
    <b v="1"/>
    <s v="Active"/>
    <x v="621"/>
    <s v="Smart TV"/>
    <x v="1"/>
    <s v="Evening"/>
    <n v="11"/>
    <n v="175.89000000000001"/>
    <s v="Dec"/>
    <n v="2023"/>
    <s v="Nov"/>
    <n v="2024"/>
    <s v="Diamond"/>
  </r>
  <r>
    <x v="656"/>
    <s v="Chris"/>
    <d v="2023-06-07T00:00:00"/>
    <d v="2024-11-29T00:00:00"/>
    <n v="15.99"/>
    <n v="172"/>
    <x v="6"/>
    <n v="2"/>
    <n v="6"/>
    <b v="0"/>
    <n v="841"/>
    <n v="83"/>
    <s v="UK"/>
    <s v="PayPal"/>
    <s v="French"/>
    <n v="44"/>
    <n v="5"/>
    <b v="1"/>
    <s v="Active"/>
    <x v="622"/>
    <s v="Tablet"/>
    <x v="3"/>
    <s v="Evening"/>
    <n v="17"/>
    <n v="271.83"/>
    <s v="Jun"/>
    <n v="2023"/>
    <s v="Nov"/>
    <n v="2024"/>
    <s v="Diamond"/>
  </r>
  <r>
    <x v="657"/>
    <s v="Tammy"/>
    <d v="2024-12-17T00:00:00"/>
    <d v="2024-05-12T00:00:00"/>
    <n v="7.99"/>
    <n v="225"/>
    <x v="2"/>
    <n v="3"/>
    <n v="3"/>
    <b v="1"/>
    <n v="589"/>
    <n v="103"/>
    <s v="Canada"/>
    <s v="Credit Card"/>
    <s v="Hindi"/>
    <n v="93"/>
    <n v="3.2"/>
    <b v="1"/>
    <s v="Active"/>
    <x v="623"/>
    <s v="Smart TV"/>
    <x v="0"/>
    <s v="Morning"/>
    <n v="7"/>
    <n v="55.93"/>
    <s v="Dec"/>
    <n v="2024"/>
    <s v="May"/>
    <n v="2024"/>
    <s v="Silver"/>
  </r>
  <r>
    <x v="658"/>
    <s v="Linda"/>
    <d v="2023-08-30T00:00:00"/>
    <d v="2024-11-28T00:00:00"/>
    <n v="11.99"/>
    <n v="420"/>
    <x v="6"/>
    <n v="1"/>
    <n v="2"/>
    <b v="0"/>
    <n v="1000"/>
    <n v="159"/>
    <s v="India"/>
    <s v="Cryptocurrency"/>
    <s v="German"/>
    <n v="22"/>
    <n v="4.8"/>
    <b v="0"/>
    <s v="Active"/>
    <x v="624"/>
    <s v="Smart TV"/>
    <x v="3"/>
    <s v="Morning"/>
    <n v="14"/>
    <n v="167.86"/>
    <s v="Aug"/>
    <n v="2023"/>
    <s v="Nov"/>
    <n v="2024"/>
    <s v="Gold"/>
  </r>
  <r>
    <x v="659"/>
    <s v="Jennifer"/>
    <d v="2024-08-28T00:00:00"/>
    <d v="2024-07-12T00:00:00"/>
    <n v="11.99"/>
    <n v="335"/>
    <x v="4"/>
    <n v="1"/>
    <n v="2"/>
    <b v="1"/>
    <n v="484"/>
    <n v="54"/>
    <s v="UK"/>
    <s v="PayPal"/>
    <s v="French"/>
    <n v="51"/>
    <n v="4"/>
    <b v="1"/>
    <s v="Active"/>
    <x v="625"/>
    <s v="Smartphone"/>
    <x v="2"/>
    <s v="Evening"/>
    <n v="1"/>
    <n v="11.99"/>
    <s v="Aug"/>
    <n v="2024"/>
    <s v="Jul"/>
    <n v="2024"/>
    <s v="Gold"/>
  </r>
  <r>
    <x v="660"/>
    <s v="Joshua"/>
    <d v="2024-03-22T00:00:00"/>
    <d v="2024-02-12T00:00:00"/>
    <n v="7.99"/>
    <n v="54"/>
    <x v="4"/>
    <n v="4"/>
    <n v="5"/>
    <b v="1"/>
    <n v="285"/>
    <n v="66"/>
    <s v="India"/>
    <s v="Credit Card"/>
    <s v="English"/>
    <n v="43"/>
    <n v="3.8"/>
    <b v="0"/>
    <s v="Active"/>
    <x v="593"/>
    <s v="Tablet"/>
    <x v="2"/>
    <s v="Late Night"/>
    <n v="1"/>
    <n v="7.99"/>
    <s v="Mar"/>
    <n v="2024"/>
    <s v="Feb"/>
    <n v="2024"/>
    <s v="Silver"/>
  </r>
  <r>
    <x v="661"/>
    <s v="Lori"/>
    <d v="2023-08-08T00:00:00"/>
    <d v="2024-11-30T00:00:00"/>
    <n v="11.99"/>
    <n v="24"/>
    <x v="1"/>
    <n v="4"/>
    <n v="4"/>
    <b v="0"/>
    <n v="30"/>
    <n v="20"/>
    <s v="UK"/>
    <s v="Cryptocurrency"/>
    <s v="Hindi"/>
    <n v="98"/>
    <n v="3.9"/>
    <b v="0"/>
    <s v="Active"/>
    <x v="626"/>
    <s v="Laptop"/>
    <x v="4"/>
    <s v="Afternoon"/>
    <n v="15"/>
    <n v="179.85"/>
    <s v="Aug"/>
    <n v="2023"/>
    <s v="Nov"/>
    <n v="2024"/>
    <s v="Gold"/>
  </r>
  <r>
    <x v="662"/>
    <s v="Jaclyn"/>
    <d v="2024-02-10T00:00:00"/>
    <d v="2024-09-12T00:00:00"/>
    <n v="11.99"/>
    <n v="424"/>
    <x v="1"/>
    <n v="1"/>
    <n v="3"/>
    <b v="1"/>
    <n v="684"/>
    <n v="127"/>
    <s v="Germany"/>
    <s v="Cryptocurrency"/>
    <s v="Mandarin"/>
    <n v="97"/>
    <n v="4.5999999999999996"/>
    <b v="0"/>
    <s v="Active"/>
    <x v="627"/>
    <s v="Laptop"/>
    <x v="3"/>
    <s v="Late Night"/>
    <n v="7"/>
    <n v="83.93"/>
    <s v="Feb"/>
    <n v="2024"/>
    <s v="Sep"/>
    <n v="2024"/>
    <s v="Gold"/>
  </r>
  <r>
    <x v="663"/>
    <s v="Paige"/>
    <d v="2024-03-19T00:00:00"/>
    <d v="2024-11-23T00:00:00"/>
    <n v="15.99"/>
    <n v="210"/>
    <x v="3"/>
    <n v="3"/>
    <n v="4"/>
    <b v="0"/>
    <n v="666"/>
    <n v="164"/>
    <s v="USA"/>
    <s v="PayPal"/>
    <s v="Mandarin"/>
    <n v="38"/>
    <n v="4.2"/>
    <b v="0"/>
    <s v="Active"/>
    <x v="628"/>
    <s v="Smart TV"/>
    <x v="1"/>
    <s v="Late Night"/>
    <n v="8"/>
    <n v="127.92"/>
    <s v="Mar"/>
    <n v="2024"/>
    <s v="Nov"/>
    <n v="2024"/>
    <s v="Diamond"/>
  </r>
  <r>
    <x v="664"/>
    <s v="Eric"/>
    <d v="2023-02-26T00:00:00"/>
    <d v="2024-10-12T00:00:00"/>
    <n v="15.99"/>
    <n v="208"/>
    <x v="0"/>
    <n v="5"/>
    <n v="6"/>
    <b v="0"/>
    <n v="512"/>
    <n v="176"/>
    <s v="Australia"/>
    <s v="PayPal"/>
    <s v="French"/>
    <n v="36"/>
    <n v="4.7"/>
    <b v="0"/>
    <s v="Active"/>
    <x v="629"/>
    <s v="Smartphone"/>
    <x v="1"/>
    <s v="Afternoon"/>
    <n v="19"/>
    <n v="303.81"/>
    <s v="Feb"/>
    <n v="2023"/>
    <s v="Oct"/>
    <n v="2024"/>
    <s v="Diamond"/>
  </r>
  <r>
    <x v="665"/>
    <s v="Amber"/>
    <d v="2023-05-14T00:00:00"/>
    <d v="2024-12-16T00:00:00"/>
    <n v="7.99"/>
    <n v="366"/>
    <x v="1"/>
    <n v="1"/>
    <n v="1"/>
    <b v="1"/>
    <n v="257"/>
    <n v="46"/>
    <s v="Germany"/>
    <s v="Debit Card"/>
    <s v="French"/>
    <n v="7"/>
    <n v="4.5"/>
    <b v="1"/>
    <s v="Active"/>
    <x v="630"/>
    <s v="Tablet"/>
    <x v="3"/>
    <s v="Evening"/>
    <n v="19"/>
    <n v="151.81"/>
    <s v="May"/>
    <n v="2023"/>
    <s v="Dec"/>
    <n v="2024"/>
    <s v="Silver"/>
  </r>
  <r>
    <x v="666"/>
    <s v="Erika"/>
    <d v="2023-07-02T00:00:00"/>
    <d v="2024-11-19T00:00:00"/>
    <n v="15.99"/>
    <n v="446"/>
    <x v="4"/>
    <n v="1"/>
    <n v="4"/>
    <b v="1"/>
    <n v="897"/>
    <n v="19"/>
    <s v="Germany"/>
    <s v="PayPal"/>
    <s v="English"/>
    <n v="14"/>
    <n v="3.5"/>
    <b v="1"/>
    <s v="Active"/>
    <x v="631"/>
    <s v="Desktop"/>
    <x v="3"/>
    <s v="Late Night"/>
    <n v="16"/>
    <n v="255.84"/>
    <s v="Jul"/>
    <n v="2023"/>
    <s v="Nov"/>
    <n v="2024"/>
    <s v="Diamond"/>
  </r>
  <r>
    <x v="667"/>
    <s v="Amy"/>
    <d v="2024-01-01T00:00:00"/>
    <d v="2024-11-21T00:00:00"/>
    <n v="11.99"/>
    <n v="176"/>
    <x v="3"/>
    <n v="5"/>
    <n v="5"/>
    <b v="1"/>
    <n v="276"/>
    <n v="138"/>
    <s v="Australia"/>
    <s v="PayPal"/>
    <s v="Spanish"/>
    <n v="56"/>
    <n v="4.7"/>
    <b v="0"/>
    <s v="Active"/>
    <x v="632"/>
    <s v="Smartphone"/>
    <x v="4"/>
    <s v="Morning"/>
    <n v="10"/>
    <n v="119.9"/>
    <s v="Jan"/>
    <n v="2024"/>
    <s v="Nov"/>
    <n v="2024"/>
    <s v="Gold"/>
  </r>
  <r>
    <x v="668"/>
    <s v="Richard"/>
    <d v="2023-03-03T00:00:00"/>
    <d v="2024-11-12T00:00:00"/>
    <n v="7.99"/>
    <n v="367"/>
    <x v="2"/>
    <n v="1"/>
    <n v="3"/>
    <b v="0"/>
    <n v="522"/>
    <n v="10"/>
    <s v="USA"/>
    <s v="PayPal"/>
    <s v="Mandarin"/>
    <n v="70"/>
    <n v="3.8"/>
    <b v="0"/>
    <s v="Active"/>
    <x v="633"/>
    <s v="Desktop"/>
    <x v="3"/>
    <s v="Morning"/>
    <n v="20"/>
    <n v="159.80000000000001"/>
    <s v="Mar"/>
    <n v="2023"/>
    <s v="Nov"/>
    <n v="2024"/>
    <s v="Silver"/>
  </r>
  <r>
    <x v="669"/>
    <s v="Cheryl"/>
    <d v="2023-07-06T00:00:00"/>
    <d v="2024-11-12T00:00:00"/>
    <n v="7.99"/>
    <n v="69"/>
    <x v="3"/>
    <n v="2"/>
    <n v="5"/>
    <b v="0"/>
    <n v="222"/>
    <n v="13"/>
    <s v="France"/>
    <s v="PayPal"/>
    <s v="German"/>
    <n v="0"/>
    <n v="4.7"/>
    <b v="1"/>
    <s v="Active"/>
    <x v="634"/>
    <s v="Desktop"/>
    <x v="4"/>
    <s v="Afternoon"/>
    <n v="16"/>
    <n v="127.84"/>
    <s v="Jul"/>
    <n v="2023"/>
    <s v="Nov"/>
    <n v="2024"/>
    <s v="Silver"/>
  </r>
  <r>
    <x v="670"/>
    <s v="Johnathan"/>
    <d v="2023-12-12T00:00:00"/>
    <d v="2024-12-17T00:00:00"/>
    <n v="15.99"/>
    <n v="478"/>
    <x v="1"/>
    <n v="4"/>
    <n v="5"/>
    <b v="1"/>
    <n v="578"/>
    <n v="117"/>
    <s v="Germany"/>
    <s v="Credit Card"/>
    <s v="Hindi"/>
    <n v="27"/>
    <n v="4.9000000000000004"/>
    <b v="0"/>
    <s v="Active"/>
    <x v="635"/>
    <s v="Smart TV"/>
    <x v="2"/>
    <s v="Morning"/>
    <n v="12"/>
    <n v="191.88"/>
    <s v="Dec"/>
    <n v="2023"/>
    <s v="Dec"/>
    <n v="2024"/>
    <s v="Diamond"/>
  </r>
  <r>
    <x v="671"/>
    <s v="Jessica"/>
    <d v="2024-05-19T00:00:00"/>
    <d v="2024-12-14T00:00:00"/>
    <n v="7.99"/>
    <n v="326"/>
    <x v="5"/>
    <n v="5"/>
    <n v="1"/>
    <b v="0"/>
    <n v="590"/>
    <n v="105"/>
    <s v="France"/>
    <s v="PayPal"/>
    <s v="Hindi"/>
    <n v="56"/>
    <n v="3.3"/>
    <b v="0"/>
    <s v="Active"/>
    <x v="636"/>
    <s v="Smartphone"/>
    <x v="3"/>
    <s v="Afternoon"/>
    <n v="6"/>
    <n v="47.94"/>
    <s v="May"/>
    <n v="2024"/>
    <s v="Dec"/>
    <n v="2024"/>
    <s v="Silver"/>
  </r>
  <r>
    <x v="672"/>
    <s v="Abigail"/>
    <d v="2024-10-28T00:00:00"/>
    <d v="2024-11-22T00:00:00"/>
    <n v="7.99"/>
    <n v="53"/>
    <x v="1"/>
    <n v="2"/>
    <n v="1"/>
    <b v="0"/>
    <n v="647"/>
    <n v="165"/>
    <s v="USA"/>
    <s v="PayPal"/>
    <s v="Spanish"/>
    <n v="88"/>
    <n v="4"/>
    <b v="0"/>
    <s v="Active"/>
    <x v="637"/>
    <s v="Tablet"/>
    <x v="2"/>
    <s v="Late Night"/>
    <n v="1"/>
    <n v="7.99"/>
    <s v="Oct"/>
    <n v="2024"/>
    <s v="Nov"/>
    <n v="2024"/>
    <s v="Silver"/>
  </r>
  <r>
    <x v="673"/>
    <s v="Matthew"/>
    <d v="2023-04-13T00:00:00"/>
    <d v="2024-07-12T00:00:00"/>
    <n v="7.99"/>
    <n v="358"/>
    <x v="5"/>
    <n v="4"/>
    <n v="6"/>
    <b v="1"/>
    <n v="746"/>
    <n v="200"/>
    <s v="India"/>
    <s v="Debit Card"/>
    <s v="English"/>
    <n v="35"/>
    <n v="3.9"/>
    <b v="1"/>
    <s v="Active"/>
    <x v="638"/>
    <s v="Laptop"/>
    <x v="2"/>
    <s v="Late Night"/>
    <n v="14"/>
    <n v="111.86"/>
    <s v="Apr"/>
    <n v="2023"/>
    <s v="Jul"/>
    <n v="2024"/>
    <s v="Silver"/>
  </r>
  <r>
    <x v="674"/>
    <s v="James"/>
    <d v="2023-05-02T00:00:00"/>
    <d v="2024-04-12T00:00:00"/>
    <n v="11.99"/>
    <n v="166"/>
    <x v="5"/>
    <n v="5"/>
    <n v="3"/>
    <b v="0"/>
    <n v="367"/>
    <n v="198"/>
    <s v="India"/>
    <s v="Debit Card"/>
    <s v="Hindi"/>
    <n v="11"/>
    <n v="4.5999999999999996"/>
    <b v="1"/>
    <s v="Active"/>
    <x v="639"/>
    <s v="Laptop"/>
    <x v="0"/>
    <s v="Afternoon"/>
    <n v="11"/>
    <n v="131.89000000000001"/>
    <s v="May"/>
    <n v="2023"/>
    <s v="Apr"/>
    <n v="2024"/>
    <s v="Gold"/>
  </r>
  <r>
    <x v="675"/>
    <s v="Carrie"/>
    <d v="2024-08-21T00:00:00"/>
    <d v="2024-12-14T00:00:00"/>
    <n v="15.99"/>
    <n v="415"/>
    <x v="4"/>
    <n v="1"/>
    <n v="3"/>
    <b v="1"/>
    <n v="44"/>
    <n v="10"/>
    <s v="France"/>
    <s v="Debit Card"/>
    <s v="French"/>
    <n v="91"/>
    <n v="3.3"/>
    <b v="0"/>
    <s v="Active"/>
    <x v="640"/>
    <s v="Smart TV"/>
    <x v="1"/>
    <s v="Afternoon"/>
    <n v="3"/>
    <n v="47.97"/>
    <s v="Aug"/>
    <n v="2024"/>
    <s v="Dec"/>
    <n v="2024"/>
    <s v="Diamond"/>
  </r>
  <r>
    <x v="676"/>
    <s v="Tammy"/>
    <d v="2024-10-01T00:00:00"/>
    <d v="2024-11-21T00:00:00"/>
    <n v="11.99"/>
    <n v="416"/>
    <x v="4"/>
    <n v="3"/>
    <n v="1"/>
    <b v="1"/>
    <n v="774"/>
    <n v="55"/>
    <s v="France"/>
    <s v="PayPal"/>
    <s v="French"/>
    <n v="41"/>
    <n v="3.3"/>
    <b v="0"/>
    <s v="Active"/>
    <x v="641"/>
    <s v="Smartphone"/>
    <x v="4"/>
    <s v="Evening"/>
    <n v="1"/>
    <n v="11.99"/>
    <s v="Oct"/>
    <n v="2024"/>
    <s v="Nov"/>
    <n v="2024"/>
    <s v="Gold"/>
  </r>
  <r>
    <x v="677"/>
    <s v="Patricia"/>
    <d v="2024-01-30T00:00:00"/>
    <d v="2024-11-26T00:00:00"/>
    <n v="11.99"/>
    <n v="467"/>
    <x v="5"/>
    <n v="1"/>
    <n v="3"/>
    <b v="1"/>
    <n v="350"/>
    <n v="134"/>
    <s v="Germany"/>
    <s v="Debit Card"/>
    <s v="English"/>
    <n v="1"/>
    <n v="3.9"/>
    <b v="0"/>
    <s v="Active"/>
    <x v="642"/>
    <s v="Smartphone"/>
    <x v="3"/>
    <s v="Afternoon"/>
    <n v="9"/>
    <n v="107.91"/>
    <s v="Jan"/>
    <n v="2024"/>
    <s v="Nov"/>
    <n v="2024"/>
    <s v="Gold"/>
  </r>
  <r>
    <x v="678"/>
    <s v="Felicia"/>
    <d v="2023-09-07T00:00:00"/>
    <d v="2024-11-22T00:00:00"/>
    <n v="11.99"/>
    <n v="477"/>
    <x v="3"/>
    <n v="5"/>
    <n v="4"/>
    <b v="0"/>
    <n v="426"/>
    <n v="137"/>
    <s v="France"/>
    <s v="Credit Card"/>
    <s v="Hindi"/>
    <n v="31"/>
    <n v="5"/>
    <b v="0"/>
    <s v="Active"/>
    <x v="643"/>
    <s v="Smart TV"/>
    <x v="2"/>
    <s v="Morning"/>
    <n v="14"/>
    <n v="167.86"/>
    <s v="Sep"/>
    <n v="2023"/>
    <s v="Nov"/>
    <n v="2024"/>
    <s v="Gold"/>
  </r>
  <r>
    <x v="679"/>
    <s v="Desiree"/>
    <d v="2024-11-13T00:00:00"/>
    <d v="2024-12-15T00:00:00"/>
    <n v="11.99"/>
    <n v="388"/>
    <x v="2"/>
    <n v="3"/>
    <n v="6"/>
    <b v="0"/>
    <n v="51"/>
    <n v="27"/>
    <s v="Canada"/>
    <s v="Debit Card"/>
    <s v="German"/>
    <n v="66"/>
    <n v="3.2"/>
    <b v="1"/>
    <s v="Active"/>
    <x v="644"/>
    <s v="Laptop"/>
    <x v="1"/>
    <s v="Afternoon"/>
    <n v="1"/>
    <n v="11.99"/>
    <s v="Nov"/>
    <n v="2024"/>
    <s v="Dec"/>
    <n v="2024"/>
    <s v="Gold"/>
  </r>
  <r>
    <x v="680"/>
    <s v="Michael"/>
    <d v="2023-09-09T00:00:00"/>
    <d v="2024-11-29T00:00:00"/>
    <n v="11.99"/>
    <n v="465"/>
    <x v="6"/>
    <n v="2"/>
    <n v="3"/>
    <b v="1"/>
    <n v="987"/>
    <n v="91"/>
    <s v="France"/>
    <s v="Debit Card"/>
    <s v="Mandarin"/>
    <n v="8"/>
    <n v="4.5999999999999996"/>
    <b v="1"/>
    <s v="Active"/>
    <x v="645"/>
    <s v="Smartphone"/>
    <x v="0"/>
    <s v="Morning"/>
    <n v="14"/>
    <n v="167.86"/>
    <s v="Sep"/>
    <n v="2023"/>
    <s v="Nov"/>
    <n v="2024"/>
    <s v="Gold"/>
  </r>
  <r>
    <x v="681"/>
    <s v="Christina"/>
    <d v="2024-08-19T00:00:00"/>
    <d v="2024-12-17T00:00:00"/>
    <n v="7.99"/>
    <n v="336"/>
    <x v="4"/>
    <n v="1"/>
    <n v="2"/>
    <b v="0"/>
    <n v="235"/>
    <n v="25"/>
    <s v="Australia"/>
    <s v="Credit Card"/>
    <s v="French"/>
    <n v="31"/>
    <n v="3.9"/>
    <b v="0"/>
    <s v="Active"/>
    <x v="646"/>
    <s v="Laptop"/>
    <x v="0"/>
    <s v="Late Night"/>
    <n v="3"/>
    <n v="23.97"/>
    <s v="Aug"/>
    <n v="2024"/>
    <s v="Dec"/>
    <n v="2024"/>
    <s v="Silver"/>
  </r>
  <r>
    <x v="682"/>
    <s v="Tammy"/>
    <d v="2024-03-15T00:00:00"/>
    <d v="2024-11-25T00:00:00"/>
    <n v="15.99"/>
    <n v="412"/>
    <x v="4"/>
    <n v="2"/>
    <n v="5"/>
    <b v="1"/>
    <n v="450"/>
    <n v="147"/>
    <s v="Australia"/>
    <s v="Debit Card"/>
    <s v="Hindi"/>
    <n v="11"/>
    <n v="4.4000000000000004"/>
    <b v="1"/>
    <s v="Active"/>
    <x v="647"/>
    <s v="Tablet"/>
    <x v="3"/>
    <s v="Late Night"/>
    <n v="8"/>
    <n v="127.92"/>
    <s v="Mar"/>
    <n v="2024"/>
    <s v="Nov"/>
    <n v="2024"/>
    <s v="Diamond"/>
  </r>
  <r>
    <x v="683"/>
    <s v="Jeffrey"/>
    <d v="2024-06-20T00:00:00"/>
    <d v="2024-12-13T00:00:00"/>
    <n v="11.99"/>
    <n v="405"/>
    <x v="1"/>
    <n v="3"/>
    <n v="3"/>
    <b v="0"/>
    <n v="90"/>
    <n v="151"/>
    <s v="Canada"/>
    <s v="Debit Card"/>
    <s v="German"/>
    <n v="64"/>
    <n v="4.0999999999999996"/>
    <b v="0"/>
    <s v="Active"/>
    <x v="648"/>
    <s v="Smart TV"/>
    <x v="0"/>
    <s v="Late Night"/>
    <n v="5"/>
    <n v="59.95"/>
    <s v="Jun"/>
    <n v="2024"/>
    <s v="Dec"/>
    <n v="2024"/>
    <s v="Gold"/>
  </r>
  <r>
    <x v="684"/>
    <s v="Zachary"/>
    <d v="2023-03-01T00:00:00"/>
    <d v="2024-11-29T00:00:00"/>
    <n v="7.99"/>
    <n v="235"/>
    <x v="0"/>
    <n v="1"/>
    <n v="2"/>
    <b v="0"/>
    <n v="765"/>
    <n v="159"/>
    <s v="UK"/>
    <s v="Credit Card"/>
    <s v="Hindi"/>
    <n v="77"/>
    <n v="4.2"/>
    <b v="0"/>
    <s v="Active"/>
    <x v="649"/>
    <s v="Smart TV"/>
    <x v="2"/>
    <s v="Evening"/>
    <n v="20"/>
    <n v="159.80000000000001"/>
    <s v="Mar"/>
    <n v="2023"/>
    <s v="Nov"/>
    <n v="2024"/>
    <s v="Silver"/>
  </r>
  <r>
    <x v="685"/>
    <s v="Mary"/>
    <d v="2024-04-13T00:00:00"/>
    <d v="2024-10-12T00:00:00"/>
    <n v="7.99"/>
    <n v="193"/>
    <x v="2"/>
    <n v="3"/>
    <n v="6"/>
    <b v="1"/>
    <n v="453"/>
    <n v="113"/>
    <s v="UK"/>
    <s v="Cryptocurrency"/>
    <s v="French"/>
    <n v="74"/>
    <n v="3.5"/>
    <b v="1"/>
    <s v="Active"/>
    <x v="650"/>
    <s v="Laptop"/>
    <x v="3"/>
    <s v="Evening"/>
    <n v="5"/>
    <n v="39.950000000000003"/>
    <s v="Apr"/>
    <n v="2024"/>
    <s v="Oct"/>
    <n v="2024"/>
    <s v="Silver"/>
  </r>
  <r>
    <x v="686"/>
    <s v="Jeremy"/>
    <d v="2023-12-19T00:00:00"/>
    <d v="2024-11-29T00:00:00"/>
    <n v="15.99"/>
    <n v="318"/>
    <x v="5"/>
    <n v="3"/>
    <n v="2"/>
    <b v="1"/>
    <n v="943"/>
    <n v="116"/>
    <s v="Canada"/>
    <s v="PayPal"/>
    <s v="Hindi"/>
    <n v="22"/>
    <n v="4.0999999999999996"/>
    <b v="0"/>
    <s v="Active"/>
    <x v="651"/>
    <s v="Laptop"/>
    <x v="3"/>
    <s v="Afternoon"/>
    <n v="11"/>
    <n v="175.89000000000001"/>
    <s v="Dec"/>
    <n v="2023"/>
    <s v="Nov"/>
    <n v="2024"/>
    <s v="Diamond"/>
  </r>
  <r>
    <x v="687"/>
    <s v="Deborah"/>
    <d v="2023-08-05T00:00:00"/>
    <d v="2024-12-17T00:00:00"/>
    <n v="15.99"/>
    <n v="391"/>
    <x v="5"/>
    <n v="2"/>
    <n v="2"/>
    <b v="0"/>
    <n v="988"/>
    <n v="82"/>
    <s v="USA"/>
    <s v="PayPal"/>
    <s v="German"/>
    <n v="73"/>
    <n v="3"/>
    <b v="1"/>
    <s v="Active"/>
    <x v="652"/>
    <s v="Smart TV"/>
    <x v="4"/>
    <s v="Morning"/>
    <n v="16"/>
    <n v="255.84"/>
    <s v="Aug"/>
    <n v="2023"/>
    <s v="Dec"/>
    <n v="2024"/>
    <s v="Diamond"/>
  </r>
  <r>
    <x v="688"/>
    <s v="Joseph"/>
    <d v="2023-12-04T00:00:00"/>
    <d v="2024-06-12T00:00:00"/>
    <n v="11.99"/>
    <n v="193"/>
    <x v="3"/>
    <n v="4"/>
    <n v="4"/>
    <b v="0"/>
    <n v="364"/>
    <n v="181"/>
    <s v="France"/>
    <s v="Credit Card"/>
    <s v="English"/>
    <n v="51"/>
    <n v="4.7"/>
    <b v="0"/>
    <s v="Active"/>
    <x v="653"/>
    <s v="Desktop"/>
    <x v="1"/>
    <s v="Afternoon"/>
    <n v="6"/>
    <n v="71.94"/>
    <s v="Dec"/>
    <n v="2023"/>
    <s v="Jun"/>
    <n v="2024"/>
    <s v="Gold"/>
  </r>
  <r>
    <x v="689"/>
    <s v="Rhonda"/>
    <d v="2024-05-09T00:00:00"/>
    <d v="2024-07-12T00:00:00"/>
    <n v="11.99"/>
    <n v="358"/>
    <x v="2"/>
    <n v="5"/>
    <n v="4"/>
    <b v="1"/>
    <n v="829"/>
    <n v="62"/>
    <s v="Germany"/>
    <s v="PayPal"/>
    <s v="German"/>
    <n v="65"/>
    <n v="3.4"/>
    <b v="0"/>
    <s v="Active"/>
    <x v="654"/>
    <s v="Smart TV"/>
    <x v="1"/>
    <s v="Late Night"/>
    <n v="2"/>
    <n v="23.98"/>
    <s v="May"/>
    <n v="2024"/>
    <s v="Jul"/>
    <n v="2024"/>
    <s v="Gold"/>
  </r>
  <r>
    <x v="690"/>
    <s v="John"/>
    <d v="2023-02-03T00:00:00"/>
    <d v="2024-02-12T00:00:00"/>
    <n v="7.99"/>
    <n v="165"/>
    <x v="2"/>
    <n v="5"/>
    <n v="4"/>
    <b v="0"/>
    <n v="267"/>
    <n v="146"/>
    <s v="USA"/>
    <s v="Credit Card"/>
    <s v="Spanish"/>
    <n v="34"/>
    <n v="4.2"/>
    <b v="1"/>
    <s v="Active"/>
    <x v="655"/>
    <s v="Tablet"/>
    <x v="3"/>
    <s v="Evening"/>
    <n v="12"/>
    <n v="95.88"/>
    <s v="Feb"/>
    <n v="2023"/>
    <s v="Feb"/>
    <n v="2024"/>
    <s v="Silver"/>
  </r>
  <r>
    <x v="691"/>
    <s v="Emily"/>
    <d v="2024-06-30T00:00:00"/>
    <d v="2024-11-19T00:00:00"/>
    <n v="15.99"/>
    <n v="343"/>
    <x v="3"/>
    <n v="2"/>
    <n v="2"/>
    <b v="0"/>
    <n v="830"/>
    <n v="172"/>
    <s v="Canada"/>
    <s v="Credit Card"/>
    <s v="German"/>
    <n v="99"/>
    <n v="4.9000000000000004"/>
    <b v="0"/>
    <s v="Active"/>
    <x v="656"/>
    <s v="Smart TV"/>
    <x v="2"/>
    <s v="Morning"/>
    <n v="4"/>
    <n v="63.96"/>
    <s v="Jun"/>
    <n v="2024"/>
    <s v="Nov"/>
    <n v="2024"/>
    <s v="Diamond"/>
  </r>
  <r>
    <x v="692"/>
    <s v="Darrell"/>
    <d v="2023-02-24T00:00:00"/>
    <d v="2024-12-15T00:00:00"/>
    <n v="11.99"/>
    <n v="183"/>
    <x v="1"/>
    <n v="3"/>
    <n v="5"/>
    <b v="0"/>
    <n v="944"/>
    <n v="94"/>
    <s v="Canada"/>
    <s v="PayPal"/>
    <s v="English"/>
    <n v="72"/>
    <n v="4.7"/>
    <b v="0"/>
    <s v="Active"/>
    <x v="657"/>
    <s v="Smart TV"/>
    <x v="2"/>
    <s v="Late Night"/>
    <n v="21"/>
    <n v="251.79"/>
    <s v="Feb"/>
    <n v="2023"/>
    <s v="Dec"/>
    <n v="2024"/>
    <s v="Gold"/>
  </r>
  <r>
    <x v="693"/>
    <s v="Kevin"/>
    <d v="2023-03-20T00:00:00"/>
    <d v="2024-12-17T00:00:00"/>
    <n v="15.99"/>
    <n v="477"/>
    <x v="5"/>
    <n v="2"/>
    <n v="3"/>
    <b v="1"/>
    <n v="899"/>
    <n v="97"/>
    <s v="USA"/>
    <s v="Credit Card"/>
    <s v="English"/>
    <n v="42"/>
    <n v="4.7"/>
    <b v="1"/>
    <s v="Active"/>
    <x v="577"/>
    <s v="Laptop"/>
    <x v="2"/>
    <s v="Morning"/>
    <n v="20"/>
    <n v="319.8"/>
    <s v="Mar"/>
    <n v="2023"/>
    <s v="Dec"/>
    <n v="2024"/>
    <s v="Diamond"/>
  </r>
  <r>
    <x v="694"/>
    <s v="Dylan"/>
    <d v="2024-06-22T00:00:00"/>
    <d v="2024-12-15T00:00:00"/>
    <n v="7.99"/>
    <n v="451"/>
    <x v="6"/>
    <n v="3"/>
    <n v="3"/>
    <b v="0"/>
    <n v="588"/>
    <n v="147"/>
    <s v="Germany"/>
    <s v="Debit Card"/>
    <s v="German"/>
    <n v="75"/>
    <n v="3.3"/>
    <b v="1"/>
    <s v="Active"/>
    <x v="658"/>
    <s v="Tablet"/>
    <x v="2"/>
    <s v="Evening"/>
    <n v="5"/>
    <n v="39.950000000000003"/>
    <s v="Jun"/>
    <n v="2024"/>
    <s v="Dec"/>
    <n v="2024"/>
    <s v="Silver"/>
  </r>
  <r>
    <x v="695"/>
    <s v="Stephanie"/>
    <d v="2023-11-26T00:00:00"/>
    <d v="2024-05-12T00:00:00"/>
    <n v="11.99"/>
    <n v="73"/>
    <x v="5"/>
    <n v="1"/>
    <n v="1"/>
    <b v="1"/>
    <n v="664"/>
    <n v="123"/>
    <s v="Australia"/>
    <s v="Debit Card"/>
    <s v="German"/>
    <n v="70"/>
    <n v="4.4000000000000004"/>
    <b v="1"/>
    <s v="Active"/>
    <x v="659"/>
    <s v="Smart TV"/>
    <x v="3"/>
    <s v="Late Night"/>
    <n v="5"/>
    <n v="59.95"/>
    <s v="Nov"/>
    <n v="2023"/>
    <s v="May"/>
    <n v="2024"/>
    <s v="Gold"/>
  </r>
  <r>
    <x v="696"/>
    <s v="Valerie"/>
    <d v="2023-12-15T00:00:00"/>
    <d v="2024-12-15T00:00:00"/>
    <n v="11.99"/>
    <n v="82"/>
    <x v="1"/>
    <n v="5"/>
    <n v="1"/>
    <b v="1"/>
    <n v="93"/>
    <n v="46"/>
    <s v="Canada"/>
    <s v="PayPal"/>
    <s v="German"/>
    <n v="41"/>
    <n v="4.7"/>
    <b v="1"/>
    <s v="Active"/>
    <x v="660"/>
    <s v="Smartphone"/>
    <x v="3"/>
    <s v="Evening"/>
    <n v="12"/>
    <n v="143.88"/>
    <s v="Dec"/>
    <n v="2023"/>
    <s v="Dec"/>
    <n v="2024"/>
    <s v="Gold"/>
  </r>
  <r>
    <x v="697"/>
    <s v="Katherine"/>
    <d v="2024-08-13T00:00:00"/>
    <d v="2024-09-12T00:00:00"/>
    <n v="11.99"/>
    <n v="119"/>
    <x v="2"/>
    <n v="2"/>
    <n v="5"/>
    <b v="1"/>
    <n v="344"/>
    <n v="93"/>
    <s v="Germany"/>
    <s v="Debit Card"/>
    <s v="Hindi"/>
    <n v="0"/>
    <n v="4.2"/>
    <b v="0"/>
    <s v="Active"/>
    <x v="661"/>
    <s v="Tablet"/>
    <x v="2"/>
    <s v="Late Night"/>
    <n v="1"/>
    <n v="11.99"/>
    <s v="Aug"/>
    <n v="2024"/>
    <s v="Sep"/>
    <n v="2024"/>
    <s v="Gold"/>
  </r>
  <r>
    <x v="698"/>
    <s v="Allen"/>
    <d v="2024-09-05T00:00:00"/>
    <d v="2024-12-15T00:00:00"/>
    <n v="11.99"/>
    <n v="254"/>
    <x v="5"/>
    <n v="4"/>
    <n v="1"/>
    <b v="1"/>
    <n v="406"/>
    <n v="47"/>
    <s v="Australia"/>
    <s v="Debit Card"/>
    <s v="Mandarin"/>
    <n v="5"/>
    <n v="3.6"/>
    <b v="0"/>
    <s v="Active"/>
    <x v="662"/>
    <s v="Desktop"/>
    <x v="2"/>
    <s v="Late Night"/>
    <n v="3"/>
    <n v="35.97"/>
    <s v="Sep"/>
    <n v="2024"/>
    <s v="Dec"/>
    <n v="2024"/>
    <s v="Gold"/>
  </r>
  <r>
    <x v="699"/>
    <s v="Aaron"/>
    <d v="2022-12-27T00:00:00"/>
    <d v="2024-11-24T00:00:00"/>
    <n v="15.99"/>
    <n v="308"/>
    <x v="2"/>
    <n v="1"/>
    <n v="2"/>
    <b v="1"/>
    <n v="202"/>
    <n v="12"/>
    <s v="India"/>
    <s v="Cryptocurrency"/>
    <s v="Spanish"/>
    <n v="21"/>
    <n v="4.5"/>
    <b v="0"/>
    <s v="Active"/>
    <x v="663"/>
    <s v="Desktop"/>
    <x v="3"/>
    <s v="Morning"/>
    <n v="22"/>
    <n v="351.78000000000003"/>
    <s v="Dec"/>
    <n v="2022"/>
    <s v="Nov"/>
    <n v="2024"/>
    <s v="Diamond"/>
  </r>
  <r>
    <x v="700"/>
    <s v="Lisa"/>
    <d v="2023-08-08T00:00:00"/>
    <d v="2024-12-13T00:00:00"/>
    <n v="7.99"/>
    <n v="55"/>
    <x v="6"/>
    <n v="4"/>
    <n v="6"/>
    <b v="1"/>
    <n v="135"/>
    <n v="138"/>
    <s v="Germany"/>
    <s v="Credit Card"/>
    <s v="French"/>
    <n v="5"/>
    <n v="3.4"/>
    <b v="0"/>
    <s v="Active"/>
    <x v="664"/>
    <s v="Tablet"/>
    <x v="2"/>
    <s v="Evening"/>
    <n v="16"/>
    <n v="127.84"/>
    <s v="Aug"/>
    <n v="2023"/>
    <s v="Dec"/>
    <n v="2024"/>
    <s v="Silver"/>
  </r>
  <r>
    <x v="701"/>
    <s v="Natasha"/>
    <d v="2024-02-22T00:00:00"/>
    <d v="2024-12-17T00:00:00"/>
    <n v="15.99"/>
    <n v="238"/>
    <x v="4"/>
    <n v="4"/>
    <n v="1"/>
    <b v="1"/>
    <n v="233"/>
    <n v="102"/>
    <s v="Canada"/>
    <s v="Debit Card"/>
    <s v="Hindi"/>
    <n v="78"/>
    <n v="3.1"/>
    <b v="0"/>
    <s v="Active"/>
    <x v="462"/>
    <s v="Smart TV"/>
    <x v="1"/>
    <s v="Late Night"/>
    <n v="9"/>
    <n v="143.91"/>
    <s v="Feb"/>
    <n v="2024"/>
    <s v="Dec"/>
    <n v="2024"/>
    <s v="Diamond"/>
  </r>
  <r>
    <x v="702"/>
    <s v="Kim"/>
    <d v="2023-08-25T00:00:00"/>
    <d v="2024-05-12T00:00:00"/>
    <n v="15.99"/>
    <n v="427"/>
    <x v="6"/>
    <n v="1"/>
    <n v="1"/>
    <b v="0"/>
    <n v="479"/>
    <n v="98"/>
    <s v="USA"/>
    <s v="PayPal"/>
    <s v="English"/>
    <n v="18"/>
    <n v="3.8"/>
    <b v="1"/>
    <s v="Active"/>
    <x v="665"/>
    <s v="Tablet"/>
    <x v="1"/>
    <s v="Late Night"/>
    <n v="8"/>
    <n v="127.92"/>
    <s v="Aug"/>
    <n v="2023"/>
    <s v="May"/>
    <n v="2024"/>
    <s v="Diamond"/>
  </r>
  <r>
    <x v="703"/>
    <s v="Lauren"/>
    <d v="2023-11-19T00:00:00"/>
    <d v="2024-11-23T00:00:00"/>
    <n v="15.99"/>
    <n v="115"/>
    <x v="0"/>
    <n v="2"/>
    <n v="6"/>
    <b v="1"/>
    <n v="583"/>
    <n v="127"/>
    <s v="USA"/>
    <s v="Credit Card"/>
    <s v="English"/>
    <n v="0"/>
    <n v="3.6"/>
    <b v="0"/>
    <s v="Active"/>
    <x v="666"/>
    <s v="Desktop"/>
    <x v="0"/>
    <s v="Late Night"/>
    <n v="12"/>
    <n v="191.88"/>
    <s v="Nov"/>
    <n v="2023"/>
    <s v="Nov"/>
    <n v="2024"/>
    <s v="Diamond"/>
  </r>
  <r>
    <x v="704"/>
    <s v="Stephanie"/>
    <d v="2023-05-31T00:00:00"/>
    <d v="2024-11-20T00:00:00"/>
    <n v="7.99"/>
    <n v="108"/>
    <x v="1"/>
    <n v="2"/>
    <n v="1"/>
    <b v="0"/>
    <n v="717"/>
    <n v="84"/>
    <s v="Germany"/>
    <s v="PayPal"/>
    <s v="Hindi"/>
    <n v="82"/>
    <n v="3.9"/>
    <b v="0"/>
    <s v="Active"/>
    <x v="667"/>
    <s v="Smart TV"/>
    <x v="0"/>
    <s v="Late Night"/>
    <n v="17"/>
    <n v="135.83000000000001"/>
    <s v="May"/>
    <n v="2023"/>
    <s v="Nov"/>
    <n v="2024"/>
    <s v="Silver"/>
  </r>
  <r>
    <x v="705"/>
    <s v="Jennifer"/>
    <d v="2023-10-04T00:00:00"/>
    <d v="2024-07-12T00:00:00"/>
    <n v="7.99"/>
    <n v="453"/>
    <x v="3"/>
    <n v="1"/>
    <n v="5"/>
    <b v="1"/>
    <n v="487"/>
    <n v="128"/>
    <s v="India"/>
    <s v="Cryptocurrency"/>
    <s v="Mandarin"/>
    <n v="41"/>
    <n v="4.5"/>
    <b v="1"/>
    <s v="Active"/>
    <x v="668"/>
    <s v="Smartphone"/>
    <x v="4"/>
    <s v="Evening"/>
    <n v="9"/>
    <n v="71.91"/>
    <s v="Oct"/>
    <n v="2023"/>
    <s v="Jul"/>
    <n v="2024"/>
    <s v="Silver"/>
  </r>
  <r>
    <x v="706"/>
    <s v="Sarah"/>
    <d v="2024-07-24T00:00:00"/>
    <d v="2024-09-12T00:00:00"/>
    <n v="15.99"/>
    <n v="198"/>
    <x v="4"/>
    <n v="5"/>
    <n v="5"/>
    <b v="1"/>
    <n v="255"/>
    <n v="183"/>
    <s v="Canada"/>
    <s v="Debit Card"/>
    <s v="French"/>
    <n v="92"/>
    <n v="4.9000000000000004"/>
    <b v="0"/>
    <s v="Active"/>
    <x v="240"/>
    <s v="Tablet"/>
    <x v="4"/>
    <s v="Morning"/>
    <n v="1"/>
    <n v="15.99"/>
    <s v="Jul"/>
    <n v="2024"/>
    <s v="Sep"/>
    <n v="2024"/>
    <s v="Diamond"/>
  </r>
  <r>
    <x v="707"/>
    <s v="Madison"/>
    <d v="2023-12-04T00:00:00"/>
    <d v="2024-11-29T00:00:00"/>
    <n v="11.99"/>
    <n v="164"/>
    <x v="4"/>
    <n v="2"/>
    <n v="1"/>
    <b v="1"/>
    <n v="536"/>
    <n v="150"/>
    <s v="UK"/>
    <s v="Debit Card"/>
    <s v="Mandarin"/>
    <n v="7"/>
    <n v="3.2"/>
    <b v="1"/>
    <s v="Active"/>
    <x v="669"/>
    <s v="Smartphone"/>
    <x v="2"/>
    <s v="Morning"/>
    <n v="11"/>
    <n v="131.89000000000001"/>
    <s v="Dec"/>
    <n v="2023"/>
    <s v="Nov"/>
    <n v="2024"/>
    <s v="Gold"/>
  </r>
  <r>
    <x v="708"/>
    <s v="Ethan"/>
    <d v="2023-09-15T00:00:00"/>
    <d v="2024-06-12T00:00:00"/>
    <n v="11.99"/>
    <n v="500"/>
    <x v="3"/>
    <n v="3"/>
    <n v="5"/>
    <b v="1"/>
    <n v="362"/>
    <n v="38"/>
    <s v="France"/>
    <s v="Debit Card"/>
    <s v="Hindi"/>
    <n v="100"/>
    <n v="4"/>
    <b v="0"/>
    <s v="Active"/>
    <x v="670"/>
    <s v="Smart TV"/>
    <x v="1"/>
    <s v="Evening"/>
    <n v="8"/>
    <n v="95.92"/>
    <s v="Sep"/>
    <n v="2023"/>
    <s v="Jun"/>
    <n v="2024"/>
    <s v="Gold"/>
  </r>
  <r>
    <x v="709"/>
    <s v="Shane"/>
    <d v="2024-11-11T00:00:00"/>
    <d v="2024-01-12T00:00:00"/>
    <n v="11.99"/>
    <n v="308"/>
    <x v="5"/>
    <n v="4"/>
    <n v="3"/>
    <b v="1"/>
    <n v="284"/>
    <n v="81"/>
    <s v="Australia"/>
    <s v="Credit Card"/>
    <s v="Spanish"/>
    <n v="92"/>
    <n v="3.7"/>
    <b v="1"/>
    <s v="Active"/>
    <x v="671"/>
    <s v="Tablet"/>
    <x v="4"/>
    <s v="Afternoon"/>
    <n v="9"/>
    <n v="107.91"/>
    <s v="Nov"/>
    <n v="2024"/>
    <s v="Jan"/>
    <n v="2024"/>
    <s v="Gold"/>
  </r>
  <r>
    <x v="710"/>
    <s v="Patrick"/>
    <d v="2023-06-16T00:00:00"/>
    <d v="2024-11-27T00:00:00"/>
    <n v="11.99"/>
    <n v="235"/>
    <x v="0"/>
    <n v="3"/>
    <n v="1"/>
    <b v="1"/>
    <n v="569"/>
    <n v="176"/>
    <s v="France"/>
    <s v="Debit Card"/>
    <s v="French"/>
    <n v="18"/>
    <n v="3.8"/>
    <b v="1"/>
    <s v="Active"/>
    <x v="672"/>
    <s v="Desktop"/>
    <x v="0"/>
    <s v="Afternoon"/>
    <n v="17"/>
    <n v="203.83"/>
    <s v="Jun"/>
    <n v="2023"/>
    <s v="Nov"/>
    <n v="2024"/>
    <s v="Gold"/>
  </r>
  <r>
    <x v="711"/>
    <s v="Bradley"/>
    <d v="2024-08-12T00:00:00"/>
    <d v="2024-11-21T00:00:00"/>
    <n v="11.99"/>
    <n v="152"/>
    <x v="2"/>
    <n v="5"/>
    <n v="1"/>
    <b v="0"/>
    <n v="623"/>
    <n v="180"/>
    <s v="Canada"/>
    <s v="Cryptocurrency"/>
    <s v="French"/>
    <n v="89"/>
    <n v="4.5"/>
    <b v="1"/>
    <s v="Active"/>
    <x v="673"/>
    <s v="Smartphone"/>
    <x v="3"/>
    <s v="Late Night"/>
    <n v="3"/>
    <n v="35.97"/>
    <s v="Aug"/>
    <n v="2024"/>
    <s v="Nov"/>
    <n v="2024"/>
    <s v="Gold"/>
  </r>
  <r>
    <x v="712"/>
    <s v="Ethan"/>
    <d v="2023-09-02T00:00:00"/>
    <d v="2024-11-24T00:00:00"/>
    <n v="11.99"/>
    <n v="15"/>
    <x v="3"/>
    <n v="1"/>
    <n v="3"/>
    <b v="1"/>
    <n v="700"/>
    <n v="64"/>
    <s v="Australia"/>
    <s v="Cryptocurrency"/>
    <s v="Spanish"/>
    <n v="35"/>
    <n v="4.7"/>
    <b v="0"/>
    <s v="Active"/>
    <x v="674"/>
    <s v="Laptop"/>
    <x v="3"/>
    <s v="Late Night"/>
    <n v="14"/>
    <n v="167.86"/>
    <s v="Sep"/>
    <n v="2023"/>
    <s v="Nov"/>
    <n v="2024"/>
    <s v="Gold"/>
  </r>
  <r>
    <x v="713"/>
    <s v="James"/>
    <d v="2023-05-19T00:00:00"/>
    <d v="2024-03-12T00:00:00"/>
    <n v="15.99"/>
    <n v="81"/>
    <x v="0"/>
    <n v="3"/>
    <n v="4"/>
    <b v="0"/>
    <n v="208"/>
    <n v="144"/>
    <s v="France"/>
    <s v="Debit Card"/>
    <s v="English"/>
    <n v="12"/>
    <n v="4.5999999999999996"/>
    <b v="0"/>
    <s v="Active"/>
    <x v="675"/>
    <s v="Tablet"/>
    <x v="3"/>
    <s v="Morning"/>
    <n v="9"/>
    <n v="143.91"/>
    <s v="May"/>
    <n v="2023"/>
    <s v="Mar"/>
    <n v="2024"/>
    <s v="Diamond"/>
  </r>
  <r>
    <x v="714"/>
    <s v="Rachel"/>
    <d v="2024-06-03T00:00:00"/>
    <d v="2024-10-12T00:00:00"/>
    <n v="11.99"/>
    <n v="462"/>
    <x v="3"/>
    <n v="2"/>
    <n v="4"/>
    <b v="1"/>
    <n v="958"/>
    <n v="153"/>
    <s v="France"/>
    <s v="Credit Card"/>
    <s v="German"/>
    <n v="71"/>
    <n v="4.8"/>
    <b v="0"/>
    <s v="Active"/>
    <x v="193"/>
    <s v="Smart TV"/>
    <x v="0"/>
    <s v="Evening"/>
    <n v="4"/>
    <n v="47.96"/>
    <s v="Jun"/>
    <n v="2024"/>
    <s v="Oct"/>
    <n v="2024"/>
    <s v="Gold"/>
  </r>
  <r>
    <x v="715"/>
    <s v="Audrey"/>
    <d v="2023-01-15T00:00:00"/>
    <d v="2024-11-29T00:00:00"/>
    <n v="7.99"/>
    <n v="362"/>
    <x v="2"/>
    <n v="2"/>
    <n v="4"/>
    <b v="1"/>
    <n v="923"/>
    <n v="57"/>
    <s v="France"/>
    <s v="PayPal"/>
    <s v="German"/>
    <n v="38"/>
    <n v="4.8"/>
    <b v="0"/>
    <s v="Active"/>
    <x v="676"/>
    <s v="Laptop"/>
    <x v="0"/>
    <s v="Afternoon"/>
    <n v="22"/>
    <n v="175.78"/>
    <s v="Jan"/>
    <n v="2023"/>
    <s v="Nov"/>
    <n v="2024"/>
    <s v="Silver"/>
  </r>
  <r>
    <x v="716"/>
    <s v="Joann"/>
    <d v="2023-12-13T00:00:00"/>
    <d v="2024-11-24T00:00:00"/>
    <n v="11.99"/>
    <n v="479"/>
    <x v="6"/>
    <n v="2"/>
    <n v="4"/>
    <b v="1"/>
    <n v="923"/>
    <n v="182"/>
    <s v="India"/>
    <s v="Debit Card"/>
    <s v="Hindi"/>
    <n v="14"/>
    <n v="4.9000000000000004"/>
    <b v="1"/>
    <s v="Active"/>
    <x v="677"/>
    <s v="Laptop"/>
    <x v="1"/>
    <s v="Afternoon"/>
    <n v="11"/>
    <n v="131.89000000000001"/>
    <s v="Dec"/>
    <n v="2023"/>
    <s v="Nov"/>
    <n v="2024"/>
    <s v="Gold"/>
  </r>
  <r>
    <x v="717"/>
    <s v="Michelle"/>
    <d v="2024-06-26T00:00:00"/>
    <d v="2024-12-18T00:00:00"/>
    <n v="15.99"/>
    <n v="453"/>
    <x v="5"/>
    <n v="1"/>
    <n v="4"/>
    <b v="0"/>
    <n v="313"/>
    <n v="1"/>
    <s v="Germany"/>
    <s v="PayPal"/>
    <s v="English"/>
    <n v="7"/>
    <n v="3.7"/>
    <b v="1"/>
    <s v="Active"/>
    <x v="678"/>
    <s v="Smart TV"/>
    <x v="3"/>
    <s v="Morning"/>
    <n v="5"/>
    <n v="79.95"/>
    <s v="Jun"/>
    <n v="2024"/>
    <s v="Dec"/>
    <n v="2024"/>
    <s v="Diamond"/>
  </r>
  <r>
    <x v="718"/>
    <s v="Samantha"/>
    <d v="2024-12-05T00:00:00"/>
    <d v="2024-11-26T00:00:00"/>
    <n v="7.99"/>
    <n v="132"/>
    <x v="0"/>
    <n v="4"/>
    <n v="5"/>
    <b v="1"/>
    <n v="30"/>
    <n v="177"/>
    <s v="USA"/>
    <s v="PayPal"/>
    <s v="French"/>
    <n v="31"/>
    <n v="5"/>
    <b v="0"/>
    <s v="Active"/>
    <x v="679"/>
    <s v="Smart TV"/>
    <x v="2"/>
    <s v="Evening"/>
    <n v="1"/>
    <n v="7.99"/>
    <s v="Dec"/>
    <n v="2024"/>
    <s v="Nov"/>
    <n v="2024"/>
    <s v="Silver"/>
  </r>
  <r>
    <x v="719"/>
    <s v="Kara"/>
    <d v="2023-01-09T00:00:00"/>
    <d v="2024-08-12T00:00:00"/>
    <n v="7.99"/>
    <n v="297"/>
    <x v="0"/>
    <n v="1"/>
    <n v="6"/>
    <b v="1"/>
    <n v="959"/>
    <n v="71"/>
    <s v="Germany"/>
    <s v="Cryptocurrency"/>
    <s v="French"/>
    <n v="82"/>
    <n v="3.3"/>
    <b v="1"/>
    <s v="Active"/>
    <x v="680"/>
    <s v="Tablet"/>
    <x v="3"/>
    <s v="Afternoon"/>
    <n v="19"/>
    <n v="151.81"/>
    <s v="Jan"/>
    <n v="2023"/>
    <s v="Aug"/>
    <n v="2024"/>
    <s v="Silver"/>
  </r>
  <r>
    <x v="720"/>
    <s v="Denise"/>
    <d v="2023-01-09T00:00:00"/>
    <d v="2024-11-25T00:00:00"/>
    <n v="15.99"/>
    <n v="152"/>
    <x v="0"/>
    <n v="1"/>
    <n v="3"/>
    <b v="0"/>
    <n v="341"/>
    <n v="193"/>
    <s v="UK"/>
    <s v="Credit Card"/>
    <s v="Mandarin"/>
    <n v="95"/>
    <n v="3.7"/>
    <b v="0"/>
    <s v="Active"/>
    <x v="681"/>
    <s v="Smartphone"/>
    <x v="2"/>
    <s v="Afternoon"/>
    <n v="22"/>
    <n v="351.78000000000003"/>
    <s v="Jan"/>
    <n v="2023"/>
    <s v="Nov"/>
    <n v="2024"/>
    <s v="Diamond"/>
  </r>
  <r>
    <x v="721"/>
    <s v="Elizabeth"/>
    <d v="2024-10-24T00:00:00"/>
    <d v="2024-10-12T00:00:00"/>
    <n v="7.99"/>
    <n v="48"/>
    <x v="4"/>
    <n v="1"/>
    <n v="4"/>
    <b v="0"/>
    <n v="484"/>
    <n v="131"/>
    <s v="India"/>
    <s v="Cryptocurrency"/>
    <s v="English"/>
    <n v="68"/>
    <n v="4"/>
    <b v="0"/>
    <s v="Active"/>
    <x v="682"/>
    <s v="Smart TV"/>
    <x v="4"/>
    <s v="Afternoon"/>
    <n v="1"/>
    <n v="7.99"/>
    <s v="Oct"/>
    <n v="2024"/>
    <s v="Oct"/>
    <n v="2024"/>
    <s v="Silver"/>
  </r>
  <r>
    <x v="722"/>
    <s v="Jeremiah"/>
    <d v="2024-05-30T00:00:00"/>
    <d v="2024-11-28T00:00:00"/>
    <n v="15.99"/>
    <n v="119"/>
    <x v="2"/>
    <n v="1"/>
    <n v="5"/>
    <b v="1"/>
    <n v="112"/>
    <n v="181"/>
    <s v="France"/>
    <s v="Credit Card"/>
    <s v="German"/>
    <n v="47"/>
    <n v="3.2"/>
    <b v="1"/>
    <s v="Active"/>
    <x v="683"/>
    <s v="Desktop"/>
    <x v="4"/>
    <s v="Afternoon"/>
    <n v="5"/>
    <n v="79.95"/>
    <s v="May"/>
    <n v="2024"/>
    <s v="Nov"/>
    <n v="2024"/>
    <s v="Diamond"/>
  </r>
  <r>
    <x v="723"/>
    <s v="Courtney"/>
    <d v="2023-12-31T00:00:00"/>
    <d v="2024-02-12T00:00:00"/>
    <n v="15.99"/>
    <n v="483"/>
    <x v="1"/>
    <n v="2"/>
    <n v="4"/>
    <b v="0"/>
    <n v="161"/>
    <n v="110"/>
    <s v="USA"/>
    <s v="Cryptocurrency"/>
    <s v="French"/>
    <n v="71"/>
    <n v="4.4000000000000004"/>
    <b v="1"/>
    <s v="Active"/>
    <x v="684"/>
    <s v="Smartphone"/>
    <x v="3"/>
    <s v="Evening"/>
    <n v="1"/>
    <n v="15.99"/>
    <s v="Dec"/>
    <n v="2023"/>
    <s v="Feb"/>
    <n v="2024"/>
    <s v="Diamond"/>
  </r>
  <r>
    <x v="724"/>
    <s v="Glenda"/>
    <d v="2024-08-06T00:00:00"/>
    <d v="2024-04-12T00:00:00"/>
    <n v="15.99"/>
    <n v="306"/>
    <x v="3"/>
    <n v="4"/>
    <n v="5"/>
    <b v="0"/>
    <n v="651"/>
    <n v="60"/>
    <s v="Germany"/>
    <s v="Cryptocurrency"/>
    <s v="Mandarin"/>
    <n v="86"/>
    <n v="3.1"/>
    <b v="0"/>
    <s v="Active"/>
    <x v="685"/>
    <s v="Desktop"/>
    <x v="1"/>
    <s v="Afternoon"/>
    <n v="3"/>
    <n v="47.97"/>
    <s v="Aug"/>
    <n v="2024"/>
    <s v="Apr"/>
    <n v="2024"/>
    <s v="Diamond"/>
  </r>
  <r>
    <x v="725"/>
    <s v="Adam"/>
    <d v="2024-07-17T00:00:00"/>
    <d v="2024-11-26T00:00:00"/>
    <n v="15.99"/>
    <n v="386"/>
    <x v="5"/>
    <n v="2"/>
    <n v="6"/>
    <b v="1"/>
    <n v="461"/>
    <n v="178"/>
    <s v="USA"/>
    <s v="Cryptocurrency"/>
    <s v="Hindi"/>
    <n v="79"/>
    <n v="3.7"/>
    <b v="0"/>
    <s v="Active"/>
    <x v="686"/>
    <s v="Tablet"/>
    <x v="0"/>
    <s v="Afternoon"/>
    <n v="4"/>
    <n v="63.96"/>
    <s v="Jul"/>
    <n v="2024"/>
    <s v="Nov"/>
    <n v="2024"/>
    <s v="Diamond"/>
  </r>
  <r>
    <x v="726"/>
    <s v="Sandra"/>
    <d v="2024-11-13T00:00:00"/>
    <d v="2024-08-12T00:00:00"/>
    <n v="11.99"/>
    <n v="236"/>
    <x v="4"/>
    <n v="1"/>
    <n v="5"/>
    <b v="1"/>
    <n v="225"/>
    <n v="94"/>
    <s v="Germany"/>
    <s v="Debit Card"/>
    <s v="English"/>
    <n v="61"/>
    <n v="3.7"/>
    <b v="0"/>
    <s v="Active"/>
    <x v="411"/>
    <s v="Laptop"/>
    <x v="0"/>
    <s v="Evening"/>
    <n v="3"/>
    <n v="35.97"/>
    <s v="Nov"/>
    <n v="2024"/>
    <s v="Aug"/>
    <n v="2024"/>
    <s v="Gold"/>
  </r>
  <r>
    <x v="727"/>
    <s v="Lori"/>
    <d v="2022-12-24T00:00:00"/>
    <d v="2024-03-12T00:00:00"/>
    <n v="7.99"/>
    <n v="345"/>
    <x v="0"/>
    <n v="3"/>
    <n v="3"/>
    <b v="0"/>
    <n v="80"/>
    <n v="100"/>
    <s v="USA"/>
    <s v="Credit Card"/>
    <s v="Hindi"/>
    <n v="40"/>
    <n v="4.9000000000000004"/>
    <b v="1"/>
    <s v="Active"/>
    <x v="687"/>
    <s v="Smartphone"/>
    <x v="1"/>
    <s v="Morning"/>
    <n v="14"/>
    <n v="111.86"/>
    <s v="Dec"/>
    <n v="2022"/>
    <s v="Mar"/>
    <n v="2024"/>
    <s v="Silver"/>
  </r>
  <r>
    <x v="728"/>
    <s v="Paul"/>
    <d v="2024-10-17T00:00:00"/>
    <d v="2024-03-12T00:00:00"/>
    <n v="15.99"/>
    <n v="233"/>
    <x v="4"/>
    <n v="2"/>
    <n v="5"/>
    <b v="1"/>
    <n v="781"/>
    <n v="23"/>
    <s v="France"/>
    <s v="Credit Card"/>
    <s v="Hindi"/>
    <n v="89"/>
    <n v="3.3"/>
    <b v="0"/>
    <s v="Active"/>
    <x v="688"/>
    <s v="Tablet"/>
    <x v="2"/>
    <s v="Morning"/>
    <n v="7"/>
    <n v="111.93"/>
    <s v="Oct"/>
    <n v="2024"/>
    <s v="Mar"/>
    <n v="2024"/>
    <s v="Diamond"/>
  </r>
  <r>
    <x v="729"/>
    <s v="Stephanie"/>
    <d v="2023-03-10T00:00:00"/>
    <d v="2024-03-12T00:00:00"/>
    <n v="11.99"/>
    <n v="186"/>
    <x v="1"/>
    <n v="2"/>
    <n v="5"/>
    <b v="1"/>
    <n v="784"/>
    <n v="29"/>
    <s v="USA"/>
    <s v="Debit Card"/>
    <s v="German"/>
    <n v="76"/>
    <n v="4.3"/>
    <b v="1"/>
    <s v="Active"/>
    <x v="689"/>
    <s v="Desktop"/>
    <x v="4"/>
    <s v="Morning"/>
    <n v="12"/>
    <n v="143.88"/>
    <s v="Mar"/>
    <n v="2023"/>
    <s v="Mar"/>
    <n v="2024"/>
    <s v="Gold"/>
  </r>
  <r>
    <x v="730"/>
    <s v="Mary"/>
    <d v="2023-08-02T00:00:00"/>
    <d v="2024-11-21T00:00:00"/>
    <n v="7.99"/>
    <n v="112"/>
    <x v="0"/>
    <n v="5"/>
    <n v="6"/>
    <b v="0"/>
    <n v="535"/>
    <n v="43"/>
    <s v="UK"/>
    <s v="Cryptocurrency"/>
    <s v="English"/>
    <n v="89"/>
    <n v="3.1"/>
    <b v="1"/>
    <s v="Active"/>
    <x v="690"/>
    <s v="Desktop"/>
    <x v="4"/>
    <s v="Evening"/>
    <n v="15"/>
    <n v="119.85000000000001"/>
    <s v="Aug"/>
    <n v="2023"/>
    <s v="Nov"/>
    <n v="2024"/>
    <s v="Silver"/>
  </r>
  <r>
    <x v="731"/>
    <s v="Amanda"/>
    <d v="2023-07-08T00:00:00"/>
    <d v="2024-02-12T00:00:00"/>
    <n v="15.99"/>
    <n v="295"/>
    <x v="0"/>
    <n v="2"/>
    <n v="5"/>
    <b v="0"/>
    <n v="514"/>
    <n v="102"/>
    <s v="Germany"/>
    <s v="PayPal"/>
    <s v="German"/>
    <n v="3"/>
    <n v="4.8"/>
    <b v="0"/>
    <s v="Active"/>
    <x v="479"/>
    <s v="Smartphone"/>
    <x v="2"/>
    <s v="Afternoon"/>
    <n v="7"/>
    <n v="111.93"/>
    <s v="Jul"/>
    <n v="2023"/>
    <s v="Feb"/>
    <n v="2024"/>
    <s v="Diamond"/>
  </r>
  <r>
    <x v="732"/>
    <s v="Amanda"/>
    <d v="2023-10-06T00:00:00"/>
    <d v="2024-11-12T00:00:00"/>
    <n v="15.99"/>
    <n v="204"/>
    <x v="0"/>
    <n v="3"/>
    <n v="5"/>
    <b v="0"/>
    <n v="597"/>
    <n v="118"/>
    <s v="Germany"/>
    <s v="Debit Card"/>
    <s v="English"/>
    <n v="60"/>
    <n v="3.1"/>
    <b v="1"/>
    <s v="Active"/>
    <x v="691"/>
    <s v="Smartphone"/>
    <x v="0"/>
    <s v="Evening"/>
    <n v="13"/>
    <n v="207.87"/>
    <s v="Oct"/>
    <n v="2023"/>
    <s v="Nov"/>
    <n v="2024"/>
    <s v="Diamond"/>
  </r>
  <r>
    <x v="733"/>
    <s v="Tina"/>
    <d v="2023-06-09T00:00:00"/>
    <d v="2024-06-12T00:00:00"/>
    <n v="7.99"/>
    <n v="381"/>
    <x v="1"/>
    <n v="5"/>
    <n v="6"/>
    <b v="0"/>
    <n v="593"/>
    <n v="46"/>
    <s v="Australia"/>
    <s v="Debit Card"/>
    <s v="English"/>
    <n v="10"/>
    <n v="4.5999999999999996"/>
    <b v="1"/>
    <s v="Active"/>
    <x v="692"/>
    <s v="Tablet"/>
    <x v="1"/>
    <s v="Evening"/>
    <n v="12"/>
    <n v="95.88"/>
    <s v="Jun"/>
    <n v="2023"/>
    <s v="Jun"/>
    <n v="2024"/>
    <s v="Silver"/>
  </r>
  <r>
    <x v="734"/>
    <s v="Cindy"/>
    <d v="2024-10-07T00:00:00"/>
    <d v="2024-03-12T00:00:00"/>
    <n v="15.99"/>
    <n v="426"/>
    <x v="4"/>
    <n v="1"/>
    <n v="6"/>
    <b v="1"/>
    <n v="229"/>
    <n v="120"/>
    <s v="USA"/>
    <s v="PayPal"/>
    <s v="French"/>
    <n v="38"/>
    <n v="3.3"/>
    <b v="1"/>
    <s v="Active"/>
    <x v="693"/>
    <s v="Smartphone"/>
    <x v="1"/>
    <s v="Morning"/>
    <n v="6"/>
    <n v="95.94"/>
    <s v="Oct"/>
    <n v="2024"/>
    <s v="Mar"/>
    <n v="2024"/>
    <s v="Diamond"/>
  </r>
  <r>
    <x v="735"/>
    <s v="Christian"/>
    <d v="2024-08-12T00:00:00"/>
    <d v="2024-12-15T00:00:00"/>
    <n v="15.99"/>
    <n v="456"/>
    <x v="5"/>
    <n v="2"/>
    <n v="3"/>
    <b v="1"/>
    <n v="240"/>
    <n v="83"/>
    <s v="Canada"/>
    <s v="Credit Card"/>
    <s v="Hindi"/>
    <n v="76"/>
    <n v="4"/>
    <b v="0"/>
    <s v="Active"/>
    <x v="694"/>
    <s v="Smart TV"/>
    <x v="4"/>
    <s v="Late Night"/>
    <n v="4"/>
    <n v="63.96"/>
    <s v="Aug"/>
    <n v="2024"/>
    <s v="Dec"/>
    <n v="2024"/>
    <s v="Diamond"/>
  </r>
  <r>
    <x v="736"/>
    <s v="Amy"/>
    <d v="2023-12-19T00:00:00"/>
    <d v="2024-11-27T00:00:00"/>
    <n v="11.99"/>
    <n v="424"/>
    <x v="0"/>
    <n v="5"/>
    <n v="2"/>
    <b v="0"/>
    <n v="406"/>
    <n v="150"/>
    <s v="Canada"/>
    <s v="Debit Card"/>
    <s v="Spanish"/>
    <n v="50"/>
    <n v="3.5"/>
    <b v="0"/>
    <s v="Active"/>
    <x v="695"/>
    <s v="Smart TV"/>
    <x v="3"/>
    <s v="Late Night"/>
    <n v="11"/>
    <n v="131.89000000000001"/>
    <s v="Dec"/>
    <n v="2023"/>
    <s v="Nov"/>
    <n v="2024"/>
    <s v="Gold"/>
  </r>
  <r>
    <x v="737"/>
    <s v="Wayne"/>
    <d v="2023-08-20T00:00:00"/>
    <d v="2024-12-14T00:00:00"/>
    <n v="11.99"/>
    <n v="162"/>
    <x v="5"/>
    <n v="1"/>
    <n v="1"/>
    <b v="0"/>
    <n v="370"/>
    <n v="130"/>
    <s v="USA"/>
    <s v="Debit Card"/>
    <s v="Hindi"/>
    <n v="49"/>
    <n v="4.0999999999999996"/>
    <b v="1"/>
    <s v="Active"/>
    <x v="696"/>
    <s v="Smart TV"/>
    <x v="2"/>
    <s v="Afternoon"/>
    <n v="15"/>
    <n v="179.85"/>
    <s v="Aug"/>
    <n v="2023"/>
    <s v="Dec"/>
    <n v="2024"/>
    <s v="Gold"/>
  </r>
  <r>
    <x v="738"/>
    <s v="David"/>
    <d v="2024-05-05T00:00:00"/>
    <d v="2024-11-28T00:00:00"/>
    <n v="7.99"/>
    <n v="432"/>
    <x v="3"/>
    <n v="5"/>
    <n v="4"/>
    <b v="1"/>
    <n v="263"/>
    <n v="55"/>
    <s v="France"/>
    <s v="Credit Card"/>
    <s v="English"/>
    <n v="22"/>
    <n v="3.5"/>
    <b v="1"/>
    <s v="Active"/>
    <x v="697"/>
    <s v="Desktop"/>
    <x v="2"/>
    <s v="Morning"/>
    <n v="6"/>
    <n v="47.94"/>
    <s v="May"/>
    <n v="2024"/>
    <s v="Nov"/>
    <n v="2024"/>
    <s v="Silver"/>
  </r>
  <r>
    <x v="739"/>
    <s v="Katrina"/>
    <d v="2023-05-01T00:00:00"/>
    <d v="2024-12-17T00:00:00"/>
    <n v="15.99"/>
    <n v="443"/>
    <x v="2"/>
    <n v="1"/>
    <n v="3"/>
    <b v="0"/>
    <n v="326"/>
    <n v="59"/>
    <s v="Germany"/>
    <s v="PayPal"/>
    <s v="Hindi"/>
    <n v="57"/>
    <n v="3.9"/>
    <b v="0"/>
    <s v="Active"/>
    <x v="698"/>
    <s v="Desktop"/>
    <x v="0"/>
    <s v="Late Night"/>
    <n v="19"/>
    <n v="303.81"/>
    <s v="May"/>
    <n v="2023"/>
    <s v="Dec"/>
    <n v="2024"/>
    <s v="Diamond"/>
  </r>
  <r>
    <x v="740"/>
    <s v="Nina"/>
    <d v="2023-08-18T00:00:00"/>
    <d v="2024-11-22T00:00:00"/>
    <n v="7.99"/>
    <n v="351"/>
    <x v="5"/>
    <n v="4"/>
    <n v="2"/>
    <b v="0"/>
    <n v="70"/>
    <n v="41"/>
    <s v="Germany"/>
    <s v="Cryptocurrency"/>
    <s v="Spanish"/>
    <n v="78"/>
    <n v="3.7"/>
    <b v="0"/>
    <s v="Active"/>
    <x v="699"/>
    <s v="Smartphone"/>
    <x v="1"/>
    <s v="Evening"/>
    <n v="15"/>
    <n v="119.85000000000001"/>
    <s v="Aug"/>
    <n v="2023"/>
    <s v="Nov"/>
    <n v="2024"/>
    <s v="Silver"/>
  </r>
  <r>
    <x v="741"/>
    <s v="John"/>
    <d v="2023-07-11T00:00:00"/>
    <d v="2024-11-30T00:00:00"/>
    <n v="15.99"/>
    <n v="235"/>
    <x v="5"/>
    <n v="2"/>
    <n v="5"/>
    <b v="0"/>
    <n v="709"/>
    <n v="151"/>
    <s v="UK"/>
    <s v="Debit Card"/>
    <s v="German"/>
    <n v="72"/>
    <n v="3.7"/>
    <b v="0"/>
    <s v="Active"/>
    <x v="239"/>
    <s v="Laptop"/>
    <x v="2"/>
    <s v="Afternoon"/>
    <n v="16"/>
    <n v="255.84"/>
    <s v="Jul"/>
    <n v="2023"/>
    <s v="Nov"/>
    <n v="2024"/>
    <s v="Diamond"/>
  </r>
  <r>
    <x v="742"/>
    <s v="Phillip"/>
    <d v="2023-04-04T00:00:00"/>
    <d v="2024-01-12T00:00:00"/>
    <n v="11.99"/>
    <n v="283"/>
    <x v="4"/>
    <n v="5"/>
    <n v="2"/>
    <b v="0"/>
    <n v="785"/>
    <n v="1"/>
    <s v="Australia"/>
    <s v="Debit Card"/>
    <s v="German"/>
    <n v="79"/>
    <n v="3.4"/>
    <b v="1"/>
    <s v="Active"/>
    <x v="700"/>
    <s v="Tablet"/>
    <x v="3"/>
    <s v="Evening"/>
    <n v="9"/>
    <n v="107.91"/>
    <s v="Apr"/>
    <n v="2023"/>
    <s v="Jan"/>
    <n v="2024"/>
    <s v="Gold"/>
  </r>
  <r>
    <x v="743"/>
    <s v="Derrick"/>
    <d v="2023-09-15T00:00:00"/>
    <d v="2024-12-13T00:00:00"/>
    <n v="11.99"/>
    <n v="484"/>
    <x v="2"/>
    <n v="3"/>
    <n v="6"/>
    <b v="0"/>
    <n v="515"/>
    <n v="174"/>
    <s v="UK"/>
    <s v="PayPal"/>
    <s v="German"/>
    <n v="12"/>
    <n v="4"/>
    <b v="1"/>
    <s v="Active"/>
    <x v="701"/>
    <s v="Smartphone"/>
    <x v="3"/>
    <s v="Morning"/>
    <n v="14"/>
    <n v="167.86"/>
    <s v="Sep"/>
    <n v="2023"/>
    <s v="Dec"/>
    <n v="2024"/>
    <s v="Gold"/>
  </r>
  <r>
    <x v="744"/>
    <s v="Brittany"/>
    <d v="2023-02-20T00:00:00"/>
    <d v="2024-11-12T00:00:00"/>
    <n v="11.99"/>
    <n v="147"/>
    <x v="2"/>
    <n v="5"/>
    <n v="4"/>
    <b v="0"/>
    <n v="27"/>
    <n v="175"/>
    <s v="Germany"/>
    <s v="PayPal"/>
    <s v="Hindi"/>
    <n v="78"/>
    <n v="4"/>
    <b v="1"/>
    <s v="Active"/>
    <x v="702"/>
    <s v="Desktop"/>
    <x v="2"/>
    <s v="Afternoon"/>
    <n v="20"/>
    <n v="239.8"/>
    <s v="Feb"/>
    <n v="2023"/>
    <s v="Nov"/>
    <n v="2024"/>
    <s v="Gold"/>
  </r>
  <r>
    <x v="745"/>
    <s v="Ryan"/>
    <d v="2023-12-03T00:00:00"/>
    <d v="2024-11-12T00:00:00"/>
    <n v="7.99"/>
    <n v="384"/>
    <x v="4"/>
    <n v="4"/>
    <n v="3"/>
    <b v="1"/>
    <n v="188"/>
    <n v="140"/>
    <s v="France"/>
    <s v="Cryptocurrency"/>
    <s v="French"/>
    <n v="78"/>
    <n v="3.9"/>
    <b v="0"/>
    <s v="Active"/>
    <x v="703"/>
    <s v="Smartphone"/>
    <x v="3"/>
    <s v="Afternoon"/>
    <n v="11"/>
    <n v="87.89"/>
    <s v="Dec"/>
    <n v="2023"/>
    <s v="Nov"/>
    <n v="2024"/>
    <s v="Silver"/>
  </r>
  <r>
    <x v="746"/>
    <s v="James"/>
    <d v="2024-09-27T00:00:00"/>
    <d v="2024-11-22T00:00:00"/>
    <n v="11.99"/>
    <n v="17"/>
    <x v="6"/>
    <n v="2"/>
    <n v="3"/>
    <b v="1"/>
    <n v="312"/>
    <n v="114"/>
    <s v="USA"/>
    <s v="PayPal"/>
    <s v="German"/>
    <n v="15"/>
    <n v="3.6"/>
    <b v="1"/>
    <s v="Active"/>
    <x v="704"/>
    <s v="Tablet"/>
    <x v="4"/>
    <s v="Morning"/>
    <n v="1"/>
    <n v="11.99"/>
    <s v="Sep"/>
    <n v="2024"/>
    <s v="Nov"/>
    <n v="2024"/>
    <s v="Gold"/>
  </r>
  <r>
    <x v="747"/>
    <s v="Kevin"/>
    <d v="2024-08-07T00:00:00"/>
    <d v="2024-11-23T00:00:00"/>
    <n v="11.99"/>
    <n v="457"/>
    <x v="4"/>
    <n v="2"/>
    <n v="5"/>
    <b v="1"/>
    <n v="754"/>
    <n v="98"/>
    <s v="Canada"/>
    <s v="PayPal"/>
    <s v="Mandarin"/>
    <n v="53"/>
    <n v="3.6"/>
    <b v="1"/>
    <s v="Active"/>
    <x v="705"/>
    <s v="Smartphone"/>
    <x v="1"/>
    <s v="Evening"/>
    <n v="3"/>
    <n v="35.97"/>
    <s v="Aug"/>
    <n v="2024"/>
    <s v="Nov"/>
    <n v="2024"/>
    <s v="Gold"/>
  </r>
  <r>
    <x v="748"/>
    <s v="David"/>
    <d v="2024-09-12T00:00:00"/>
    <d v="2024-12-13T00:00:00"/>
    <n v="7.99"/>
    <n v="393"/>
    <x v="1"/>
    <n v="3"/>
    <n v="3"/>
    <b v="0"/>
    <n v="829"/>
    <n v="117"/>
    <s v="USA"/>
    <s v="Credit Card"/>
    <s v="Hindi"/>
    <n v="65"/>
    <n v="4.9000000000000004"/>
    <b v="1"/>
    <s v="Active"/>
    <x v="631"/>
    <s v="Smart TV"/>
    <x v="0"/>
    <s v="Afternoon"/>
    <n v="3"/>
    <n v="23.97"/>
    <s v="Sep"/>
    <n v="2024"/>
    <s v="Dec"/>
    <n v="2024"/>
    <s v="Silver"/>
  </r>
  <r>
    <x v="749"/>
    <s v="Amy"/>
    <d v="2023-07-27T00:00:00"/>
    <d v="2024-11-24T00:00:00"/>
    <n v="7.99"/>
    <n v="222"/>
    <x v="1"/>
    <n v="1"/>
    <n v="6"/>
    <b v="0"/>
    <n v="391"/>
    <n v="17"/>
    <s v="USA"/>
    <s v="Cryptocurrency"/>
    <s v="Hindi"/>
    <n v="21"/>
    <n v="3.4"/>
    <b v="1"/>
    <s v="Active"/>
    <x v="706"/>
    <s v="Tablet"/>
    <x v="2"/>
    <s v="Evening"/>
    <n v="15"/>
    <n v="119.85000000000001"/>
    <s v="Jul"/>
    <n v="2023"/>
    <s v="Nov"/>
    <n v="2024"/>
    <s v="Silver"/>
  </r>
  <r>
    <x v="750"/>
    <s v="Robert"/>
    <d v="2023-09-24T00:00:00"/>
    <d v="2024-07-12T00:00:00"/>
    <n v="7.99"/>
    <n v="63"/>
    <x v="0"/>
    <n v="4"/>
    <n v="2"/>
    <b v="1"/>
    <n v="104"/>
    <n v="72"/>
    <s v="France"/>
    <s v="Cryptocurrency"/>
    <s v="Mandarin"/>
    <n v="17"/>
    <n v="4.9000000000000004"/>
    <b v="1"/>
    <s v="Active"/>
    <x v="686"/>
    <s v="Laptop"/>
    <x v="4"/>
    <s v="Afternoon"/>
    <n v="9"/>
    <n v="71.91"/>
    <s v="Sep"/>
    <n v="2023"/>
    <s v="Jul"/>
    <n v="2024"/>
    <s v="Silver"/>
  </r>
  <r>
    <x v="751"/>
    <s v="Nicholas"/>
    <d v="2024-07-20T00:00:00"/>
    <d v="2024-11-21T00:00:00"/>
    <n v="15.99"/>
    <n v="373"/>
    <x v="1"/>
    <n v="4"/>
    <n v="4"/>
    <b v="1"/>
    <n v="782"/>
    <n v="7"/>
    <s v="India"/>
    <s v="Cryptocurrency"/>
    <s v="Spanish"/>
    <n v="18"/>
    <n v="3.2"/>
    <b v="1"/>
    <s v="Active"/>
    <x v="707"/>
    <s v="Smart TV"/>
    <x v="1"/>
    <s v="Evening"/>
    <n v="4"/>
    <n v="63.96"/>
    <s v="Jul"/>
    <n v="2024"/>
    <s v="Nov"/>
    <n v="2024"/>
    <s v="Diamond"/>
  </r>
  <r>
    <x v="752"/>
    <s v="Angel"/>
    <d v="2023-08-04T00:00:00"/>
    <d v="2024-02-12T00:00:00"/>
    <n v="7.99"/>
    <n v="477"/>
    <x v="0"/>
    <n v="5"/>
    <n v="5"/>
    <b v="0"/>
    <n v="969"/>
    <n v="12"/>
    <s v="France"/>
    <s v="Debit Card"/>
    <s v="English"/>
    <n v="37"/>
    <n v="4.7"/>
    <b v="0"/>
    <s v="Active"/>
    <x v="708"/>
    <s v="Tablet"/>
    <x v="3"/>
    <s v="Late Night"/>
    <n v="6"/>
    <n v="47.94"/>
    <s v="Aug"/>
    <n v="2023"/>
    <s v="Feb"/>
    <n v="2024"/>
    <s v="Silver"/>
  </r>
  <r>
    <x v="753"/>
    <s v="Brandon"/>
    <d v="2023-10-18T00:00:00"/>
    <d v="2024-12-18T00:00:00"/>
    <n v="7.99"/>
    <n v="482"/>
    <x v="6"/>
    <n v="1"/>
    <n v="4"/>
    <b v="1"/>
    <n v="770"/>
    <n v="129"/>
    <s v="Canada"/>
    <s v="PayPal"/>
    <s v="Mandarin"/>
    <n v="0"/>
    <n v="3.7"/>
    <b v="1"/>
    <s v="Active"/>
    <x v="709"/>
    <s v="Laptop"/>
    <x v="3"/>
    <s v="Morning"/>
    <n v="14"/>
    <n v="111.86"/>
    <s v="Oct"/>
    <n v="2023"/>
    <s v="Dec"/>
    <n v="2024"/>
    <s v="Silver"/>
  </r>
  <r>
    <x v="754"/>
    <s v="Barbara"/>
    <d v="2024-02-02T00:00:00"/>
    <d v="2024-11-12T00:00:00"/>
    <n v="15.99"/>
    <n v="131"/>
    <x v="6"/>
    <n v="5"/>
    <n v="3"/>
    <b v="1"/>
    <n v="808"/>
    <n v="48"/>
    <s v="UK"/>
    <s v="PayPal"/>
    <s v="Hindi"/>
    <n v="55"/>
    <n v="3.3"/>
    <b v="1"/>
    <s v="Active"/>
    <x v="710"/>
    <s v="Smart TV"/>
    <x v="1"/>
    <s v="Afternoon"/>
    <n v="9"/>
    <n v="143.91"/>
    <s v="Feb"/>
    <n v="2024"/>
    <s v="Nov"/>
    <n v="2024"/>
    <s v="Diamond"/>
  </r>
  <r>
    <x v="755"/>
    <s v="Dawn"/>
    <d v="2024-05-23T00:00:00"/>
    <d v="2024-01-12T00:00:00"/>
    <n v="15.99"/>
    <n v="294"/>
    <x v="1"/>
    <n v="3"/>
    <n v="6"/>
    <b v="0"/>
    <n v="709"/>
    <n v="181"/>
    <s v="Germany"/>
    <s v="Cryptocurrency"/>
    <s v="Spanish"/>
    <n v="39"/>
    <n v="3.2"/>
    <b v="1"/>
    <s v="Active"/>
    <x v="711"/>
    <s v="Laptop"/>
    <x v="2"/>
    <s v="Evening"/>
    <n v="4"/>
    <n v="63.96"/>
    <s v="May"/>
    <n v="2024"/>
    <s v="Jan"/>
    <n v="2024"/>
    <s v="Diamond"/>
  </r>
  <r>
    <x v="756"/>
    <s v="Nathan"/>
    <d v="2024-02-05T00:00:00"/>
    <d v="2024-11-25T00:00:00"/>
    <n v="7.99"/>
    <n v="499"/>
    <x v="2"/>
    <n v="4"/>
    <n v="3"/>
    <b v="0"/>
    <n v="428"/>
    <n v="168"/>
    <s v="France"/>
    <s v="Credit Card"/>
    <s v="French"/>
    <n v="82"/>
    <n v="3.7"/>
    <b v="0"/>
    <s v="Active"/>
    <x v="712"/>
    <s v="Smartphone"/>
    <x v="1"/>
    <s v="Morning"/>
    <n v="9"/>
    <n v="71.91"/>
    <s v="Feb"/>
    <n v="2024"/>
    <s v="Nov"/>
    <n v="2024"/>
    <s v="Silver"/>
  </r>
  <r>
    <x v="757"/>
    <s v="Michael"/>
    <d v="2024-06-19T00:00:00"/>
    <d v="2024-11-29T00:00:00"/>
    <n v="11.99"/>
    <n v="139"/>
    <x v="4"/>
    <n v="4"/>
    <n v="5"/>
    <b v="1"/>
    <n v="539"/>
    <n v="152"/>
    <s v="Canada"/>
    <s v="Debit Card"/>
    <s v="German"/>
    <n v="48"/>
    <n v="3.8"/>
    <b v="1"/>
    <s v="Active"/>
    <x v="713"/>
    <s v="Desktop"/>
    <x v="0"/>
    <s v="Afternoon"/>
    <n v="5"/>
    <n v="59.95"/>
    <s v="Jun"/>
    <n v="2024"/>
    <s v="Nov"/>
    <n v="2024"/>
    <s v="Gold"/>
  </r>
  <r>
    <x v="758"/>
    <s v="Andrew"/>
    <d v="2023-02-19T00:00:00"/>
    <d v="2024-12-18T00:00:00"/>
    <n v="7.99"/>
    <n v="176"/>
    <x v="3"/>
    <n v="4"/>
    <n v="6"/>
    <b v="1"/>
    <n v="830"/>
    <n v="74"/>
    <s v="UK"/>
    <s v="PayPal"/>
    <s v="German"/>
    <n v="66"/>
    <n v="3.5"/>
    <b v="1"/>
    <s v="Active"/>
    <x v="714"/>
    <s v="Tablet"/>
    <x v="0"/>
    <s v="Evening"/>
    <n v="21"/>
    <n v="167.79"/>
    <s v="Feb"/>
    <n v="2023"/>
    <s v="Dec"/>
    <n v="2024"/>
    <s v="Silver"/>
  </r>
  <r>
    <x v="759"/>
    <s v="Erika"/>
    <d v="2023-11-01T00:00:00"/>
    <d v="2024-11-20T00:00:00"/>
    <n v="7.99"/>
    <n v="438"/>
    <x v="3"/>
    <n v="4"/>
    <n v="3"/>
    <b v="0"/>
    <n v="970"/>
    <n v="59"/>
    <s v="Germany"/>
    <s v="Credit Card"/>
    <s v="Spanish"/>
    <n v="78"/>
    <n v="4.5999999999999996"/>
    <b v="1"/>
    <s v="Active"/>
    <x v="715"/>
    <s v="Tablet"/>
    <x v="1"/>
    <s v="Late Night"/>
    <n v="12"/>
    <n v="95.88"/>
    <s v="Nov"/>
    <n v="2023"/>
    <s v="Nov"/>
    <n v="2024"/>
    <s v="Silver"/>
  </r>
  <r>
    <x v="760"/>
    <s v="Richard"/>
    <d v="2023-08-09T00:00:00"/>
    <d v="2024-11-25T00:00:00"/>
    <n v="11.99"/>
    <n v="410"/>
    <x v="6"/>
    <n v="5"/>
    <n v="6"/>
    <b v="0"/>
    <n v="410"/>
    <n v="125"/>
    <s v="France"/>
    <s v="PayPal"/>
    <s v="German"/>
    <n v="68"/>
    <n v="4.7"/>
    <b v="0"/>
    <s v="Active"/>
    <x v="716"/>
    <s v="Desktop"/>
    <x v="3"/>
    <s v="Morning"/>
    <n v="15"/>
    <n v="179.85"/>
    <s v="Aug"/>
    <n v="2023"/>
    <s v="Nov"/>
    <n v="2024"/>
    <s v="Gold"/>
  </r>
  <r>
    <x v="761"/>
    <s v="Nathan"/>
    <d v="2024-01-10T00:00:00"/>
    <d v="2024-01-12T00:00:00"/>
    <n v="15.99"/>
    <n v="211"/>
    <x v="3"/>
    <n v="2"/>
    <n v="6"/>
    <b v="1"/>
    <n v="657"/>
    <n v="137"/>
    <s v="Australia"/>
    <s v="Credit Card"/>
    <s v="Hindi"/>
    <n v="26"/>
    <n v="4"/>
    <b v="1"/>
    <s v="Active"/>
    <x v="717"/>
    <s v="Desktop"/>
    <x v="4"/>
    <s v="Late Night"/>
    <n v="1"/>
    <n v="15.99"/>
    <s v="Jan"/>
    <n v="2024"/>
    <s v="Jan"/>
    <n v="2024"/>
    <s v="Diamond"/>
  </r>
  <r>
    <x v="762"/>
    <s v="Jason"/>
    <d v="2023-04-15T00:00:00"/>
    <d v="2024-11-29T00:00:00"/>
    <n v="11.99"/>
    <n v="389"/>
    <x v="0"/>
    <n v="2"/>
    <n v="2"/>
    <b v="1"/>
    <n v="631"/>
    <n v="85"/>
    <s v="Australia"/>
    <s v="Debit Card"/>
    <s v="Spanish"/>
    <n v="53"/>
    <n v="3.3"/>
    <b v="1"/>
    <s v="Active"/>
    <x v="718"/>
    <s v="Desktop"/>
    <x v="1"/>
    <s v="Afternoon"/>
    <n v="19"/>
    <n v="227.81"/>
    <s v="Apr"/>
    <n v="2023"/>
    <s v="Nov"/>
    <n v="2024"/>
    <s v="Gold"/>
  </r>
  <r>
    <x v="763"/>
    <s v="Billy"/>
    <d v="2023-11-11T00:00:00"/>
    <d v="2024-12-17T00:00:00"/>
    <n v="15.99"/>
    <n v="32"/>
    <x v="6"/>
    <n v="3"/>
    <n v="4"/>
    <b v="0"/>
    <n v="385"/>
    <n v="106"/>
    <s v="UK"/>
    <s v="Credit Card"/>
    <s v="Spanish"/>
    <n v="75"/>
    <n v="3.7"/>
    <b v="0"/>
    <s v="Active"/>
    <x v="478"/>
    <s v="Laptop"/>
    <x v="0"/>
    <s v="Late Night"/>
    <n v="13"/>
    <n v="207.87"/>
    <s v="Nov"/>
    <n v="2023"/>
    <s v="Dec"/>
    <n v="2024"/>
    <s v="Diamond"/>
  </r>
  <r>
    <x v="764"/>
    <s v="Douglas"/>
    <d v="2023-11-26T00:00:00"/>
    <d v="2024-11-23T00:00:00"/>
    <n v="15.99"/>
    <n v="298"/>
    <x v="4"/>
    <n v="4"/>
    <n v="1"/>
    <b v="0"/>
    <n v="603"/>
    <n v="161"/>
    <s v="Germany"/>
    <s v="PayPal"/>
    <s v="Spanish"/>
    <n v="68"/>
    <n v="4.4000000000000004"/>
    <b v="0"/>
    <s v="Active"/>
    <x v="719"/>
    <s v="Laptop"/>
    <x v="0"/>
    <s v="Afternoon"/>
    <n v="11"/>
    <n v="175.89000000000001"/>
    <s v="Nov"/>
    <n v="2023"/>
    <s v="Nov"/>
    <n v="2024"/>
    <s v="Diamond"/>
  </r>
  <r>
    <x v="765"/>
    <s v="Phyllis"/>
    <d v="2023-11-01T00:00:00"/>
    <d v="2024-11-21T00:00:00"/>
    <n v="11.99"/>
    <n v="301"/>
    <x v="6"/>
    <n v="5"/>
    <n v="4"/>
    <b v="0"/>
    <n v="906"/>
    <n v="141"/>
    <s v="Australia"/>
    <s v="Credit Card"/>
    <s v="Hindi"/>
    <n v="56"/>
    <n v="4.5"/>
    <b v="1"/>
    <s v="Active"/>
    <x v="720"/>
    <s v="Desktop"/>
    <x v="0"/>
    <s v="Afternoon"/>
    <n v="12"/>
    <n v="143.88"/>
    <s v="Nov"/>
    <n v="2023"/>
    <s v="Nov"/>
    <n v="2024"/>
    <s v="Gold"/>
  </r>
  <r>
    <x v="766"/>
    <s v="Pamela"/>
    <d v="2023-09-01T00:00:00"/>
    <d v="2024-11-22T00:00:00"/>
    <n v="15.99"/>
    <n v="373"/>
    <x v="6"/>
    <n v="1"/>
    <n v="3"/>
    <b v="0"/>
    <n v="507"/>
    <n v="130"/>
    <s v="Canada"/>
    <s v="Credit Card"/>
    <s v="English"/>
    <n v="41"/>
    <n v="3.3"/>
    <b v="1"/>
    <s v="Active"/>
    <x v="721"/>
    <s v="Smartphone"/>
    <x v="4"/>
    <s v="Morning"/>
    <n v="14"/>
    <n v="223.86"/>
    <s v="Sep"/>
    <n v="2023"/>
    <s v="Nov"/>
    <n v="2024"/>
    <s v="Diamond"/>
  </r>
  <r>
    <x v="767"/>
    <s v="Scott"/>
    <d v="2023-07-21T00:00:00"/>
    <d v="2024-11-19T00:00:00"/>
    <n v="15.99"/>
    <n v="298"/>
    <x v="6"/>
    <n v="3"/>
    <n v="1"/>
    <b v="1"/>
    <n v="115"/>
    <n v="168"/>
    <s v="Germany"/>
    <s v="PayPal"/>
    <s v="Hindi"/>
    <n v="27"/>
    <n v="3"/>
    <b v="0"/>
    <s v="Active"/>
    <x v="439"/>
    <s v="Smartphone"/>
    <x v="1"/>
    <s v="Morning"/>
    <n v="15"/>
    <n v="239.85"/>
    <s v="Jul"/>
    <n v="2023"/>
    <s v="Nov"/>
    <n v="2024"/>
    <s v="Diamond"/>
  </r>
  <r>
    <x v="768"/>
    <s v="Kristin"/>
    <d v="2024-01-10T00:00:00"/>
    <d v="2024-03-12T00:00:00"/>
    <n v="7.99"/>
    <n v="469"/>
    <x v="2"/>
    <n v="5"/>
    <n v="2"/>
    <b v="1"/>
    <n v="748"/>
    <n v="147"/>
    <s v="France"/>
    <s v="Cryptocurrency"/>
    <s v="Hindi"/>
    <n v="33"/>
    <n v="4.5999999999999996"/>
    <b v="1"/>
    <s v="Active"/>
    <x v="722"/>
    <s v="Smart TV"/>
    <x v="1"/>
    <s v="Evening"/>
    <n v="2"/>
    <n v="15.98"/>
    <s v="Jan"/>
    <n v="2024"/>
    <s v="Mar"/>
    <n v="2024"/>
    <s v="Silver"/>
  </r>
  <r>
    <x v="769"/>
    <s v="Suzanne"/>
    <d v="2023-03-10T00:00:00"/>
    <d v="2024-11-22T00:00:00"/>
    <n v="15.99"/>
    <n v="437"/>
    <x v="0"/>
    <n v="2"/>
    <n v="2"/>
    <b v="1"/>
    <n v="328"/>
    <n v="170"/>
    <s v="France"/>
    <s v="Debit Card"/>
    <s v="English"/>
    <n v="25"/>
    <n v="3.6"/>
    <b v="0"/>
    <s v="Active"/>
    <x v="393"/>
    <s v="Smart TV"/>
    <x v="3"/>
    <s v="Late Night"/>
    <n v="20"/>
    <n v="319.8"/>
    <s v="Mar"/>
    <n v="2023"/>
    <s v="Nov"/>
    <n v="2024"/>
    <s v="Diamond"/>
  </r>
  <r>
    <x v="770"/>
    <s v="Martin"/>
    <d v="2023-03-05T00:00:00"/>
    <d v="2024-11-27T00:00:00"/>
    <n v="11.99"/>
    <n v="280"/>
    <x v="4"/>
    <n v="4"/>
    <n v="5"/>
    <b v="1"/>
    <n v="203"/>
    <n v="50"/>
    <s v="France"/>
    <s v="PayPal"/>
    <s v="Spanish"/>
    <n v="12"/>
    <n v="3.4"/>
    <b v="1"/>
    <s v="Active"/>
    <x v="723"/>
    <s v="Smartphone"/>
    <x v="3"/>
    <s v="Morning"/>
    <n v="20"/>
    <n v="239.8"/>
    <s v="Mar"/>
    <n v="2023"/>
    <s v="Nov"/>
    <n v="2024"/>
    <s v="Gold"/>
  </r>
  <r>
    <x v="771"/>
    <s v="Douglas"/>
    <d v="2023-01-23T00:00:00"/>
    <d v="2024-10-12T00:00:00"/>
    <n v="15.99"/>
    <n v="196"/>
    <x v="6"/>
    <n v="2"/>
    <n v="2"/>
    <b v="1"/>
    <n v="102"/>
    <n v="66"/>
    <s v="Australia"/>
    <s v="Cryptocurrency"/>
    <s v="Spanish"/>
    <n v="11"/>
    <n v="3.7"/>
    <b v="0"/>
    <s v="Active"/>
    <x v="724"/>
    <s v="Tablet"/>
    <x v="2"/>
    <s v="Afternoon"/>
    <n v="20"/>
    <n v="319.8"/>
    <s v="Jan"/>
    <n v="2023"/>
    <s v="Oct"/>
    <n v="2024"/>
    <s v="Diamond"/>
  </r>
  <r>
    <x v="772"/>
    <s v="Ryan"/>
    <d v="2023-08-03T00:00:00"/>
    <d v="2024-12-14T00:00:00"/>
    <n v="7.99"/>
    <n v="123"/>
    <x v="3"/>
    <n v="5"/>
    <n v="5"/>
    <b v="1"/>
    <n v="253"/>
    <n v="157"/>
    <s v="UK"/>
    <s v="PayPal"/>
    <s v="Spanish"/>
    <n v="85"/>
    <n v="4"/>
    <b v="0"/>
    <s v="Active"/>
    <x v="725"/>
    <s v="Smart TV"/>
    <x v="2"/>
    <s v="Late Night"/>
    <n v="16"/>
    <n v="127.84"/>
    <s v="Aug"/>
    <n v="2023"/>
    <s v="Dec"/>
    <n v="2024"/>
    <s v="Silver"/>
  </r>
  <r>
    <x v="773"/>
    <s v="Laurie"/>
    <d v="2023-10-28T00:00:00"/>
    <d v="2024-12-18T00:00:00"/>
    <n v="7.99"/>
    <n v="478"/>
    <x v="5"/>
    <n v="2"/>
    <n v="2"/>
    <b v="1"/>
    <n v="214"/>
    <n v="191"/>
    <s v="UK"/>
    <s v="Debit Card"/>
    <s v="Spanish"/>
    <n v="44"/>
    <n v="3.6"/>
    <b v="0"/>
    <s v="Active"/>
    <x v="726"/>
    <s v="Desktop"/>
    <x v="0"/>
    <s v="Afternoon"/>
    <n v="13"/>
    <n v="103.87"/>
    <s v="Oct"/>
    <n v="2023"/>
    <s v="Dec"/>
    <n v="2024"/>
    <s v="Silver"/>
  </r>
  <r>
    <x v="774"/>
    <s v="Stefanie"/>
    <d v="2023-02-19T00:00:00"/>
    <d v="2024-11-19T00:00:00"/>
    <n v="11.99"/>
    <n v="240"/>
    <x v="6"/>
    <n v="4"/>
    <n v="1"/>
    <b v="0"/>
    <n v="304"/>
    <n v="25"/>
    <s v="Canada"/>
    <s v="PayPal"/>
    <s v="German"/>
    <n v="66"/>
    <n v="4.5999999999999996"/>
    <b v="0"/>
    <s v="Active"/>
    <x v="727"/>
    <s v="Smart TV"/>
    <x v="4"/>
    <s v="Evening"/>
    <n v="21"/>
    <n v="251.79"/>
    <s v="Feb"/>
    <n v="2023"/>
    <s v="Nov"/>
    <n v="2024"/>
    <s v="Gold"/>
  </r>
  <r>
    <x v="775"/>
    <s v="Rhonda"/>
    <d v="2024-01-18T00:00:00"/>
    <d v="2024-11-28T00:00:00"/>
    <n v="15.99"/>
    <n v="23"/>
    <x v="2"/>
    <n v="1"/>
    <n v="1"/>
    <b v="0"/>
    <n v="585"/>
    <n v="97"/>
    <s v="Australia"/>
    <s v="Debit Card"/>
    <s v="Hindi"/>
    <n v="23"/>
    <n v="3.4"/>
    <b v="1"/>
    <s v="Active"/>
    <x v="728"/>
    <s v="Tablet"/>
    <x v="3"/>
    <s v="Evening"/>
    <n v="10"/>
    <n v="159.9"/>
    <s v="Jan"/>
    <n v="2024"/>
    <s v="Nov"/>
    <n v="2024"/>
    <s v="Diamond"/>
  </r>
  <r>
    <x v="776"/>
    <s v="Joseph"/>
    <d v="2023-03-11T00:00:00"/>
    <d v="2024-02-12T00:00:00"/>
    <n v="7.99"/>
    <n v="339"/>
    <x v="2"/>
    <n v="5"/>
    <n v="5"/>
    <b v="1"/>
    <n v="354"/>
    <n v="129"/>
    <s v="France"/>
    <s v="Cryptocurrency"/>
    <s v="French"/>
    <n v="14"/>
    <n v="3.9"/>
    <b v="0"/>
    <s v="Active"/>
    <x v="729"/>
    <s v="Desktop"/>
    <x v="2"/>
    <s v="Late Night"/>
    <n v="11"/>
    <n v="87.89"/>
    <s v="Mar"/>
    <n v="2023"/>
    <s v="Feb"/>
    <n v="2024"/>
    <s v="Silver"/>
  </r>
  <r>
    <x v="777"/>
    <s v="Alexandra"/>
    <d v="2023-02-04T00:00:00"/>
    <d v="2024-12-14T00:00:00"/>
    <n v="15.99"/>
    <n v="239"/>
    <x v="4"/>
    <n v="4"/>
    <n v="6"/>
    <b v="0"/>
    <n v="832"/>
    <n v="134"/>
    <s v="Australia"/>
    <s v="Cryptocurrency"/>
    <s v="Spanish"/>
    <n v="99"/>
    <n v="4.5999999999999996"/>
    <b v="1"/>
    <s v="Active"/>
    <x v="122"/>
    <s v="Desktop"/>
    <x v="4"/>
    <s v="Morning"/>
    <n v="22"/>
    <n v="351.78000000000003"/>
    <s v="Feb"/>
    <n v="2023"/>
    <s v="Dec"/>
    <n v="2024"/>
    <s v="Diamond"/>
  </r>
  <r>
    <x v="778"/>
    <s v="Joseph"/>
    <d v="2023-06-27T00:00:00"/>
    <d v="2024-12-12T00:00:00"/>
    <n v="7.99"/>
    <n v="217"/>
    <x v="6"/>
    <n v="1"/>
    <n v="6"/>
    <b v="0"/>
    <n v="53"/>
    <n v="153"/>
    <s v="Canada"/>
    <s v="PayPal"/>
    <s v="Spanish"/>
    <n v="2"/>
    <n v="3.1"/>
    <b v="1"/>
    <s v="Active"/>
    <x v="730"/>
    <s v="Laptop"/>
    <x v="1"/>
    <s v="Evening"/>
    <n v="17"/>
    <n v="135.83000000000001"/>
    <s v="Jun"/>
    <n v="2023"/>
    <s v="Dec"/>
    <n v="2024"/>
    <s v="Silver"/>
  </r>
  <r>
    <x v="779"/>
    <s v="Carolyn"/>
    <d v="2024-12-14T00:00:00"/>
    <d v="2024-11-23T00:00:00"/>
    <n v="15.99"/>
    <n v="77"/>
    <x v="1"/>
    <n v="5"/>
    <n v="3"/>
    <b v="0"/>
    <n v="780"/>
    <n v="138"/>
    <s v="India"/>
    <s v="Cryptocurrency"/>
    <s v="French"/>
    <n v="66"/>
    <n v="3.4"/>
    <b v="0"/>
    <s v="Active"/>
    <x v="731"/>
    <s v="Tablet"/>
    <x v="4"/>
    <s v="Afternoon"/>
    <n v="1"/>
    <n v="15.99"/>
    <s v="Dec"/>
    <n v="2024"/>
    <s v="Nov"/>
    <n v="2024"/>
    <s v="Diamond"/>
  </r>
  <r>
    <x v="780"/>
    <s v="Megan"/>
    <d v="2024-03-06T00:00:00"/>
    <d v="2024-12-18T00:00:00"/>
    <n v="11.99"/>
    <n v="426"/>
    <x v="3"/>
    <n v="4"/>
    <n v="6"/>
    <b v="0"/>
    <n v="450"/>
    <n v="92"/>
    <s v="Germany"/>
    <s v="Debit Card"/>
    <s v="Hindi"/>
    <n v="71"/>
    <n v="4.0999999999999996"/>
    <b v="0"/>
    <s v="Active"/>
    <x v="732"/>
    <s v="Smartphone"/>
    <x v="3"/>
    <s v="Morning"/>
    <n v="9"/>
    <n v="107.91"/>
    <s v="Mar"/>
    <n v="2024"/>
    <s v="Dec"/>
    <n v="2024"/>
    <s v="Gold"/>
  </r>
  <r>
    <x v="781"/>
    <s v="Jennifer"/>
    <d v="2023-07-07T00:00:00"/>
    <d v="2024-12-13T00:00:00"/>
    <n v="7.99"/>
    <n v="450"/>
    <x v="5"/>
    <n v="1"/>
    <n v="2"/>
    <b v="1"/>
    <n v="12"/>
    <n v="133"/>
    <s v="Canada"/>
    <s v="Debit Card"/>
    <s v="Hindi"/>
    <n v="100"/>
    <n v="3.4"/>
    <b v="0"/>
    <s v="Active"/>
    <x v="733"/>
    <s v="Tablet"/>
    <x v="0"/>
    <s v="Afternoon"/>
    <n v="17"/>
    <n v="135.83000000000001"/>
    <s v="Jul"/>
    <n v="2023"/>
    <s v="Dec"/>
    <n v="2024"/>
    <s v="Silver"/>
  </r>
  <r>
    <x v="782"/>
    <s v="Samantha"/>
    <d v="2024-08-06T00:00:00"/>
    <d v="2024-11-27T00:00:00"/>
    <n v="7.99"/>
    <n v="439"/>
    <x v="5"/>
    <n v="2"/>
    <n v="2"/>
    <b v="1"/>
    <n v="421"/>
    <n v="138"/>
    <s v="India"/>
    <s v="Debit Card"/>
    <s v="Spanish"/>
    <n v="14"/>
    <n v="4.0999999999999996"/>
    <b v="0"/>
    <s v="Active"/>
    <x v="734"/>
    <s v="Smart TV"/>
    <x v="0"/>
    <s v="Morning"/>
    <n v="3"/>
    <n v="23.97"/>
    <s v="Aug"/>
    <n v="2024"/>
    <s v="Nov"/>
    <n v="2024"/>
    <s v="Silver"/>
  </r>
  <r>
    <x v="783"/>
    <s v="Rebecca"/>
    <d v="2023-04-15T00:00:00"/>
    <d v="2024-11-12T00:00:00"/>
    <n v="7.99"/>
    <n v="10"/>
    <x v="5"/>
    <n v="2"/>
    <n v="5"/>
    <b v="1"/>
    <n v="22"/>
    <n v="14"/>
    <s v="Australia"/>
    <s v="Debit Card"/>
    <s v="English"/>
    <n v="25"/>
    <n v="4.0999999999999996"/>
    <b v="1"/>
    <s v="Active"/>
    <x v="735"/>
    <s v="Smart TV"/>
    <x v="0"/>
    <s v="Evening"/>
    <n v="18"/>
    <n v="143.82"/>
    <s v="Apr"/>
    <n v="2023"/>
    <s v="Nov"/>
    <n v="2024"/>
    <s v="Silver"/>
  </r>
  <r>
    <x v="784"/>
    <s v="Mary"/>
    <d v="2023-09-23T00:00:00"/>
    <d v="2024-11-26T00:00:00"/>
    <n v="15.99"/>
    <n v="33"/>
    <x v="1"/>
    <n v="4"/>
    <n v="5"/>
    <b v="1"/>
    <n v="228"/>
    <n v="42"/>
    <s v="India"/>
    <s v="Credit Card"/>
    <s v="Hindi"/>
    <n v="21"/>
    <n v="4"/>
    <b v="1"/>
    <s v="Active"/>
    <x v="736"/>
    <s v="Smartphone"/>
    <x v="0"/>
    <s v="Late Night"/>
    <n v="14"/>
    <n v="223.86"/>
    <s v="Sep"/>
    <n v="2023"/>
    <s v="Nov"/>
    <n v="2024"/>
    <s v="Diamond"/>
  </r>
  <r>
    <x v="785"/>
    <s v="Lynn"/>
    <d v="2024-10-20T00:00:00"/>
    <d v="2024-11-30T00:00:00"/>
    <n v="11.99"/>
    <n v="336"/>
    <x v="6"/>
    <n v="1"/>
    <n v="2"/>
    <b v="0"/>
    <n v="758"/>
    <n v="32"/>
    <s v="Canada"/>
    <s v="Cryptocurrency"/>
    <s v="German"/>
    <n v="64"/>
    <n v="5"/>
    <b v="0"/>
    <s v="Active"/>
    <x v="737"/>
    <s v="Smartphone"/>
    <x v="4"/>
    <s v="Evening"/>
    <n v="1"/>
    <n v="11.99"/>
    <s v="Oct"/>
    <n v="2024"/>
    <s v="Nov"/>
    <n v="2024"/>
    <s v="Gold"/>
  </r>
  <r>
    <x v="786"/>
    <s v="Alison"/>
    <d v="2024-11-09T00:00:00"/>
    <d v="2024-11-29T00:00:00"/>
    <n v="15.99"/>
    <n v="413"/>
    <x v="4"/>
    <n v="5"/>
    <n v="2"/>
    <b v="0"/>
    <n v="708"/>
    <n v="4"/>
    <s v="UK"/>
    <s v="Credit Card"/>
    <s v="French"/>
    <n v="62"/>
    <n v="4.3"/>
    <b v="1"/>
    <s v="Active"/>
    <x v="738"/>
    <s v="Smartphone"/>
    <x v="1"/>
    <s v="Evening"/>
    <n v="1"/>
    <n v="15.99"/>
    <s v="Nov"/>
    <n v="2024"/>
    <s v="Nov"/>
    <n v="2024"/>
    <s v="Diamond"/>
  </r>
  <r>
    <x v="787"/>
    <s v="Mark"/>
    <d v="2024-05-29T00:00:00"/>
    <d v="2024-11-12T00:00:00"/>
    <n v="7.99"/>
    <n v="252"/>
    <x v="1"/>
    <n v="3"/>
    <n v="5"/>
    <b v="1"/>
    <n v="105"/>
    <n v="118"/>
    <s v="Germany"/>
    <s v="Debit Card"/>
    <s v="German"/>
    <n v="52"/>
    <n v="4.4000000000000004"/>
    <b v="1"/>
    <s v="Active"/>
    <x v="739"/>
    <s v="Laptop"/>
    <x v="3"/>
    <s v="Morning"/>
    <n v="5"/>
    <n v="39.950000000000003"/>
    <s v="May"/>
    <n v="2024"/>
    <s v="Nov"/>
    <n v="2024"/>
    <s v="Silver"/>
  </r>
  <r>
    <x v="788"/>
    <s v="Samuel"/>
    <d v="2023-10-02T00:00:00"/>
    <d v="2024-11-21T00:00:00"/>
    <n v="15.99"/>
    <n v="96"/>
    <x v="6"/>
    <n v="5"/>
    <n v="1"/>
    <b v="1"/>
    <n v="273"/>
    <n v="79"/>
    <s v="UK"/>
    <s v="PayPal"/>
    <s v="English"/>
    <n v="60"/>
    <n v="4.3"/>
    <b v="0"/>
    <s v="Active"/>
    <x v="141"/>
    <s v="Desktop"/>
    <x v="3"/>
    <s v="Afternoon"/>
    <n v="13"/>
    <n v="207.87"/>
    <s v="Oct"/>
    <n v="2023"/>
    <s v="Nov"/>
    <n v="2024"/>
    <s v="Diamond"/>
  </r>
  <r>
    <x v="789"/>
    <s v="Mark"/>
    <d v="2024-06-22T00:00:00"/>
    <d v="2024-11-24T00:00:00"/>
    <n v="11.99"/>
    <n v="483"/>
    <x v="2"/>
    <n v="3"/>
    <n v="6"/>
    <b v="0"/>
    <n v="730"/>
    <n v="98"/>
    <s v="Canada"/>
    <s v="Cryptocurrency"/>
    <s v="Mandarin"/>
    <n v="29"/>
    <n v="3.8"/>
    <b v="0"/>
    <s v="Active"/>
    <x v="740"/>
    <s v="Desktop"/>
    <x v="0"/>
    <s v="Evening"/>
    <n v="5"/>
    <n v="59.95"/>
    <s v="Jun"/>
    <n v="2024"/>
    <s v="Nov"/>
    <n v="2024"/>
    <s v="Gold"/>
  </r>
  <r>
    <x v="790"/>
    <s v="Ian"/>
    <d v="2024-03-21T00:00:00"/>
    <d v="2024-12-17T00:00:00"/>
    <n v="11.99"/>
    <n v="195"/>
    <x v="2"/>
    <n v="5"/>
    <n v="6"/>
    <b v="1"/>
    <n v="997"/>
    <n v="107"/>
    <s v="Canada"/>
    <s v="Credit Card"/>
    <s v="French"/>
    <n v="78"/>
    <n v="4.9000000000000004"/>
    <b v="0"/>
    <s v="Active"/>
    <x v="741"/>
    <s v="Tablet"/>
    <x v="2"/>
    <s v="Evening"/>
    <n v="8"/>
    <n v="95.92"/>
    <s v="Mar"/>
    <n v="2024"/>
    <s v="Dec"/>
    <n v="2024"/>
    <s v="Gold"/>
  </r>
  <r>
    <x v="791"/>
    <s v="Erica"/>
    <d v="2024-08-29T00:00:00"/>
    <d v="2024-09-12T00:00:00"/>
    <n v="11.99"/>
    <n v="148"/>
    <x v="3"/>
    <n v="4"/>
    <n v="1"/>
    <b v="1"/>
    <n v="409"/>
    <n v="38"/>
    <s v="France"/>
    <s v="Credit Card"/>
    <s v="English"/>
    <n v="37"/>
    <n v="3.1"/>
    <b v="1"/>
    <s v="Active"/>
    <x v="742"/>
    <s v="Smart TV"/>
    <x v="0"/>
    <s v="Evening"/>
    <n v="1"/>
    <n v="11.99"/>
    <s v="Aug"/>
    <n v="2024"/>
    <s v="Sep"/>
    <n v="2024"/>
    <s v="Gold"/>
  </r>
  <r>
    <x v="792"/>
    <s v="Gail"/>
    <d v="2023-04-17T00:00:00"/>
    <d v="2024-11-20T00:00:00"/>
    <n v="11.99"/>
    <n v="415"/>
    <x v="1"/>
    <n v="3"/>
    <n v="1"/>
    <b v="0"/>
    <n v="381"/>
    <n v="78"/>
    <s v="Germany"/>
    <s v="Debit Card"/>
    <s v="Mandarin"/>
    <n v="84"/>
    <n v="4.4000000000000004"/>
    <b v="1"/>
    <s v="Active"/>
    <x v="743"/>
    <s v="Tablet"/>
    <x v="1"/>
    <s v="Morning"/>
    <n v="19"/>
    <n v="227.81"/>
    <s v="Apr"/>
    <n v="2023"/>
    <s v="Nov"/>
    <n v="2024"/>
    <s v="Gold"/>
  </r>
  <r>
    <x v="793"/>
    <s v="Cynthia"/>
    <d v="2023-05-01T00:00:00"/>
    <d v="2024-11-22T00:00:00"/>
    <n v="15.99"/>
    <n v="243"/>
    <x v="0"/>
    <n v="2"/>
    <n v="6"/>
    <b v="1"/>
    <n v="532"/>
    <n v="110"/>
    <s v="Germany"/>
    <s v="PayPal"/>
    <s v="Spanish"/>
    <n v="73"/>
    <n v="4.7"/>
    <b v="0"/>
    <s v="Active"/>
    <x v="744"/>
    <s v="Smartphone"/>
    <x v="2"/>
    <s v="Afternoon"/>
    <n v="18"/>
    <n v="287.82"/>
    <s v="May"/>
    <n v="2023"/>
    <s v="Nov"/>
    <n v="2024"/>
    <s v="Diamond"/>
  </r>
  <r>
    <x v="794"/>
    <s v="Darrell"/>
    <d v="2024-08-05T00:00:00"/>
    <d v="2024-11-24T00:00:00"/>
    <n v="15.99"/>
    <n v="282"/>
    <x v="0"/>
    <n v="1"/>
    <n v="1"/>
    <b v="1"/>
    <n v="386"/>
    <n v="177"/>
    <s v="Germany"/>
    <s v="PayPal"/>
    <s v="Spanish"/>
    <n v="17"/>
    <n v="3.4"/>
    <b v="1"/>
    <s v="Active"/>
    <x v="745"/>
    <s v="Laptop"/>
    <x v="1"/>
    <s v="Afternoon"/>
    <n v="3"/>
    <n v="47.97"/>
    <s v="Aug"/>
    <n v="2024"/>
    <s v="Nov"/>
    <n v="2024"/>
    <s v="Diamond"/>
  </r>
  <r>
    <x v="795"/>
    <s v="Matthew"/>
    <d v="2024-02-05T00:00:00"/>
    <d v="2024-11-23T00:00:00"/>
    <n v="7.99"/>
    <n v="290"/>
    <x v="1"/>
    <n v="5"/>
    <n v="5"/>
    <b v="0"/>
    <n v="84"/>
    <n v="52"/>
    <s v="Canada"/>
    <s v="Debit Card"/>
    <s v="Hindi"/>
    <n v="91"/>
    <n v="3.1"/>
    <b v="1"/>
    <s v="Active"/>
    <x v="746"/>
    <s v="Desktop"/>
    <x v="2"/>
    <s v="Afternoon"/>
    <n v="9"/>
    <n v="71.91"/>
    <s v="Feb"/>
    <n v="2024"/>
    <s v="Nov"/>
    <n v="2024"/>
    <s v="Silver"/>
  </r>
  <r>
    <x v="796"/>
    <s v="Mary"/>
    <d v="2023-05-19T00:00:00"/>
    <d v="2024-07-12T00:00:00"/>
    <n v="7.99"/>
    <n v="179"/>
    <x v="6"/>
    <n v="2"/>
    <n v="6"/>
    <b v="0"/>
    <n v="680"/>
    <n v="50"/>
    <s v="USA"/>
    <s v="Credit Card"/>
    <s v="English"/>
    <n v="52"/>
    <n v="3.4"/>
    <b v="0"/>
    <s v="Active"/>
    <x v="747"/>
    <s v="Smartphone"/>
    <x v="3"/>
    <s v="Late Night"/>
    <n v="13"/>
    <n v="103.87"/>
    <s v="May"/>
    <n v="2023"/>
    <s v="Jul"/>
    <n v="2024"/>
    <s v="Silver"/>
  </r>
  <r>
    <x v="797"/>
    <s v="Betty"/>
    <d v="2024-12-01T00:00:00"/>
    <d v="2024-11-28T00:00:00"/>
    <n v="7.99"/>
    <n v="460"/>
    <x v="6"/>
    <n v="3"/>
    <n v="5"/>
    <b v="0"/>
    <n v="26"/>
    <n v="2"/>
    <s v="France"/>
    <s v="PayPal"/>
    <s v="German"/>
    <n v="39"/>
    <n v="4.8"/>
    <b v="0"/>
    <s v="Active"/>
    <x v="748"/>
    <s v="Smartphone"/>
    <x v="2"/>
    <s v="Late Night"/>
    <n v="1"/>
    <n v="7.99"/>
    <s v="Dec"/>
    <n v="2024"/>
    <s v="Nov"/>
    <n v="2024"/>
    <s v="Silver"/>
  </r>
  <r>
    <x v="798"/>
    <s v="Daniel"/>
    <d v="2022-12-19T00:00:00"/>
    <d v="2024-04-12T00:00:00"/>
    <n v="11.99"/>
    <n v="204"/>
    <x v="2"/>
    <n v="4"/>
    <n v="4"/>
    <b v="1"/>
    <n v="706"/>
    <n v="153"/>
    <s v="Canada"/>
    <s v="PayPal"/>
    <s v="Hindi"/>
    <n v="94"/>
    <n v="3.7"/>
    <b v="1"/>
    <s v="Active"/>
    <x v="749"/>
    <s v="Smartphone"/>
    <x v="1"/>
    <s v="Late Night"/>
    <n v="15"/>
    <n v="179.85"/>
    <s v="Dec"/>
    <n v="2022"/>
    <s v="Apr"/>
    <n v="2024"/>
    <s v="Gold"/>
  </r>
  <r>
    <x v="799"/>
    <s v="Jonathan"/>
    <d v="2024-03-15T00:00:00"/>
    <d v="2024-11-29T00:00:00"/>
    <n v="15.99"/>
    <n v="469"/>
    <x v="3"/>
    <n v="3"/>
    <n v="5"/>
    <b v="1"/>
    <n v="406"/>
    <n v="71"/>
    <s v="Australia"/>
    <s v="Cryptocurrency"/>
    <s v="French"/>
    <n v="88"/>
    <n v="4.8"/>
    <b v="1"/>
    <s v="Active"/>
    <x v="547"/>
    <s v="Tablet"/>
    <x v="0"/>
    <s v="Afternoon"/>
    <n v="8"/>
    <n v="127.92"/>
    <s v="Mar"/>
    <n v="2024"/>
    <s v="Nov"/>
    <n v="2024"/>
    <s v="Diamond"/>
  </r>
  <r>
    <x v="800"/>
    <s v="James"/>
    <d v="2022-12-25T00:00:00"/>
    <d v="2024-04-12T00:00:00"/>
    <n v="7.99"/>
    <n v="374"/>
    <x v="6"/>
    <n v="1"/>
    <n v="3"/>
    <b v="1"/>
    <n v="819"/>
    <n v="18"/>
    <s v="Germany"/>
    <s v="Debit Card"/>
    <s v="Hindi"/>
    <n v="12"/>
    <n v="3.4"/>
    <b v="1"/>
    <s v="Active"/>
    <x v="750"/>
    <s v="Laptop"/>
    <x v="3"/>
    <s v="Morning"/>
    <n v="15"/>
    <n v="119.85000000000001"/>
    <s v="Dec"/>
    <n v="2022"/>
    <s v="Apr"/>
    <n v="2024"/>
    <s v="Silver"/>
  </r>
  <r>
    <x v="801"/>
    <s v="Valerie"/>
    <d v="2024-05-25T00:00:00"/>
    <d v="2024-11-22T00:00:00"/>
    <n v="15.99"/>
    <n v="449"/>
    <x v="0"/>
    <n v="5"/>
    <n v="6"/>
    <b v="0"/>
    <n v="683"/>
    <n v="85"/>
    <s v="Germany"/>
    <s v="Debit Card"/>
    <s v="Mandarin"/>
    <n v="25"/>
    <n v="4.2"/>
    <b v="1"/>
    <s v="Active"/>
    <x v="588"/>
    <s v="Laptop"/>
    <x v="3"/>
    <s v="Afternoon"/>
    <n v="5"/>
    <n v="79.95"/>
    <s v="May"/>
    <n v="2024"/>
    <s v="Nov"/>
    <n v="2024"/>
    <s v="Diamond"/>
  </r>
  <r>
    <x v="802"/>
    <s v="Jennifer"/>
    <d v="2024-02-26T00:00:00"/>
    <d v="2024-12-17T00:00:00"/>
    <n v="7.99"/>
    <n v="88"/>
    <x v="5"/>
    <n v="3"/>
    <n v="1"/>
    <b v="0"/>
    <n v="69"/>
    <n v="75"/>
    <s v="India"/>
    <s v="Credit Card"/>
    <s v="German"/>
    <n v="80"/>
    <n v="4.0999999999999996"/>
    <b v="0"/>
    <s v="Active"/>
    <x v="751"/>
    <s v="Smart TV"/>
    <x v="1"/>
    <s v="Evening"/>
    <n v="9"/>
    <n v="71.91"/>
    <s v="Feb"/>
    <n v="2024"/>
    <s v="Dec"/>
    <n v="2024"/>
    <s v="Silver"/>
  </r>
  <r>
    <x v="803"/>
    <s v="Carolyn"/>
    <d v="2024-04-24T00:00:00"/>
    <d v="2024-12-13T00:00:00"/>
    <n v="15.99"/>
    <n v="33"/>
    <x v="3"/>
    <n v="1"/>
    <n v="4"/>
    <b v="0"/>
    <n v="623"/>
    <n v="53"/>
    <s v="Canada"/>
    <s v="Credit Card"/>
    <s v="English"/>
    <n v="17"/>
    <n v="3.5"/>
    <b v="0"/>
    <s v="Active"/>
    <x v="752"/>
    <s v="Desktop"/>
    <x v="1"/>
    <s v="Afternoon"/>
    <n v="7"/>
    <n v="111.93"/>
    <s v="Apr"/>
    <n v="2024"/>
    <s v="Dec"/>
    <n v="2024"/>
    <s v="Diamond"/>
  </r>
  <r>
    <x v="804"/>
    <s v="Ashley"/>
    <d v="2023-01-26T00:00:00"/>
    <d v="2024-06-12T00:00:00"/>
    <n v="11.99"/>
    <n v="78"/>
    <x v="6"/>
    <n v="4"/>
    <n v="5"/>
    <b v="0"/>
    <n v="914"/>
    <n v="22"/>
    <s v="France"/>
    <s v="Debit Card"/>
    <s v="German"/>
    <n v="14"/>
    <n v="4.5"/>
    <b v="0"/>
    <s v="Active"/>
    <x v="753"/>
    <s v="Smartphone"/>
    <x v="0"/>
    <s v="Late Night"/>
    <n v="16"/>
    <n v="191.84"/>
    <s v="Jan"/>
    <n v="2023"/>
    <s v="Jun"/>
    <n v="2024"/>
    <s v="Gold"/>
  </r>
  <r>
    <x v="805"/>
    <s v="Carmen"/>
    <d v="2024-04-01T00:00:00"/>
    <d v="2024-06-12T00:00:00"/>
    <n v="7.99"/>
    <n v="266"/>
    <x v="0"/>
    <n v="5"/>
    <n v="3"/>
    <b v="1"/>
    <n v="583"/>
    <n v="131"/>
    <s v="Canada"/>
    <s v="Debit Card"/>
    <s v="Mandarin"/>
    <n v="0"/>
    <n v="4"/>
    <b v="0"/>
    <s v="Active"/>
    <x v="754"/>
    <s v="Tablet"/>
    <x v="0"/>
    <s v="Morning"/>
    <n v="2"/>
    <n v="15.98"/>
    <s v="Apr"/>
    <n v="2024"/>
    <s v="Jun"/>
    <n v="2024"/>
    <s v="Silver"/>
  </r>
  <r>
    <x v="806"/>
    <s v="Eric"/>
    <d v="2023-05-29T00:00:00"/>
    <d v="2024-11-12T00:00:00"/>
    <n v="11.99"/>
    <n v="389"/>
    <x v="1"/>
    <n v="5"/>
    <n v="4"/>
    <b v="0"/>
    <n v="727"/>
    <n v="26"/>
    <s v="Germany"/>
    <s v="PayPal"/>
    <s v="English"/>
    <n v="67"/>
    <n v="3.4"/>
    <b v="0"/>
    <s v="Active"/>
    <x v="8"/>
    <s v="Smartphone"/>
    <x v="2"/>
    <s v="Afternoon"/>
    <n v="17"/>
    <n v="203.83"/>
    <s v="May"/>
    <n v="2023"/>
    <s v="Nov"/>
    <n v="2024"/>
    <s v="Gold"/>
  </r>
  <r>
    <x v="807"/>
    <s v="Heather"/>
    <d v="2024-02-01T00:00:00"/>
    <d v="2024-09-12T00:00:00"/>
    <n v="15.99"/>
    <n v="122"/>
    <x v="6"/>
    <n v="2"/>
    <n v="2"/>
    <b v="0"/>
    <n v="626"/>
    <n v="69"/>
    <s v="USA"/>
    <s v="PayPal"/>
    <s v="Mandarin"/>
    <n v="17"/>
    <n v="4.2"/>
    <b v="1"/>
    <s v="Active"/>
    <x v="755"/>
    <s v="Laptop"/>
    <x v="0"/>
    <s v="Morning"/>
    <n v="7"/>
    <n v="111.93"/>
    <s v="Feb"/>
    <n v="2024"/>
    <s v="Sep"/>
    <n v="2024"/>
    <s v="Diamond"/>
  </r>
  <r>
    <x v="808"/>
    <s v="Carol"/>
    <d v="2023-09-22T00:00:00"/>
    <d v="2024-11-23T00:00:00"/>
    <n v="11.99"/>
    <n v="496"/>
    <x v="2"/>
    <n v="3"/>
    <n v="1"/>
    <b v="1"/>
    <n v="431"/>
    <n v="41"/>
    <s v="India"/>
    <s v="Credit Card"/>
    <s v="English"/>
    <n v="91"/>
    <n v="4"/>
    <b v="1"/>
    <s v="Active"/>
    <x v="756"/>
    <s v="Smart TV"/>
    <x v="1"/>
    <s v="Afternoon"/>
    <n v="14"/>
    <n v="167.86"/>
    <s v="Sep"/>
    <n v="2023"/>
    <s v="Nov"/>
    <n v="2024"/>
    <s v="Gold"/>
  </r>
  <r>
    <x v="809"/>
    <s v="Ashley"/>
    <d v="2024-02-11T00:00:00"/>
    <d v="2024-12-17T00:00:00"/>
    <n v="7.99"/>
    <n v="103"/>
    <x v="5"/>
    <n v="2"/>
    <n v="6"/>
    <b v="0"/>
    <n v="284"/>
    <n v="84"/>
    <s v="France"/>
    <s v="PayPal"/>
    <s v="English"/>
    <n v="30"/>
    <n v="4"/>
    <b v="0"/>
    <s v="Active"/>
    <x v="469"/>
    <s v="Smartphone"/>
    <x v="1"/>
    <s v="Afternoon"/>
    <n v="10"/>
    <n v="79.900000000000006"/>
    <s v="Feb"/>
    <n v="2024"/>
    <s v="Dec"/>
    <n v="2024"/>
    <s v="Silver"/>
  </r>
  <r>
    <x v="810"/>
    <s v="Lisa"/>
    <d v="2023-06-20T00:00:00"/>
    <d v="2024-11-19T00:00:00"/>
    <n v="15.99"/>
    <n v="89"/>
    <x v="2"/>
    <n v="5"/>
    <n v="3"/>
    <b v="0"/>
    <n v="387"/>
    <n v="81"/>
    <s v="Australia"/>
    <s v="PayPal"/>
    <s v="English"/>
    <n v="87"/>
    <n v="3.8"/>
    <b v="1"/>
    <s v="Active"/>
    <x v="91"/>
    <s v="Tablet"/>
    <x v="2"/>
    <s v="Late Night"/>
    <n v="16"/>
    <n v="255.84"/>
    <s v="Jun"/>
    <n v="2023"/>
    <s v="Nov"/>
    <n v="2024"/>
    <s v="Diamond"/>
  </r>
  <r>
    <x v="811"/>
    <s v="Samuel"/>
    <d v="2023-01-16T00:00:00"/>
    <d v="2024-12-14T00:00:00"/>
    <n v="15.99"/>
    <n v="463"/>
    <x v="6"/>
    <n v="2"/>
    <n v="1"/>
    <b v="0"/>
    <n v="844"/>
    <n v="98"/>
    <s v="UK"/>
    <s v="Cryptocurrency"/>
    <s v="English"/>
    <n v="15"/>
    <n v="3.6"/>
    <b v="1"/>
    <s v="Active"/>
    <x v="757"/>
    <s v="Smartphone"/>
    <x v="1"/>
    <s v="Afternoon"/>
    <n v="22"/>
    <n v="351.78000000000003"/>
    <s v="Jan"/>
    <n v="2023"/>
    <s v="Dec"/>
    <n v="2024"/>
    <s v="Diamond"/>
  </r>
  <r>
    <x v="812"/>
    <s v="Mary"/>
    <d v="2024-02-16T00:00:00"/>
    <d v="2024-11-12T00:00:00"/>
    <n v="7.99"/>
    <n v="169"/>
    <x v="3"/>
    <n v="1"/>
    <n v="5"/>
    <b v="0"/>
    <n v="543"/>
    <n v="111"/>
    <s v="Germany"/>
    <s v="PayPal"/>
    <s v="French"/>
    <n v="28"/>
    <n v="3.7"/>
    <b v="0"/>
    <s v="Active"/>
    <x v="758"/>
    <s v="Smart TV"/>
    <x v="1"/>
    <s v="Evening"/>
    <n v="8"/>
    <n v="63.92"/>
    <s v="Feb"/>
    <n v="2024"/>
    <s v="Nov"/>
    <n v="2024"/>
    <s v="Silver"/>
  </r>
  <r>
    <x v="813"/>
    <s v="Diana"/>
    <d v="2023-05-03T00:00:00"/>
    <d v="2024-03-12T00:00:00"/>
    <n v="11.99"/>
    <n v="34"/>
    <x v="5"/>
    <n v="1"/>
    <n v="2"/>
    <b v="1"/>
    <n v="393"/>
    <n v="130"/>
    <s v="UK"/>
    <s v="Cryptocurrency"/>
    <s v="Mandarin"/>
    <n v="10"/>
    <n v="3.9"/>
    <b v="0"/>
    <s v="Active"/>
    <x v="759"/>
    <s v="Laptop"/>
    <x v="0"/>
    <s v="Late Night"/>
    <n v="10"/>
    <n v="119.9"/>
    <s v="May"/>
    <n v="2023"/>
    <s v="Mar"/>
    <n v="2024"/>
    <s v="Gold"/>
  </r>
  <r>
    <x v="814"/>
    <s v="Jeremiah"/>
    <d v="2023-11-19T00:00:00"/>
    <d v="2024-12-14T00:00:00"/>
    <n v="11.99"/>
    <n v="187"/>
    <x v="5"/>
    <n v="5"/>
    <n v="5"/>
    <b v="1"/>
    <n v="491"/>
    <n v="197"/>
    <s v="UK"/>
    <s v="PayPal"/>
    <s v="French"/>
    <n v="54"/>
    <n v="3.3"/>
    <b v="1"/>
    <s v="Active"/>
    <x v="760"/>
    <s v="Smartphone"/>
    <x v="0"/>
    <s v="Late Night"/>
    <n v="12"/>
    <n v="143.88"/>
    <s v="Nov"/>
    <n v="2023"/>
    <s v="Dec"/>
    <n v="2024"/>
    <s v="Gold"/>
  </r>
  <r>
    <x v="815"/>
    <s v="Emily"/>
    <d v="2023-07-28T00:00:00"/>
    <d v="2024-12-12T00:00:00"/>
    <n v="7.99"/>
    <n v="286"/>
    <x v="3"/>
    <n v="2"/>
    <n v="5"/>
    <b v="1"/>
    <n v="543"/>
    <n v="16"/>
    <s v="USA"/>
    <s v="Credit Card"/>
    <s v="Mandarin"/>
    <n v="8"/>
    <n v="3.7"/>
    <b v="1"/>
    <s v="Active"/>
    <x v="761"/>
    <s v="Smartphone"/>
    <x v="0"/>
    <s v="Afternoon"/>
    <n v="16"/>
    <n v="127.84"/>
    <s v="Jul"/>
    <n v="2023"/>
    <s v="Dec"/>
    <n v="2024"/>
    <s v="Silver"/>
  </r>
  <r>
    <x v="816"/>
    <s v="Lisa"/>
    <d v="2024-01-13T00:00:00"/>
    <d v="2024-11-22T00:00:00"/>
    <n v="11.99"/>
    <n v="70"/>
    <x v="1"/>
    <n v="2"/>
    <n v="3"/>
    <b v="1"/>
    <n v="803"/>
    <n v="51"/>
    <s v="India"/>
    <s v="Cryptocurrency"/>
    <s v="Mandarin"/>
    <n v="24"/>
    <n v="3.8"/>
    <b v="0"/>
    <s v="Active"/>
    <x v="762"/>
    <s v="Laptop"/>
    <x v="1"/>
    <s v="Afternoon"/>
    <n v="10"/>
    <n v="119.9"/>
    <s v="Jan"/>
    <n v="2024"/>
    <s v="Nov"/>
    <n v="2024"/>
    <s v="Gold"/>
  </r>
  <r>
    <x v="817"/>
    <s v="Rachel"/>
    <d v="2023-04-28T00:00:00"/>
    <d v="2024-11-29T00:00:00"/>
    <n v="11.99"/>
    <n v="65"/>
    <x v="1"/>
    <n v="2"/>
    <n v="3"/>
    <b v="1"/>
    <n v="302"/>
    <n v="6"/>
    <s v="UK"/>
    <s v="PayPal"/>
    <s v="Hindi"/>
    <n v="81"/>
    <n v="3.5"/>
    <b v="1"/>
    <s v="Active"/>
    <x v="763"/>
    <s v="Tablet"/>
    <x v="4"/>
    <s v="Evening"/>
    <n v="19"/>
    <n v="227.81"/>
    <s v="Apr"/>
    <n v="2023"/>
    <s v="Nov"/>
    <n v="2024"/>
    <s v="Gold"/>
  </r>
  <r>
    <x v="818"/>
    <s v="Patrick"/>
    <d v="2024-11-14T00:00:00"/>
    <d v="2024-11-28T00:00:00"/>
    <n v="7.99"/>
    <n v="237"/>
    <x v="6"/>
    <n v="5"/>
    <n v="3"/>
    <b v="1"/>
    <n v="168"/>
    <n v="18"/>
    <s v="Australia"/>
    <s v="Cryptocurrency"/>
    <s v="Mandarin"/>
    <n v="32"/>
    <n v="3.5"/>
    <b v="1"/>
    <s v="Active"/>
    <x v="55"/>
    <s v="Laptop"/>
    <x v="3"/>
    <s v="Evening"/>
    <n v="1"/>
    <n v="7.99"/>
    <s v="Nov"/>
    <n v="2024"/>
    <s v="Nov"/>
    <n v="2024"/>
    <s v="Silver"/>
  </r>
  <r>
    <x v="819"/>
    <s v="Craig"/>
    <d v="2023-07-26T00:00:00"/>
    <d v="2024-11-21T00:00:00"/>
    <n v="11.99"/>
    <n v="392"/>
    <x v="0"/>
    <n v="4"/>
    <n v="1"/>
    <b v="1"/>
    <n v="813"/>
    <n v="2"/>
    <s v="UK"/>
    <s v="Cryptocurrency"/>
    <s v="English"/>
    <n v="57"/>
    <n v="3"/>
    <b v="1"/>
    <s v="Active"/>
    <x v="764"/>
    <s v="Desktop"/>
    <x v="4"/>
    <s v="Afternoon"/>
    <n v="15"/>
    <n v="179.85"/>
    <s v="Jul"/>
    <n v="2023"/>
    <s v="Nov"/>
    <n v="2024"/>
    <s v="Gold"/>
  </r>
  <r>
    <x v="820"/>
    <s v="Nichole"/>
    <d v="2023-03-28T00:00:00"/>
    <d v="2024-11-22T00:00:00"/>
    <n v="11.99"/>
    <n v="411"/>
    <x v="6"/>
    <n v="5"/>
    <n v="4"/>
    <b v="1"/>
    <n v="352"/>
    <n v="78"/>
    <s v="UK"/>
    <s v="Credit Card"/>
    <s v="English"/>
    <n v="47"/>
    <n v="3.7"/>
    <b v="0"/>
    <s v="Active"/>
    <x v="765"/>
    <s v="Tablet"/>
    <x v="1"/>
    <s v="Late Night"/>
    <n v="19"/>
    <n v="227.81"/>
    <s v="Mar"/>
    <n v="2023"/>
    <s v="Nov"/>
    <n v="2024"/>
    <s v="Gold"/>
  </r>
  <r>
    <x v="821"/>
    <s v="Grace"/>
    <d v="2023-02-03T00:00:00"/>
    <d v="2024-11-23T00:00:00"/>
    <n v="11.99"/>
    <n v="192"/>
    <x v="5"/>
    <n v="3"/>
    <n v="3"/>
    <b v="0"/>
    <n v="585"/>
    <n v="82"/>
    <s v="Germany"/>
    <s v="Cryptocurrency"/>
    <s v="Hindi"/>
    <n v="59"/>
    <n v="4.0999999999999996"/>
    <b v="1"/>
    <s v="Active"/>
    <x v="766"/>
    <s v="Smart TV"/>
    <x v="2"/>
    <s v="Morning"/>
    <n v="21"/>
    <n v="251.79"/>
    <s v="Feb"/>
    <n v="2023"/>
    <s v="Nov"/>
    <n v="2024"/>
    <s v="Gold"/>
  </r>
  <r>
    <x v="822"/>
    <s v="Eric"/>
    <d v="2024-05-17T00:00:00"/>
    <d v="2024-11-27T00:00:00"/>
    <n v="11.99"/>
    <n v="136"/>
    <x v="2"/>
    <n v="2"/>
    <n v="5"/>
    <b v="1"/>
    <n v="112"/>
    <n v="181"/>
    <s v="India"/>
    <s v="Cryptocurrency"/>
    <s v="Hindi"/>
    <n v="15"/>
    <n v="3.6"/>
    <b v="0"/>
    <s v="Active"/>
    <x v="767"/>
    <s v="Laptop"/>
    <x v="4"/>
    <s v="Morning"/>
    <n v="6"/>
    <n v="71.94"/>
    <s v="May"/>
    <n v="2024"/>
    <s v="Nov"/>
    <n v="2024"/>
    <s v="Gold"/>
  </r>
  <r>
    <x v="823"/>
    <s v="Desiree"/>
    <d v="2023-02-25T00:00:00"/>
    <d v="2024-12-12T00:00:00"/>
    <n v="11.99"/>
    <n v="12"/>
    <x v="3"/>
    <n v="4"/>
    <n v="6"/>
    <b v="0"/>
    <n v="718"/>
    <n v="100"/>
    <s v="France"/>
    <s v="Debit Card"/>
    <s v="Mandarin"/>
    <n v="24"/>
    <n v="4.0999999999999996"/>
    <b v="0"/>
    <s v="Active"/>
    <x v="768"/>
    <s v="Smartphone"/>
    <x v="4"/>
    <s v="Morning"/>
    <n v="21"/>
    <n v="251.79"/>
    <s v="Feb"/>
    <n v="2023"/>
    <s v="Dec"/>
    <n v="2024"/>
    <s v="Gold"/>
  </r>
  <r>
    <x v="824"/>
    <s v="Aaron"/>
    <d v="2023-07-18T00:00:00"/>
    <d v="2024-02-12T00:00:00"/>
    <n v="7.99"/>
    <n v="48"/>
    <x v="1"/>
    <n v="4"/>
    <n v="2"/>
    <b v="0"/>
    <n v="33"/>
    <n v="7"/>
    <s v="USA"/>
    <s v="PayPal"/>
    <s v="German"/>
    <n v="13"/>
    <n v="4.8"/>
    <b v="1"/>
    <s v="Active"/>
    <x v="769"/>
    <s v="Smart TV"/>
    <x v="2"/>
    <s v="Morning"/>
    <n v="6"/>
    <n v="47.94"/>
    <s v="Jul"/>
    <n v="2023"/>
    <s v="Feb"/>
    <n v="2024"/>
    <s v="Silver"/>
  </r>
  <r>
    <x v="825"/>
    <s v="Stephanie"/>
    <d v="2024-10-16T00:00:00"/>
    <d v="2024-08-12T00:00:00"/>
    <n v="7.99"/>
    <n v="479"/>
    <x v="2"/>
    <n v="4"/>
    <n v="5"/>
    <b v="0"/>
    <n v="159"/>
    <n v="136"/>
    <s v="Canada"/>
    <s v="Cryptocurrency"/>
    <s v="German"/>
    <n v="7"/>
    <n v="4.2"/>
    <b v="1"/>
    <s v="Active"/>
    <x v="770"/>
    <s v="Smart TV"/>
    <x v="4"/>
    <s v="Evening"/>
    <n v="2"/>
    <n v="15.98"/>
    <s v="Oct"/>
    <n v="2024"/>
    <s v="Aug"/>
    <n v="2024"/>
    <s v="Silver"/>
  </r>
  <r>
    <x v="826"/>
    <s v="Edward"/>
    <d v="2024-09-01T00:00:00"/>
    <d v="2024-11-26T00:00:00"/>
    <n v="7.99"/>
    <n v="460"/>
    <x v="6"/>
    <n v="5"/>
    <n v="2"/>
    <b v="0"/>
    <n v="559"/>
    <n v="136"/>
    <s v="France"/>
    <s v="Credit Card"/>
    <s v="German"/>
    <n v="58"/>
    <n v="3.6"/>
    <b v="0"/>
    <s v="Active"/>
    <x v="90"/>
    <s v="Desktop"/>
    <x v="1"/>
    <s v="Morning"/>
    <n v="2"/>
    <n v="15.98"/>
    <s v="Sep"/>
    <n v="2024"/>
    <s v="Nov"/>
    <n v="2024"/>
    <s v="Silver"/>
  </r>
  <r>
    <x v="827"/>
    <s v="Mark"/>
    <d v="2024-08-04T00:00:00"/>
    <d v="2024-11-19T00:00:00"/>
    <n v="11.99"/>
    <n v="42"/>
    <x v="3"/>
    <n v="5"/>
    <n v="2"/>
    <b v="1"/>
    <n v="464"/>
    <n v="171"/>
    <s v="USA"/>
    <s v="Cryptocurrency"/>
    <s v="English"/>
    <n v="88"/>
    <n v="4.5999999999999996"/>
    <b v="1"/>
    <s v="Active"/>
    <x v="771"/>
    <s v="Smart TV"/>
    <x v="4"/>
    <s v="Morning"/>
    <n v="3"/>
    <n v="35.97"/>
    <s v="Aug"/>
    <n v="2024"/>
    <s v="Nov"/>
    <n v="2024"/>
    <s v="Gold"/>
  </r>
  <r>
    <x v="828"/>
    <s v="Dawn"/>
    <d v="2024-11-16T00:00:00"/>
    <d v="2024-11-29T00:00:00"/>
    <n v="7.99"/>
    <n v="384"/>
    <x v="4"/>
    <n v="5"/>
    <n v="1"/>
    <b v="0"/>
    <n v="423"/>
    <n v="110"/>
    <s v="France"/>
    <s v="Credit Card"/>
    <s v="Mandarin"/>
    <n v="61"/>
    <n v="4.7"/>
    <b v="1"/>
    <s v="Active"/>
    <x v="505"/>
    <s v="Smartphone"/>
    <x v="2"/>
    <s v="Morning"/>
    <n v="1"/>
    <n v="7.99"/>
    <s v="Nov"/>
    <n v="2024"/>
    <s v="Nov"/>
    <n v="2024"/>
    <s v="Silver"/>
  </r>
  <r>
    <x v="829"/>
    <s v="Ebony"/>
    <d v="2023-03-25T00:00:00"/>
    <d v="2024-04-12T00:00:00"/>
    <n v="11.99"/>
    <n v="88"/>
    <x v="3"/>
    <n v="1"/>
    <n v="6"/>
    <b v="1"/>
    <n v="962"/>
    <n v="183"/>
    <s v="Australia"/>
    <s v="Debit Card"/>
    <s v="English"/>
    <n v="90"/>
    <n v="5"/>
    <b v="0"/>
    <s v="Active"/>
    <x v="772"/>
    <s v="Smart TV"/>
    <x v="1"/>
    <s v="Late Night"/>
    <n v="12"/>
    <n v="143.88"/>
    <s v="Mar"/>
    <n v="2023"/>
    <s v="Apr"/>
    <n v="2024"/>
    <s v="Gold"/>
  </r>
  <r>
    <x v="830"/>
    <s v="Amber"/>
    <d v="2023-11-22T00:00:00"/>
    <d v="2024-11-27T00:00:00"/>
    <n v="15.99"/>
    <n v="390"/>
    <x v="5"/>
    <n v="2"/>
    <n v="4"/>
    <b v="0"/>
    <n v="537"/>
    <n v="101"/>
    <s v="UK"/>
    <s v="Debit Card"/>
    <s v="Spanish"/>
    <n v="64"/>
    <n v="3"/>
    <b v="1"/>
    <s v="Active"/>
    <x v="773"/>
    <s v="Desktop"/>
    <x v="1"/>
    <s v="Morning"/>
    <n v="12"/>
    <n v="191.88"/>
    <s v="Nov"/>
    <n v="2023"/>
    <s v="Nov"/>
    <n v="2024"/>
    <s v="Diamond"/>
  </r>
  <r>
    <x v="831"/>
    <s v="James"/>
    <d v="2023-02-12T00:00:00"/>
    <d v="2024-11-21T00:00:00"/>
    <n v="15.99"/>
    <n v="182"/>
    <x v="2"/>
    <n v="1"/>
    <n v="2"/>
    <b v="1"/>
    <n v="442"/>
    <n v="87"/>
    <s v="USA"/>
    <s v="Credit Card"/>
    <s v="Mandarin"/>
    <n v="62"/>
    <n v="4.9000000000000004"/>
    <b v="0"/>
    <s v="Active"/>
    <x v="774"/>
    <s v="Desktop"/>
    <x v="2"/>
    <s v="Evening"/>
    <n v="21"/>
    <n v="335.79"/>
    <s v="Feb"/>
    <n v="2023"/>
    <s v="Nov"/>
    <n v="2024"/>
    <s v="Diamond"/>
  </r>
  <r>
    <x v="832"/>
    <s v="Lynn"/>
    <d v="2023-04-17T00:00:00"/>
    <d v="2024-01-12T00:00:00"/>
    <n v="7.99"/>
    <n v="84"/>
    <x v="2"/>
    <n v="1"/>
    <n v="2"/>
    <b v="1"/>
    <n v="871"/>
    <n v="187"/>
    <s v="USA"/>
    <s v="Debit Card"/>
    <s v="Mandarin"/>
    <n v="96"/>
    <n v="4.5"/>
    <b v="1"/>
    <s v="Active"/>
    <x v="775"/>
    <s v="Smartphone"/>
    <x v="2"/>
    <s v="Late Night"/>
    <n v="8"/>
    <n v="63.92"/>
    <s v="Apr"/>
    <n v="2023"/>
    <s v="Jan"/>
    <n v="2024"/>
    <s v="Silver"/>
  </r>
  <r>
    <x v="833"/>
    <s v="Jennifer"/>
    <d v="2024-05-18T00:00:00"/>
    <d v="2024-12-13T00:00:00"/>
    <n v="7.99"/>
    <n v="203"/>
    <x v="4"/>
    <n v="1"/>
    <n v="3"/>
    <b v="1"/>
    <n v="738"/>
    <n v="96"/>
    <s v="Australia"/>
    <s v="Cryptocurrency"/>
    <s v="French"/>
    <n v="10"/>
    <n v="4"/>
    <b v="0"/>
    <s v="Active"/>
    <x v="776"/>
    <s v="Laptop"/>
    <x v="4"/>
    <s v="Afternoon"/>
    <n v="6"/>
    <n v="47.94"/>
    <s v="May"/>
    <n v="2024"/>
    <s v="Dec"/>
    <n v="2024"/>
    <s v="Silver"/>
  </r>
  <r>
    <x v="834"/>
    <s v="Brian"/>
    <d v="2023-05-28T00:00:00"/>
    <d v="2024-12-15T00:00:00"/>
    <n v="15.99"/>
    <n v="482"/>
    <x v="5"/>
    <n v="2"/>
    <n v="5"/>
    <b v="1"/>
    <n v="838"/>
    <n v="159"/>
    <s v="Canada"/>
    <s v="Debit Card"/>
    <s v="French"/>
    <n v="39"/>
    <n v="4.8"/>
    <b v="0"/>
    <s v="Active"/>
    <x v="777"/>
    <s v="Tablet"/>
    <x v="2"/>
    <s v="Morning"/>
    <n v="18"/>
    <n v="287.82"/>
    <s v="May"/>
    <n v="2023"/>
    <s v="Dec"/>
    <n v="2024"/>
    <s v="Diamond"/>
  </r>
  <r>
    <x v="835"/>
    <s v="Darlene"/>
    <d v="2024-02-06T00:00:00"/>
    <d v="2024-10-12T00:00:00"/>
    <n v="15.99"/>
    <n v="119"/>
    <x v="2"/>
    <n v="4"/>
    <n v="2"/>
    <b v="0"/>
    <n v="936"/>
    <n v="188"/>
    <s v="USA"/>
    <s v="Cryptocurrency"/>
    <s v="Mandarin"/>
    <n v="59"/>
    <n v="4.0999999999999996"/>
    <b v="1"/>
    <s v="Active"/>
    <x v="47"/>
    <s v="Desktop"/>
    <x v="3"/>
    <s v="Afternoon"/>
    <n v="8"/>
    <n v="127.92"/>
    <s v="Feb"/>
    <n v="2024"/>
    <s v="Oct"/>
    <n v="2024"/>
    <s v="Diamond"/>
  </r>
  <r>
    <x v="836"/>
    <s v="Jose"/>
    <d v="2023-12-16T00:00:00"/>
    <d v="2024-11-20T00:00:00"/>
    <n v="11.99"/>
    <n v="390"/>
    <x v="2"/>
    <n v="5"/>
    <n v="1"/>
    <b v="1"/>
    <n v="889"/>
    <n v="145"/>
    <s v="USA"/>
    <s v="PayPal"/>
    <s v="Hindi"/>
    <n v="60"/>
    <n v="4.5"/>
    <b v="1"/>
    <s v="Active"/>
    <x v="778"/>
    <s v="Smart TV"/>
    <x v="1"/>
    <s v="Late Night"/>
    <n v="11"/>
    <n v="131.89000000000001"/>
    <s v="Dec"/>
    <n v="2023"/>
    <s v="Nov"/>
    <n v="2024"/>
    <s v="Gold"/>
  </r>
  <r>
    <x v="837"/>
    <s v="Brittany"/>
    <d v="2024-11-16T00:00:00"/>
    <d v="2024-11-27T00:00:00"/>
    <n v="15.99"/>
    <n v="352"/>
    <x v="4"/>
    <n v="3"/>
    <n v="3"/>
    <b v="0"/>
    <n v="154"/>
    <n v="148"/>
    <s v="France"/>
    <s v="Debit Card"/>
    <s v="English"/>
    <n v="39"/>
    <n v="4.7"/>
    <b v="1"/>
    <s v="Active"/>
    <x v="779"/>
    <s v="Laptop"/>
    <x v="0"/>
    <s v="Morning"/>
    <n v="1"/>
    <n v="15.99"/>
    <s v="Nov"/>
    <n v="2024"/>
    <s v="Nov"/>
    <n v="2024"/>
    <s v="Diamond"/>
  </r>
  <r>
    <x v="838"/>
    <s v="Kayla"/>
    <d v="2023-01-19T00:00:00"/>
    <d v="2024-11-20T00:00:00"/>
    <n v="11.99"/>
    <n v="102"/>
    <x v="2"/>
    <n v="2"/>
    <n v="1"/>
    <b v="1"/>
    <n v="108"/>
    <n v="105"/>
    <s v="France"/>
    <s v="PayPal"/>
    <s v="English"/>
    <n v="76"/>
    <n v="4.7"/>
    <b v="0"/>
    <s v="Active"/>
    <x v="780"/>
    <s v="Desktop"/>
    <x v="0"/>
    <s v="Afternoon"/>
    <n v="22"/>
    <n v="263.78000000000003"/>
    <s v="Jan"/>
    <n v="2023"/>
    <s v="Nov"/>
    <n v="2024"/>
    <s v="Gold"/>
  </r>
  <r>
    <x v="839"/>
    <s v="James"/>
    <d v="2024-07-23T00:00:00"/>
    <d v="2024-10-12T00:00:00"/>
    <n v="15.99"/>
    <n v="65"/>
    <x v="0"/>
    <n v="4"/>
    <n v="3"/>
    <b v="0"/>
    <n v="238"/>
    <n v="39"/>
    <s v="France"/>
    <s v="Cryptocurrency"/>
    <s v="German"/>
    <n v="23"/>
    <n v="4.7"/>
    <b v="0"/>
    <s v="Active"/>
    <x v="781"/>
    <s v="Smart TV"/>
    <x v="2"/>
    <s v="Evening"/>
    <n v="2"/>
    <n v="31.98"/>
    <s v="Jul"/>
    <n v="2024"/>
    <s v="Oct"/>
    <n v="2024"/>
    <s v="Diamond"/>
  </r>
  <r>
    <x v="840"/>
    <s v="Jessica"/>
    <d v="2023-05-31T00:00:00"/>
    <d v="2024-01-12T00:00:00"/>
    <n v="11.99"/>
    <n v="153"/>
    <x v="0"/>
    <n v="2"/>
    <n v="2"/>
    <b v="1"/>
    <n v="40"/>
    <n v="106"/>
    <s v="India"/>
    <s v="Debit Card"/>
    <s v="French"/>
    <n v="44"/>
    <n v="4.4000000000000004"/>
    <b v="1"/>
    <s v="Active"/>
    <x v="782"/>
    <s v="Tablet"/>
    <x v="3"/>
    <s v="Afternoon"/>
    <n v="7"/>
    <n v="83.93"/>
    <s v="May"/>
    <n v="2023"/>
    <s v="Jan"/>
    <n v="2024"/>
    <s v="Gold"/>
  </r>
  <r>
    <x v="841"/>
    <s v="Joseph"/>
    <d v="2024-02-22T00:00:00"/>
    <d v="2024-12-18T00:00:00"/>
    <n v="7.99"/>
    <n v="285"/>
    <x v="6"/>
    <n v="5"/>
    <n v="5"/>
    <b v="0"/>
    <n v="600"/>
    <n v="109"/>
    <s v="Germany"/>
    <s v="Cryptocurrency"/>
    <s v="Mandarin"/>
    <n v="76"/>
    <n v="4"/>
    <b v="0"/>
    <s v="Active"/>
    <x v="783"/>
    <s v="Smartphone"/>
    <x v="3"/>
    <s v="Morning"/>
    <n v="9"/>
    <n v="71.91"/>
    <s v="Feb"/>
    <n v="2024"/>
    <s v="Dec"/>
    <n v="2024"/>
    <s v="Silver"/>
  </r>
  <r>
    <x v="842"/>
    <s v="John"/>
    <d v="2024-01-12T00:00:00"/>
    <d v="2024-04-12T00:00:00"/>
    <n v="11.99"/>
    <n v="129"/>
    <x v="0"/>
    <n v="4"/>
    <n v="6"/>
    <b v="0"/>
    <n v="543"/>
    <n v="126"/>
    <s v="UK"/>
    <s v="Debit Card"/>
    <s v="Mandarin"/>
    <n v="95"/>
    <n v="3.4"/>
    <b v="1"/>
    <s v="Active"/>
    <x v="784"/>
    <s v="Smartphone"/>
    <x v="0"/>
    <s v="Late Night"/>
    <n v="3"/>
    <n v="35.97"/>
    <s v="Jan"/>
    <n v="2024"/>
    <s v="Apr"/>
    <n v="2024"/>
    <s v="Gold"/>
  </r>
  <r>
    <x v="843"/>
    <s v="Ashley"/>
    <d v="2024-10-14T00:00:00"/>
    <d v="2024-11-12T00:00:00"/>
    <n v="15.99"/>
    <n v="202"/>
    <x v="6"/>
    <n v="1"/>
    <n v="2"/>
    <b v="1"/>
    <n v="260"/>
    <n v="53"/>
    <s v="Australia"/>
    <s v="Cryptocurrency"/>
    <s v="English"/>
    <n v="13"/>
    <n v="3.9"/>
    <b v="1"/>
    <s v="Active"/>
    <x v="785"/>
    <s v="Laptop"/>
    <x v="1"/>
    <s v="Evening"/>
    <n v="1"/>
    <n v="15.99"/>
    <s v="Oct"/>
    <n v="2024"/>
    <s v="Nov"/>
    <n v="2024"/>
    <s v="Diamond"/>
  </r>
  <r>
    <x v="844"/>
    <s v="Melissa"/>
    <d v="2024-09-17T00:00:00"/>
    <d v="2024-01-12T00:00:00"/>
    <n v="11.99"/>
    <n v="97"/>
    <x v="6"/>
    <n v="3"/>
    <n v="2"/>
    <b v="0"/>
    <n v="287"/>
    <n v="39"/>
    <s v="France"/>
    <s v="PayPal"/>
    <s v="English"/>
    <n v="9"/>
    <n v="4.9000000000000004"/>
    <b v="0"/>
    <s v="Active"/>
    <x v="786"/>
    <s v="Laptop"/>
    <x v="3"/>
    <s v="Evening"/>
    <n v="8"/>
    <n v="95.92"/>
    <s v="Sep"/>
    <n v="2024"/>
    <s v="Jan"/>
    <n v="2024"/>
    <s v="Gold"/>
  </r>
  <r>
    <x v="845"/>
    <s v="Lori"/>
    <d v="2022-12-26T00:00:00"/>
    <d v="2024-11-29T00:00:00"/>
    <n v="11.99"/>
    <n v="331"/>
    <x v="0"/>
    <n v="4"/>
    <n v="2"/>
    <b v="1"/>
    <n v="133"/>
    <n v="143"/>
    <s v="UK"/>
    <s v="PayPal"/>
    <s v="Spanish"/>
    <n v="35"/>
    <n v="4.5999999999999996"/>
    <b v="1"/>
    <s v="Active"/>
    <x v="787"/>
    <s v="Laptop"/>
    <x v="1"/>
    <s v="Late Night"/>
    <n v="23"/>
    <n v="275.77"/>
    <s v="Dec"/>
    <n v="2022"/>
    <s v="Nov"/>
    <n v="2024"/>
    <s v="Gold"/>
  </r>
  <r>
    <x v="846"/>
    <s v="Maria"/>
    <d v="2023-02-08T00:00:00"/>
    <d v="2024-12-13T00:00:00"/>
    <n v="15.99"/>
    <n v="321"/>
    <x v="1"/>
    <n v="2"/>
    <n v="2"/>
    <b v="0"/>
    <n v="676"/>
    <n v="81"/>
    <s v="USA"/>
    <s v="Cryptocurrency"/>
    <s v="English"/>
    <n v="65"/>
    <n v="4.5999999999999996"/>
    <b v="0"/>
    <s v="Active"/>
    <x v="788"/>
    <s v="Tablet"/>
    <x v="1"/>
    <s v="Late Night"/>
    <n v="22"/>
    <n v="351.78000000000003"/>
    <s v="Feb"/>
    <n v="2023"/>
    <s v="Dec"/>
    <n v="2024"/>
    <s v="Diamond"/>
  </r>
  <r>
    <x v="847"/>
    <s v="Daniel"/>
    <d v="2024-04-17T00:00:00"/>
    <d v="2024-11-29T00:00:00"/>
    <n v="11.99"/>
    <n v="289"/>
    <x v="4"/>
    <n v="4"/>
    <n v="3"/>
    <b v="1"/>
    <n v="999"/>
    <n v="22"/>
    <s v="USA"/>
    <s v="PayPal"/>
    <s v="Mandarin"/>
    <n v="50"/>
    <n v="4.3"/>
    <b v="1"/>
    <s v="Active"/>
    <x v="789"/>
    <s v="Smart TV"/>
    <x v="1"/>
    <s v="Late Night"/>
    <n v="7"/>
    <n v="83.93"/>
    <s v="Apr"/>
    <n v="2024"/>
    <s v="Nov"/>
    <n v="2024"/>
    <s v="Gold"/>
  </r>
  <r>
    <x v="848"/>
    <s v="Steven"/>
    <d v="2023-12-21T00:00:00"/>
    <d v="2024-06-12T00:00:00"/>
    <n v="7.99"/>
    <n v="234"/>
    <x v="5"/>
    <n v="2"/>
    <n v="6"/>
    <b v="1"/>
    <n v="580"/>
    <n v="149"/>
    <s v="UK"/>
    <s v="PayPal"/>
    <s v="French"/>
    <n v="31"/>
    <n v="3.8"/>
    <b v="1"/>
    <s v="Active"/>
    <x v="790"/>
    <s v="Laptop"/>
    <x v="1"/>
    <s v="Late Night"/>
    <n v="5"/>
    <n v="39.950000000000003"/>
    <s v="Dec"/>
    <n v="2023"/>
    <s v="Jun"/>
    <n v="2024"/>
    <s v="Silver"/>
  </r>
  <r>
    <x v="849"/>
    <s v="Dawn"/>
    <d v="2024-08-19T00:00:00"/>
    <d v="2024-11-26T00:00:00"/>
    <n v="15.99"/>
    <n v="380"/>
    <x v="2"/>
    <n v="5"/>
    <n v="5"/>
    <b v="0"/>
    <n v="334"/>
    <n v="175"/>
    <s v="France"/>
    <s v="Credit Card"/>
    <s v="German"/>
    <n v="69"/>
    <n v="3.1"/>
    <b v="0"/>
    <s v="Active"/>
    <x v="351"/>
    <s v="Tablet"/>
    <x v="1"/>
    <s v="Late Night"/>
    <n v="3"/>
    <n v="47.97"/>
    <s v="Aug"/>
    <n v="2024"/>
    <s v="Nov"/>
    <n v="2024"/>
    <s v="Diamond"/>
  </r>
  <r>
    <x v="850"/>
    <s v="Derrick"/>
    <d v="2023-12-29T00:00:00"/>
    <d v="2024-11-12T00:00:00"/>
    <n v="7.99"/>
    <n v="378"/>
    <x v="5"/>
    <n v="2"/>
    <n v="3"/>
    <b v="0"/>
    <n v="155"/>
    <n v="69"/>
    <s v="UK"/>
    <s v="Debit Card"/>
    <s v="Spanish"/>
    <n v="11"/>
    <n v="3.3"/>
    <b v="0"/>
    <s v="Active"/>
    <x v="791"/>
    <s v="Smart TV"/>
    <x v="1"/>
    <s v="Morning"/>
    <n v="10"/>
    <n v="79.900000000000006"/>
    <s v="Dec"/>
    <n v="2023"/>
    <s v="Nov"/>
    <n v="2024"/>
    <s v="Silver"/>
  </r>
  <r>
    <x v="851"/>
    <s v="Johnny"/>
    <d v="2023-01-01T00:00:00"/>
    <d v="2024-11-20T00:00:00"/>
    <n v="15.99"/>
    <n v="455"/>
    <x v="6"/>
    <n v="5"/>
    <n v="6"/>
    <b v="1"/>
    <n v="813"/>
    <n v="155"/>
    <s v="Canada"/>
    <s v="Cryptocurrency"/>
    <s v="French"/>
    <n v="85"/>
    <n v="3.6"/>
    <b v="1"/>
    <s v="Active"/>
    <x v="766"/>
    <s v="Smart TV"/>
    <x v="3"/>
    <s v="Morning"/>
    <n v="22"/>
    <n v="351.78000000000003"/>
    <s v="Jan"/>
    <n v="2023"/>
    <s v="Nov"/>
    <n v="2024"/>
    <s v="Diamond"/>
  </r>
  <r>
    <x v="852"/>
    <s v="Matthew"/>
    <d v="2024-09-03T00:00:00"/>
    <d v="2024-11-20T00:00:00"/>
    <n v="11.99"/>
    <n v="446"/>
    <x v="3"/>
    <n v="5"/>
    <n v="3"/>
    <b v="1"/>
    <n v="831"/>
    <n v="37"/>
    <s v="France"/>
    <s v="PayPal"/>
    <s v="English"/>
    <n v="54"/>
    <n v="3.3"/>
    <b v="1"/>
    <s v="Active"/>
    <x v="792"/>
    <s v="Smart TV"/>
    <x v="2"/>
    <s v="Evening"/>
    <n v="2"/>
    <n v="23.98"/>
    <s v="Sep"/>
    <n v="2024"/>
    <s v="Nov"/>
    <n v="2024"/>
    <s v="Gold"/>
  </r>
  <r>
    <x v="853"/>
    <s v="Norma"/>
    <d v="2023-12-14T00:00:00"/>
    <d v="2024-03-12T00:00:00"/>
    <n v="15.99"/>
    <n v="270"/>
    <x v="6"/>
    <n v="2"/>
    <n v="3"/>
    <b v="1"/>
    <n v="836"/>
    <n v="67"/>
    <s v="Australia"/>
    <s v="PayPal"/>
    <s v="French"/>
    <n v="51"/>
    <n v="4.5"/>
    <b v="1"/>
    <s v="Active"/>
    <x v="793"/>
    <s v="Smart TV"/>
    <x v="4"/>
    <s v="Morning"/>
    <n v="2"/>
    <n v="31.98"/>
    <s v="Dec"/>
    <n v="2023"/>
    <s v="Mar"/>
    <n v="2024"/>
    <s v="Diamond"/>
  </r>
  <r>
    <x v="854"/>
    <s v="Ryan"/>
    <d v="2024-06-07T00:00:00"/>
    <d v="2024-11-22T00:00:00"/>
    <n v="15.99"/>
    <n v="336"/>
    <x v="1"/>
    <n v="1"/>
    <n v="4"/>
    <b v="1"/>
    <n v="855"/>
    <n v="186"/>
    <s v="Canada"/>
    <s v="PayPal"/>
    <s v="Mandarin"/>
    <n v="54"/>
    <n v="3.6"/>
    <b v="0"/>
    <s v="Active"/>
    <x v="794"/>
    <s v="Tablet"/>
    <x v="3"/>
    <s v="Late Night"/>
    <n v="5"/>
    <n v="79.95"/>
    <s v="Jun"/>
    <n v="2024"/>
    <s v="Nov"/>
    <n v="2024"/>
    <s v="Diamond"/>
  </r>
  <r>
    <x v="855"/>
    <s v="Joshua"/>
    <d v="2023-09-18T00:00:00"/>
    <d v="2024-11-26T00:00:00"/>
    <n v="15.99"/>
    <n v="345"/>
    <x v="3"/>
    <n v="4"/>
    <n v="5"/>
    <b v="0"/>
    <n v="180"/>
    <n v="99"/>
    <s v="UK"/>
    <s v="Cryptocurrency"/>
    <s v="French"/>
    <n v="73"/>
    <n v="4.7"/>
    <b v="1"/>
    <s v="Active"/>
    <x v="795"/>
    <s v="Smartphone"/>
    <x v="4"/>
    <s v="Late Night"/>
    <n v="14"/>
    <n v="223.86"/>
    <s v="Sep"/>
    <n v="2023"/>
    <s v="Nov"/>
    <n v="2024"/>
    <s v="Diamond"/>
  </r>
  <r>
    <x v="856"/>
    <s v="Stephen"/>
    <d v="2023-02-23T00:00:00"/>
    <d v="2024-01-12T00:00:00"/>
    <n v="15.99"/>
    <n v="81"/>
    <x v="1"/>
    <n v="3"/>
    <n v="5"/>
    <b v="0"/>
    <n v="394"/>
    <n v="168"/>
    <s v="Canada"/>
    <s v="Cryptocurrency"/>
    <s v="Mandarin"/>
    <n v="21"/>
    <n v="4.7"/>
    <b v="1"/>
    <s v="Active"/>
    <x v="796"/>
    <s v="Smart TV"/>
    <x v="4"/>
    <s v="Late Night"/>
    <n v="10"/>
    <n v="159.9"/>
    <s v="Feb"/>
    <n v="2023"/>
    <s v="Jan"/>
    <n v="2024"/>
    <s v="Diamond"/>
  </r>
  <r>
    <x v="857"/>
    <s v="Jill"/>
    <d v="2024-09-01T00:00:00"/>
    <d v="2024-12-13T00:00:00"/>
    <n v="7.99"/>
    <n v="459"/>
    <x v="3"/>
    <n v="2"/>
    <n v="4"/>
    <b v="0"/>
    <n v="573"/>
    <n v="190"/>
    <s v="Australia"/>
    <s v="PayPal"/>
    <s v="Spanish"/>
    <n v="81"/>
    <n v="4.3"/>
    <b v="0"/>
    <s v="Active"/>
    <x v="797"/>
    <s v="Laptop"/>
    <x v="2"/>
    <s v="Morning"/>
    <n v="3"/>
    <n v="23.97"/>
    <s v="Sep"/>
    <n v="2024"/>
    <s v="Dec"/>
    <n v="2024"/>
    <s v="Silver"/>
  </r>
  <r>
    <x v="858"/>
    <s v="Jonathan"/>
    <d v="2023-12-31T00:00:00"/>
    <d v="2024-02-12T00:00:00"/>
    <n v="15.99"/>
    <n v="210"/>
    <x v="2"/>
    <n v="5"/>
    <n v="5"/>
    <b v="0"/>
    <n v="206"/>
    <n v="194"/>
    <s v="Canada"/>
    <s v="PayPal"/>
    <s v="Hindi"/>
    <n v="62"/>
    <n v="3.9"/>
    <b v="0"/>
    <s v="Active"/>
    <x v="798"/>
    <s v="Smartphone"/>
    <x v="2"/>
    <s v="Evening"/>
    <n v="1"/>
    <n v="15.99"/>
    <s v="Dec"/>
    <n v="2023"/>
    <s v="Feb"/>
    <n v="2024"/>
    <s v="Diamond"/>
  </r>
  <r>
    <x v="859"/>
    <s v="Steven"/>
    <d v="2024-06-06T00:00:00"/>
    <d v="2024-12-16T00:00:00"/>
    <n v="15.99"/>
    <n v="451"/>
    <x v="0"/>
    <n v="4"/>
    <n v="4"/>
    <b v="1"/>
    <n v="742"/>
    <n v="140"/>
    <s v="Australia"/>
    <s v="Debit Card"/>
    <s v="English"/>
    <n v="37"/>
    <n v="4.0999999999999996"/>
    <b v="1"/>
    <s v="Active"/>
    <x v="799"/>
    <s v="Smart TV"/>
    <x v="0"/>
    <s v="Afternoon"/>
    <n v="6"/>
    <n v="95.94"/>
    <s v="Jun"/>
    <n v="2024"/>
    <s v="Dec"/>
    <n v="2024"/>
    <s v="Diamond"/>
  </r>
  <r>
    <x v="860"/>
    <s v="Ashley"/>
    <d v="2024-09-21T00:00:00"/>
    <d v="2024-11-29T00:00:00"/>
    <n v="7.99"/>
    <n v="427"/>
    <x v="2"/>
    <n v="1"/>
    <n v="1"/>
    <b v="1"/>
    <n v="886"/>
    <n v="17"/>
    <s v="UK"/>
    <s v="Debit Card"/>
    <s v="Mandarin"/>
    <n v="41"/>
    <n v="4.0999999999999996"/>
    <b v="0"/>
    <s v="Active"/>
    <x v="800"/>
    <s v="Smart TV"/>
    <x v="2"/>
    <s v="Afternoon"/>
    <n v="2"/>
    <n v="15.98"/>
    <s v="Sep"/>
    <n v="2024"/>
    <s v="Nov"/>
    <n v="2024"/>
    <s v="Silver"/>
  </r>
  <r>
    <x v="861"/>
    <s v="Katherine"/>
    <d v="2024-01-30T00:00:00"/>
    <d v="2024-11-25T00:00:00"/>
    <n v="11.99"/>
    <n v="129"/>
    <x v="5"/>
    <n v="3"/>
    <n v="5"/>
    <b v="1"/>
    <n v="594"/>
    <n v="127"/>
    <s v="India"/>
    <s v="PayPal"/>
    <s v="German"/>
    <n v="79"/>
    <n v="3.9"/>
    <b v="0"/>
    <s v="Active"/>
    <x v="801"/>
    <s v="Smartphone"/>
    <x v="2"/>
    <s v="Morning"/>
    <n v="9"/>
    <n v="107.91"/>
    <s v="Jan"/>
    <n v="2024"/>
    <s v="Nov"/>
    <n v="2024"/>
    <s v="Gold"/>
  </r>
  <r>
    <x v="862"/>
    <s v="Daniel"/>
    <d v="2024-02-17T00:00:00"/>
    <d v="2024-11-30T00:00:00"/>
    <n v="11.99"/>
    <n v="247"/>
    <x v="5"/>
    <n v="2"/>
    <n v="3"/>
    <b v="0"/>
    <n v="696"/>
    <n v="28"/>
    <s v="Germany"/>
    <s v="Debit Card"/>
    <s v="French"/>
    <n v="79"/>
    <n v="4.8"/>
    <b v="0"/>
    <s v="Active"/>
    <x v="802"/>
    <s v="Smartphone"/>
    <x v="1"/>
    <s v="Late Night"/>
    <n v="9"/>
    <n v="107.91"/>
    <s v="Feb"/>
    <n v="2024"/>
    <s v="Nov"/>
    <n v="2024"/>
    <s v="Gold"/>
  </r>
  <r>
    <x v="863"/>
    <s v="Jessica"/>
    <d v="2023-12-22T00:00:00"/>
    <d v="2024-09-12T00:00:00"/>
    <n v="7.99"/>
    <n v="138"/>
    <x v="1"/>
    <n v="3"/>
    <n v="2"/>
    <b v="1"/>
    <n v="811"/>
    <n v="37"/>
    <s v="Australia"/>
    <s v="Debit Card"/>
    <s v="Mandarin"/>
    <n v="36"/>
    <n v="3.6"/>
    <b v="0"/>
    <s v="Active"/>
    <x v="803"/>
    <s v="Smartphone"/>
    <x v="0"/>
    <s v="Evening"/>
    <n v="8"/>
    <n v="63.92"/>
    <s v="Dec"/>
    <n v="2023"/>
    <s v="Sep"/>
    <n v="2024"/>
    <s v="Silver"/>
  </r>
  <r>
    <x v="864"/>
    <s v="Anna"/>
    <d v="2023-09-29T00:00:00"/>
    <d v="2024-11-27T00:00:00"/>
    <n v="15.99"/>
    <n v="33"/>
    <x v="3"/>
    <n v="1"/>
    <n v="4"/>
    <b v="1"/>
    <n v="475"/>
    <n v="151"/>
    <s v="Canada"/>
    <s v="Credit Card"/>
    <s v="French"/>
    <n v="16"/>
    <n v="4.7"/>
    <b v="1"/>
    <s v="Active"/>
    <x v="804"/>
    <s v="Smart TV"/>
    <x v="2"/>
    <s v="Late Night"/>
    <n v="13"/>
    <n v="207.87"/>
    <s v="Sep"/>
    <n v="2023"/>
    <s v="Nov"/>
    <n v="2024"/>
    <s v="Diamond"/>
  </r>
  <r>
    <x v="865"/>
    <s v="Stephen"/>
    <d v="2024-09-11T00:00:00"/>
    <d v="2024-01-12T00:00:00"/>
    <n v="15.99"/>
    <n v="75"/>
    <x v="4"/>
    <n v="5"/>
    <n v="1"/>
    <b v="1"/>
    <n v="115"/>
    <n v="122"/>
    <s v="Australia"/>
    <s v="Debit Card"/>
    <s v="Hindi"/>
    <n v="86"/>
    <n v="3.5"/>
    <b v="0"/>
    <s v="Active"/>
    <x v="805"/>
    <s v="Tablet"/>
    <x v="3"/>
    <s v="Evening"/>
    <n v="7"/>
    <n v="111.93"/>
    <s v="Sep"/>
    <n v="2024"/>
    <s v="Jan"/>
    <n v="2024"/>
    <s v="Diamond"/>
  </r>
  <r>
    <x v="866"/>
    <s v="Mark"/>
    <d v="2023-12-08T00:00:00"/>
    <d v="2024-11-21T00:00:00"/>
    <n v="7.99"/>
    <n v="48"/>
    <x v="1"/>
    <n v="4"/>
    <n v="2"/>
    <b v="0"/>
    <n v="938"/>
    <n v="92"/>
    <s v="Canada"/>
    <s v="Cryptocurrency"/>
    <s v="French"/>
    <n v="99"/>
    <n v="4.2"/>
    <b v="1"/>
    <s v="Active"/>
    <x v="806"/>
    <s v="Smart TV"/>
    <x v="1"/>
    <s v="Late Night"/>
    <n v="11"/>
    <n v="87.89"/>
    <s v="Dec"/>
    <n v="2023"/>
    <s v="Nov"/>
    <n v="2024"/>
    <s v="Silver"/>
  </r>
  <r>
    <x v="867"/>
    <s v="Hunter"/>
    <d v="2023-03-11T00:00:00"/>
    <d v="2024-08-12T00:00:00"/>
    <n v="15.99"/>
    <n v="496"/>
    <x v="6"/>
    <n v="5"/>
    <n v="6"/>
    <b v="0"/>
    <n v="803"/>
    <n v="130"/>
    <s v="USA"/>
    <s v="Cryptocurrency"/>
    <s v="French"/>
    <n v="4"/>
    <n v="4.8"/>
    <b v="0"/>
    <s v="Active"/>
    <x v="807"/>
    <s v="Smart TV"/>
    <x v="2"/>
    <s v="Morning"/>
    <n v="17"/>
    <n v="271.83"/>
    <s v="Mar"/>
    <n v="2023"/>
    <s v="Aug"/>
    <n v="2024"/>
    <s v="Diamond"/>
  </r>
  <r>
    <x v="868"/>
    <s v="Christopher"/>
    <d v="2024-11-02T00:00:00"/>
    <d v="2024-11-27T00:00:00"/>
    <n v="11.99"/>
    <n v="395"/>
    <x v="4"/>
    <n v="4"/>
    <n v="4"/>
    <b v="0"/>
    <n v="190"/>
    <n v="105"/>
    <s v="France"/>
    <s v="Credit Card"/>
    <s v="German"/>
    <n v="67"/>
    <n v="4.0999999999999996"/>
    <b v="0"/>
    <s v="Active"/>
    <x v="808"/>
    <s v="Smartphone"/>
    <x v="2"/>
    <s v="Evening"/>
    <n v="1"/>
    <n v="11.99"/>
    <s v="Nov"/>
    <n v="2024"/>
    <s v="Nov"/>
    <n v="2024"/>
    <s v="Gold"/>
  </r>
  <r>
    <x v="869"/>
    <s v="Lisa"/>
    <d v="2024-05-18T00:00:00"/>
    <d v="2024-11-21T00:00:00"/>
    <n v="7.99"/>
    <n v="162"/>
    <x v="4"/>
    <n v="2"/>
    <n v="5"/>
    <b v="1"/>
    <n v="672"/>
    <n v="57"/>
    <s v="Australia"/>
    <s v="Debit Card"/>
    <s v="Mandarin"/>
    <n v="16"/>
    <n v="4.3"/>
    <b v="0"/>
    <s v="Active"/>
    <x v="809"/>
    <s v="Laptop"/>
    <x v="4"/>
    <s v="Afternoon"/>
    <n v="6"/>
    <n v="47.94"/>
    <s v="May"/>
    <n v="2024"/>
    <s v="Nov"/>
    <n v="2024"/>
    <s v="Silver"/>
  </r>
  <r>
    <x v="870"/>
    <s v="Pamela"/>
    <d v="2023-04-20T00:00:00"/>
    <d v="2024-12-15T00:00:00"/>
    <n v="15.99"/>
    <n v="453"/>
    <x v="0"/>
    <n v="5"/>
    <n v="2"/>
    <b v="1"/>
    <n v="591"/>
    <n v="169"/>
    <s v="Canada"/>
    <s v="PayPal"/>
    <s v="English"/>
    <n v="72"/>
    <n v="4.0999999999999996"/>
    <b v="1"/>
    <s v="Active"/>
    <x v="810"/>
    <s v="Tablet"/>
    <x v="3"/>
    <s v="Evening"/>
    <n v="19"/>
    <n v="303.81"/>
    <s v="Apr"/>
    <n v="2023"/>
    <s v="Dec"/>
    <n v="2024"/>
    <s v="Diamond"/>
  </r>
  <r>
    <x v="871"/>
    <s v="Maurice"/>
    <d v="2024-06-07T00:00:00"/>
    <d v="2024-06-12T00:00:00"/>
    <n v="15.99"/>
    <n v="53"/>
    <x v="2"/>
    <n v="4"/>
    <n v="2"/>
    <b v="1"/>
    <n v="720"/>
    <n v="37"/>
    <s v="Australia"/>
    <s v="PayPal"/>
    <s v="Spanish"/>
    <n v="8"/>
    <n v="4"/>
    <b v="1"/>
    <s v="Active"/>
    <x v="811"/>
    <s v="Laptop"/>
    <x v="1"/>
    <s v="Evening"/>
    <n v="1"/>
    <n v="15.99"/>
    <s v="Jun"/>
    <n v="2024"/>
    <s v="Jun"/>
    <n v="2024"/>
    <s v="Diamond"/>
  </r>
  <r>
    <x v="872"/>
    <s v="Brian"/>
    <d v="2023-11-13T00:00:00"/>
    <d v="2024-01-12T00:00:00"/>
    <n v="7.99"/>
    <n v="148"/>
    <x v="3"/>
    <n v="1"/>
    <n v="1"/>
    <b v="1"/>
    <n v="579"/>
    <n v="121"/>
    <s v="France"/>
    <s v="Cryptocurrency"/>
    <s v="Spanish"/>
    <n v="8"/>
    <n v="3.6"/>
    <b v="0"/>
    <s v="Active"/>
    <x v="812"/>
    <s v="Smart TV"/>
    <x v="2"/>
    <s v="Evening"/>
    <n v="1"/>
    <n v="7.99"/>
    <s v="Nov"/>
    <n v="2023"/>
    <s v="Jan"/>
    <n v="2024"/>
    <s v="Silver"/>
  </r>
  <r>
    <x v="873"/>
    <s v="Cheryl"/>
    <d v="2024-07-06T00:00:00"/>
    <d v="2024-11-12T00:00:00"/>
    <n v="7.99"/>
    <n v="289"/>
    <x v="1"/>
    <n v="5"/>
    <n v="2"/>
    <b v="0"/>
    <n v="216"/>
    <n v="162"/>
    <s v="France"/>
    <s v="PayPal"/>
    <s v="Hindi"/>
    <n v="99"/>
    <n v="3.7"/>
    <b v="1"/>
    <s v="Active"/>
    <x v="813"/>
    <s v="Smart TV"/>
    <x v="1"/>
    <s v="Late Night"/>
    <n v="4"/>
    <n v="31.96"/>
    <s v="Jul"/>
    <n v="2024"/>
    <s v="Nov"/>
    <n v="2024"/>
    <s v="Silver"/>
  </r>
  <r>
    <x v="874"/>
    <s v="Ashley"/>
    <d v="2024-09-24T00:00:00"/>
    <d v="2024-12-18T00:00:00"/>
    <n v="7.99"/>
    <n v="70"/>
    <x v="4"/>
    <n v="3"/>
    <n v="6"/>
    <b v="1"/>
    <n v="226"/>
    <n v="104"/>
    <s v="USA"/>
    <s v="Debit Card"/>
    <s v="German"/>
    <n v="59"/>
    <n v="3.3"/>
    <b v="1"/>
    <s v="Active"/>
    <x v="247"/>
    <s v="Laptop"/>
    <x v="2"/>
    <s v="Late Night"/>
    <n v="2"/>
    <n v="15.98"/>
    <s v="Sep"/>
    <n v="2024"/>
    <s v="Dec"/>
    <n v="2024"/>
    <s v="Silver"/>
  </r>
  <r>
    <x v="875"/>
    <s v="Michael"/>
    <d v="2024-03-20T00:00:00"/>
    <d v="2024-11-29T00:00:00"/>
    <n v="11.99"/>
    <n v="440"/>
    <x v="1"/>
    <n v="4"/>
    <n v="3"/>
    <b v="1"/>
    <n v="80"/>
    <n v="143"/>
    <s v="UK"/>
    <s v="Cryptocurrency"/>
    <s v="German"/>
    <n v="2"/>
    <n v="3.4"/>
    <b v="0"/>
    <s v="Active"/>
    <x v="814"/>
    <s v="Tablet"/>
    <x v="0"/>
    <s v="Late Night"/>
    <n v="8"/>
    <n v="95.92"/>
    <s v="Mar"/>
    <n v="2024"/>
    <s v="Nov"/>
    <n v="2024"/>
    <s v="Gold"/>
  </r>
  <r>
    <x v="876"/>
    <s v="Derek"/>
    <d v="2023-03-06T00:00:00"/>
    <d v="2024-11-21T00:00:00"/>
    <n v="15.99"/>
    <n v="281"/>
    <x v="6"/>
    <n v="1"/>
    <n v="2"/>
    <b v="1"/>
    <n v="601"/>
    <n v="75"/>
    <s v="France"/>
    <s v="Credit Card"/>
    <s v="German"/>
    <n v="92"/>
    <n v="4.5"/>
    <b v="0"/>
    <s v="Active"/>
    <x v="815"/>
    <s v="Smart TV"/>
    <x v="2"/>
    <s v="Morning"/>
    <n v="20"/>
    <n v="319.8"/>
    <s v="Mar"/>
    <n v="2023"/>
    <s v="Nov"/>
    <n v="2024"/>
    <s v="Diamond"/>
  </r>
  <r>
    <x v="877"/>
    <s v="Larry"/>
    <d v="2023-03-28T00:00:00"/>
    <d v="2024-12-17T00:00:00"/>
    <n v="15.99"/>
    <n v="138"/>
    <x v="5"/>
    <n v="5"/>
    <n v="2"/>
    <b v="0"/>
    <n v="40"/>
    <n v="166"/>
    <s v="UK"/>
    <s v="Cryptocurrency"/>
    <s v="French"/>
    <n v="83"/>
    <n v="4.2"/>
    <b v="0"/>
    <s v="Active"/>
    <x v="816"/>
    <s v="Tablet"/>
    <x v="3"/>
    <s v="Morning"/>
    <n v="20"/>
    <n v="319.8"/>
    <s v="Mar"/>
    <n v="2023"/>
    <s v="Dec"/>
    <n v="2024"/>
    <s v="Diamond"/>
  </r>
  <r>
    <x v="878"/>
    <s v="Leslie"/>
    <d v="2023-04-17T00:00:00"/>
    <d v="2024-11-23T00:00:00"/>
    <n v="11.99"/>
    <n v="491"/>
    <x v="0"/>
    <n v="2"/>
    <n v="3"/>
    <b v="1"/>
    <n v="194"/>
    <n v="187"/>
    <s v="India"/>
    <s v="PayPal"/>
    <s v="French"/>
    <n v="44"/>
    <n v="4.4000000000000004"/>
    <b v="1"/>
    <s v="Active"/>
    <x v="817"/>
    <s v="Smartphone"/>
    <x v="3"/>
    <s v="Afternoon"/>
    <n v="19"/>
    <n v="227.81"/>
    <s v="Apr"/>
    <n v="2023"/>
    <s v="Nov"/>
    <n v="2024"/>
    <s v="Gold"/>
  </r>
  <r>
    <x v="879"/>
    <s v="Dale"/>
    <d v="2024-02-29T00:00:00"/>
    <d v="2024-11-21T00:00:00"/>
    <n v="7.99"/>
    <n v="337"/>
    <x v="6"/>
    <n v="5"/>
    <n v="1"/>
    <b v="1"/>
    <n v="429"/>
    <n v="190"/>
    <s v="Canada"/>
    <s v="Credit Card"/>
    <s v="Mandarin"/>
    <n v="88"/>
    <n v="4.8"/>
    <b v="0"/>
    <s v="Active"/>
    <x v="818"/>
    <s v="Smartphone"/>
    <x v="0"/>
    <s v="Afternoon"/>
    <n v="8"/>
    <n v="63.92"/>
    <s v="Feb"/>
    <n v="2024"/>
    <s v="Nov"/>
    <n v="2024"/>
    <s v="Silver"/>
  </r>
  <r>
    <x v="880"/>
    <s v="Taylor"/>
    <d v="2024-09-16T00:00:00"/>
    <d v="2024-11-24T00:00:00"/>
    <n v="11.99"/>
    <n v="197"/>
    <x v="1"/>
    <n v="1"/>
    <n v="5"/>
    <b v="0"/>
    <n v="292"/>
    <n v="169"/>
    <s v="France"/>
    <s v="Cryptocurrency"/>
    <s v="English"/>
    <n v="3"/>
    <n v="4.5"/>
    <b v="0"/>
    <s v="Active"/>
    <x v="819"/>
    <s v="Desktop"/>
    <x v="2"/>
    <s v="Morning"/>
    <n v="2"/>
    <n v="23.98"/>
    <s v="Sep"/>
    <n v="2024"/>
    <s v="Nov"/>
    <n v="2024"/>
    <s v="Gold"/>
  </r>
  <r>
    <x v="881"/>
    <s v="Eric"/>
    <d v="2024-04-22T00:00:00"/>
    <d v="2024-12-13T00:00:00"/>
    <n v="15.99"/>
    <n v="14"/>
    <x v="0"/>
    <n v="5"/>
    <n v="1"/>
    <b v="0"/>
    <n v="617"/>
    <n v="128"/>
    <s v="India"/>
    <s v="Debit Card"/>
    <s v="French"/>
    <n v="31"/>
    <n v="3.5"/>
    <b v="0"/>
    <s v="Active"/>
    <x v="820"/>
    <s v="Smartphone"/>
    <x v="0"/>
    <s v="Evening"/>
    <n v="7"/>
    <n v="111.93"/>
    <s v="Apr"/>
    <n v="2024"/>
    <s v="Dec"/>
    <n v="2024"/>
    <s v="Diamond"/>
  </r>
  <r>
    <x v="882"/>
    <s v="Jimmy"/>
    <d v="2024-09-01T00:00:00"/>
    <d v="2024-11-29T00:00:00"/>
    <n v="11.99"/>
    <n v="417"/>
    <x v="5"/>
    <n v="5"/>
    <n v="6"/>
    <b v="0"/>
    <n v="476"/>
    <n v="37"/>
    <s v="USA"/>
    <s v="Cryptocurrency"/>
    <s v="Hindi"/>
    <n v="12"/>
    <n v="4.0999999999999996"/>
    <b v="1"/>
    <s v="Active"/>
    <x v="821"/>
    <s v="Tablet"/>
    <x v="1"/>
    <s v="Morning"/>
    <n v="2"/>
    <n v="23.98"/>
    <s v="Sep"/>
    <n v="2024"/>
    <s v="Nov"/>
    <n v="2024"/>
    <s v="Gold"/>
  </r>
  <r>
    <x v="883"/>
    <s v="Scott"/>
    <d v="2024-05-09T00:00:00"/>
    <d v="2024-11-21T00:00:00"/>
    <n v="15.99"/>
    <n v="287"/>
    <x v="2"/>
    <n v="3"/>
    <n v="6"/>
    <b v="0"/>
    <n v="714"/>
    <n v="3"/>
    <s v="India"/>
    <s v="Debit Card"/>
    <s v="Mandarin"/>
    <n v="45"/>
    <n v="4.3"/>
    <b v="1"/>
    <s v="Active"/>
    <x v="822"/>
    <s v="Tablet"/>
    <x v="2"/>
    <s v="Morning"/>
    <n v="6"/>
    <n v="95.94"/>
    <s v="May"/>
    <n v="2024"/>
    <s v="Nov"/>
    <n v="2024"/>
    <s v="Diamond"/>
  </r>
  <r>
    <x v="884"/>
    <s v="Douglas"/>
    <d v="2024-11-12T00:00:00"/>
    <d v="2024-10-12T00:00:00"/>
    <n v="11.99"/>
    <n v="100"/>
    <x v="2"/>
    <n v="3"/>
    <n v="4"/>
    <b v="0"/>
    <n v="417"/>
    <n v="87"/>
    <s v="France"/>
    <s v="Credit Card"/>
    <s v="English"/>
    <n v="14"/>
    <n v="3.4"/>
    <b v="0"/>
    <s v="Active"/>
    <x v="823"/>
    <s v="Smart TV"/>
    <x v="0"/>
    <s v="Afternoon"/>
    <n v="1"/>
    <n v="11.99"/>
    <s v="Nov"/>
    <n v="2024"/>
    <s v="Oct"/>
    <n v="2024"/>
    <s v="Gold"/>
  </r>
  <r>
    <x v="885"/>
    <s v="Natalie"/>
    <d v="2023-03-25T00:00:00"/>
    <d v="2024-05-12T00:00:00"/>
    <n v="7.99"/>
    <n v="22"/>
    <x v="1"/>
    <n v="4"/>
    <n v="3"/>
    <b v="0"/>
    <n v="707"/>
    <n v="156"/>
    <s v="Canada"/>
    <s v="Cryptocurrency"/>
    <s v="Spanish"/>
    <n v="99"/>
    <n v="3.3"/>
    <b v="0"/>
    <s v="Active"/>
    <x v="824"/>
    <s v="Desktop"/>
    <x v="4"/>
    <s v="Evening"/>
    <n v="13"/>
    <n v="103.87"/>
    <s v="Mar"/>
    <n v="2023"/>
    <s v="May"/>
    <n v="2024"/>
    <s v="Silver"/>
  </r>
  <r>
    <x v="886"/>
    <s v="Judy"/>
    <d v="2024-05-18T00:00:00"/>
    <d v="2024-12-14T00:00:00"/>
    <n v="15.99"/>
    <n v="277"/>
    <x v="2"/>
    <n v="3"/>
    <n v="5"/>
    <b v="0"/>
    <n v="959"/>
    <n v="174"/>
    <s v="USA"/>
    <s v="PayPal"/>
    <s v="French"/>
    <n v="51"/>
    <n v="3.4"/>
    <b v="1"/>
    <s v="Active"/>
    <x v="825"/>
    <s v="Smartphone"/>
    <x v="3"/>
    <s v="Late Night"/>
    <n v="6"/>
    <n v="95.94"/>
    <s v="May"/>
    <n v="2024"/>
    <s v="Dec"/>
    <n v="2024"/>
    <s v="Diamond"/>
  </r>
  <r>
    <x v="887"/>
    <s v="Kristin"/>
    <d v="2023-08-02T00:00:00"/>
    <d v="2024-11-22T00:00:00"/>
    <n v="11.99"/>
    <n v="216"/>
    <x v="2"/>
    <n v="1"/>
    <n v="1"/>
    <b v="0"/>
    <n v="872"/>
    <n v="150"/>
    <s v="France"/>
    <s v="Credit Card"/>
    <s v="English"/>
    <n v="10"/>
    <n v="3.8"/>
    <b v="1"/>
    <s v="Active"/>
    <x v="826"/>
    <s v="Tablet"/>
    <x v="4"/>
    <s v="Late Night"/>
    <n v="15"/>
    <n v="179.85"/>
    <s v="Aug"/>
    <n v="2023"/>
    <s v="Nov"/>
    <n v="2024"/>
    <s v="Gold"/>
  </r>
  <r>
    <x v="888"/>
    <s v="Melissa"/>
    <d v="2023-11-13T00:00:00"/>
    <d v="2024-11-27T00:00:00"/>
    <n v="15.99"/>
    <n v="315"/>
    <x v="6"/>
    <n v="2"/>
    <n v="1"/>
    <b v="1"/>
    <n v="829"/>
    <n v="178"/>
    <s v="USA"/>
    <s v="Debit Card"/>
    <s v="Spanish"/>
    <n v="53"/>
    <n v="3.1"/>
    <b v="0"/>
    <s v="Active"/>
    <x v="827"/>
    <s v="Smartphone"/>
    <x v="0"/>
    <s v="Evening"/>
    <n v="12"/>
    <n v="191.88"/>
    <s v="Nov"/>
    <n v="2023"/>
    <s v="Nov"/>
    <n v="2024"/>
    <s v="Diamond"/>
  </r>
  <r>
    <x v="889"/>
    <s v="Jason"/>
    <d v="2024-01-16T00:00:00"/>
    <d v="2024-02-12T00:00:00"/>
    <n v="15.99"/>
    <n v="278"/>
    <x v="2"/>
    <n v="3"/>
    <n v="2"/>
    <b v="1"/>
    <n v="382"/>
    <n v="25"/>
    <s v="UK"/>
    <s v="PayPal"/>
    <s v="French"/>
    <n v="72"/>
    <n v="4.4000000000000004"/>
    <b v="0"/>
    <s v="Active"/>
    <x v="828"/>
    <s v="Smartphone"/>
    <x v="1"/>
    <s v="Afternoon"/>
    <n v="1"/>
    <n v="15.99"/>
    <s v="Jan"/>
    <n v="2024"/>
    <s v="Feb"/>
    <n v="2024"/>
    <s v="Diamond"/>
  </r>
  <r>
    <x v="890"/>
    <s v="Nathan"/>
    <d v="2023-09-07T00:00:00"/>
    <d v="2024-07-12T00:00:00"/>
    <n v="11.99"/>
    <n v="120"/>
    <x v="0"/>
    <n v="3"/>
    <n v="6"/>
    <b v="0"/>
    <n v="346"/>
    <n v="125"/>
    <s v="USA"/>
    <s v="Cryptocurrency"/>
    <s v="German"/>
    <n v="25"/>
    <n v="4.0999999999999996"/>
    <b v="0"/>
    <s v="Active"/>
    <x v="829"/>
    <s v="Desktop"/>
    <x v="3"/>
    <s v="Morning"/>
    <n v="10"/>
    <n v="119.9"/>
    <s v="Sep"/>
    <n v="2023"/>
    <s v="Jul"/>
    <n v="2024"/>
    <s v="Gold"/>
  </r>
  <r>
    <x v="891"/>
    <s v="Jessica"/>
    <d v="2024-09-17T00:00:00"/>
    <d v="2024-12-12T00:00:00"/>
    <n v="7.99"/>
    <n v="352"/>
    <x v="2"/>
    <n v="4"/>
    <n v="3"/>
    <b v="1"/>
    <n v="112"/>
    <n v="106"/>
    <s v="France"/>
    <s v="Credit Card"/>
    <s v="French"/>
    <n v="33"/>
    <n v="4.5999999999999996"/>
    <b v="1"/>
    <s v="Active"/>
    <x v="830"/>
    <s v="Tablet"/>
    <x v="2"/>
    <s v="Afternoon"/>
    <n v="2"/>
    <n v="15.98"/>
    <s v="Sep"/>
    <n v="2024"/>
    <s v="Dec"/>
    <n v="2024"/>
    <s v="Silver"/>
  </r>
  <r>
    <x v="892"/>
    <s v="Gary"/>
    <d v="2024-01-12T00:00:00"/>
    <d v="2024-12-16T00:00:00"/>
    <n v="15.99"/>
    <n v="250"/>
    <x v="5"/>
    <n v="1"/>
    <n v="2"/>
    <b v="1"/>
    <n v="69"/>
    <n v="35"/>
    <s v="Canada"/>
    <s v="Credit Card"/>
    <s v="German"/>
    <n v="13"/>
    <n v="3.3"/>
    <b v="1"/>
    <s v="Active"/>
    <x v="831"/>
    <s v="Smart TV"/>
    <x v="3"/>
    <s v="Evening"/>
    <n v="11"/>
    <n v="175.89000000000001"/>
    <s v="Jan"/>
    <n v="2024"/>
    <s v="Dec"/>
    <n v="2024"/>
    <s v="Diamond"/>
  </r>
  <r>
    <x v="893"/>
    <s v="Reginald"/>
    <d v="2024-07-14T00:00:00"/>
    <d v="2024-11-12T00:00:00"/>
    <n v="11.99"/>
    <n v="337"/>
    <x v="3"/>
    <n v="2"/>
    <n v="2"/>
    <b v="1"/>
    <n v="750"/>
    <n v="146"/>
    <s v="India"/>
    <s v="Credit Card"/>
    <s v="English"/>
    <n v="100"/>
    <n v="4.0999999999999996"/>
    <b v="1"/>
    <s v="Active"/>
    <x v="832"/>
    <s v="Desktop"/>
    <x v="0"/>
    <s v="Late Night"/>
    <n v="3"/>
    <n v="35.97"/>
    <s v="Jul"/>
    <n v="2024"/>
    <s v="Nov"/>
    <n v="2024"/>
    <s v="Gold"/>
  </r>
  <r>
    <x v="894"/>
    <s v="Sabrina"/>
    <d v="2023-03-02T00:00:00"/>
    <d v="2024-03-12T00:00:00"/>
    <n v="11.99"/>
    <n v="455"/>
    <x v="0"/>
    <n v="5"/>
    <n v="3"/>
    <b v="1"/>
    <n v="112"/>
    <n v="158"/>
    <s v="India"/>
    <s v="Credit Card"/>
    <s v="German"/>
    <n v="15"/>
    <n v="3.9"/>
    <b v="1"/>
    <s v="Active"/>
    <x v="833"/>
    <s v="Smart TV"/>
    <x v="3"/>
    <s v="Morning"/>
    <n v="12"/>
    <n v="143.88"/>
    <s v="Mar"/>
    <n v="2023"/>
    <s v="Mar"/>
    <n v="2024"/>
    <s v="Gold"/>
  </r>
  <r>
    <x v="895"/>
    <s v="Courtney"/>
    <d v="2024-03-05T00:00:00"/>
    <d v="2024-11-22T00:00:00"/>
    <n v="11.99"/>
    <n v="139"/>
    <x v="6"/>
    <n v="1"/>
    <n v="5"/>
    <b v="1"/>
    <n v="12"/>
    <n v="9"/>
    <s v="UK"/>
    <s v="Credit Card"/>
    <s v="Spanish"/>
    <n v="21"/>
    <n v="4.8"/>
    <b v="1"/>
    <s v="Active"/>
    <x v="834"/>
    <s v="Tablet"/>
    <x v="0"/>
    <s v="Evening"/>
    <n v="8"/>
    <n v="95.92"/>
    <s v="Mar"/>
    <n v="2024"/>
    <s v="Nov"/>
    <n v="2024"/>
    <s v="Gold"/>
  </r>
  <r>
    <x v="896"/>
    <s v="Terry"/>
    <d v="2023-06-12T00:00:00"/>
    <d v="2024-11-28T00:00:00"/>
    <n v="15.99"/>
    <n v="11"/>
    <x v="5"/>
    <n v="1"/>
    <n v="4"/>
    <b v="0"/>
    <n v="557"/>
    <n v="165"/>
    <s v="USA"/>
    <s v="PayPal"/>
    <s v="French"/>
    <n v="11"/>
    <n v="4"/>
    <b v="1"/>
    <s v="Active"/>
    <x v="835"/>
    <s v="Smartphone"/>
    <x v="3"/>
    <s v="Late Night"/>
    <n v="17"/>
    <n v="271.83"/>
    <s v="Jun"/>
    <n v="2023"/>
    <s v="Nov"/>
    <n v="2024"/>
    <s v="Diamond"/>
  </r>
  <r>
    <x v="897"/>
    <s v="William"/>
    <d v="2023-09-20T00:00:00"/>
    <d v="2024-12-18T00:00:00"/>
    <n v="15.99"/>
    <n v="224"/>
    <x v="6"/>
    <n v="1"/>
    <n v="5"/>
    <b v="1"/>
    <n v="827"/>
    <n v="138"/>
    <s v="Canada"/>
    <s v="Debit Card"/>
    <s v="Mandarin"/>
    <n v="11"/>
    <n v="4.5"/>
    <b v="1"/>
    <s v="Active"/>
    <x v="836"/>
    <s v="Tablet"/>
    <x v="4"/>
    <s v="Afternoon"/>
    <n v="14"/>
    <n v="223.86"/>
    <s v="Sep"/>
    <n v="2023"/>
    <s v="Dec"/>
    <n v="2024"/>
    <s v="Diamond"/>
  </r>
  <r>
    <x v="898"/>
    <s v="Tiffany"/>
    <d v="2023-11-07T00:00:00"/>
    <d v="2024-09-12T00:00:00"/>
    <n v="15.99"/>
    <n v="322"/>
    <x v="3"/>
    <n v="3"/>
    <n v="4"/>
    <b v="1"/>
    <n v="424"/>
    <n v="74"/>
    <s v="Australia"/>
    <s v="Credit Card"/>
    <s v="French"/>
    <n v="3"/>
    <n v="3"/>
    <b v="0"/>
    <s v="Active"/>
    <x v="837"/>
    <s v="Tablet"/>
    <x v="2"/>
    <s v="Evening"/>
    <n v="10"/>
    <n v="159.9"/>
    <s v="Nov"/>
    <n v="2023"/>
    <s v="Sep"/>
    <n v="2024"/>
    <s v="Diamond"/>
  </r>
  <r>
    <x v="899"/>
    <s v="Aaron"/>
    <d v="2024-09-13T00:00:00"/>
    <d v="2024-11-30T00:00:00"/>
    <n v="7.99"/>
    <n v="466"/>
    <x v="6"/>
    <n v="4"/>
    <n v="4"/>
    <b v="0"/>
    <n v="785"/>
    <n v="12"/>
    <s v="UK"/>
    <s v="Debit Card"/>
    <s v="Spanish"/>
    <n v="94"/>
    <n v="4.9000000000000004"/>
    <b v="0"/>
    <s v="Active"/>
    <x v="838"/>
    <s v="Desktop"/>
    <x v="1"/>
    <s v="Evening"/>
    <n v="2"/>
    <n v="15.98"/>
    <s v="Sep"/>
    <n v="2024"/>
    <s v="Nov"/>
    <n v="2024"/>
    <s v="Silver"/>
  </r>
  <r>
    <x v="900"/>
    <s v="Jennifer"/>
    <d v="2024-07-17T00:00:00"/>
    <d v="2024-12-17T00:00:00"/>
    <n v="11.99"/>
    <n v="34"/>
    <x v="6"/>
    <n v="1"/>
    <n v="1"/>
    <b v="0"/>
    <n v="80"/>
    <n v="71"/>
    <s v="Canada"/>
    <s v="Credit Card"/>
    <s v="German"/>
    <n v="55"/>
    <n v="3.6"/>
    <b v="0"/>
    <s v="Active"/>
    <x v="839"/>
    <s v="Laptop"/>
    <x v="2"/>
    <s v="Late Night"/>
    <n v="5"/>
    <n v="59.95"/>
    <s v="Jul"/>
    <n v="2024"/>
    <s v="Dec"/>
    <n v="2024"/>
    <s v="Gold"/>
  </r>
  <r>
    <x v="901"/>
    <s v="Denise"/>
    <d v="2023-06-18T00:00:00"/>
    <d v="2024-12-12T00:00:00"/>
    <n v="7.99"/>
    <n v="178"/>
    <x v="0"/>
    <n v="1"/>
    <n v="4"/>
    <b v="0"/>
    <n v="239"/>
    <n v="126"/>
    <s v="Canada"/>
    <s v="Cryptocurrency"/>
    <s v="English"/>
    <n v="86"/>
    <n v="3.9"/>
    <b v="0"/>
    <s v="Active"/>
    <x v="840"/>
    <s v="Laptop"/>
    <x v="2"/>
    <s v="Evening"/>
    <n v="17"/>
    <n v="135.83000000000001"/>
    <s v="Jun"/>
    <n v="2023"/>
    <s v="Dec"/>
    <n v="2024"/>
    <s v="Silver"/>
  </r>
  <r>
    <x v="902"/>
    <s v="Kyle"/>
    <d v="2024-03-08T00:00:00"/>
    <d v="2024-11-12T00:00:00"/>
    <n v="15.99"/>
    <n v="168"/>
    <x v="5"/>
    <n v="3"/>
    <n v="2"/>
    <b v="1"/>
    <n v="25"/>
    <n v="171"/>
    <s v="France"/>
    <s v="PayPal"/>
    <s v="Hindi"/>
    <n v="79"/>
    <n v="4"/>
    <b v="0"/>
    <s v="Active"/>
    <x v="841"/>
    <s v="Desktop"/>
    <x v="3"/>
    <s v="Evening"/>
    <n v="8"/>
    <n v="127.92"/>
    <s v="Mar"/>
    <n v="2024"/>
    <s v="Nov"/>
    <n v="2024"/>
    <s v="Diamond"/>
  </r>
  <r>
    <x v="903"/>
    <s v="Derek"/>
    <d v="2023-03-08T00:00:00"/>
    <d v="2024-11-27T00:00:00"/>
    <n v="7.99"/>
    <n v="127"/>
    <x v="4"/>
    <n v="2"/>
    <n v="5"/>
    <b v="0"/>
    <n v="482"/>
    <n v="5"/>
    <s v="India"/>
    <s v="Cryptocurrency"/>
    <s v="English"/>
    <n v="99"/>
    <n v="3.6"/>
    <b v="0"/>
    <s v="Active"/>
    <x v="842"/>
    <s v="Desktop"/>
    <x v="3"/>
    <s v="Afternoon"/>
    <n v="20"/>
    <n v="159.80000000000001"/>
    <s v="Mar"/>
    <n v="2023"/>
    <s v="Nov"/>
    <n v="2024"/>
    <s v="Silver"/>
  </r>
  <r>
    <x v="904"/>
    <s v="Stephanie"/>
    <d v="2023-01-26T00:00:00"/>
    <d v="2024-11-19T00:00:00"/>
    <n v="15.99"/>
    <n v="241"/>
    <x v="4"/>
    <n v="1"/>
    <n v="5"/>
    <b v="1"/>
    <n v="775"/>
    <n v="194"/>
    <s v="France"/>
    <s v="Debit Card"/>
    <s v="Hindi"/>
    <n v="94"/>
    <n v="3.1"/>
    <b v="0"/>
    <s v="Active"/>
    <x v="843"/>
    <s v="Laptop"/>
    <x v="1"/>
    <s v="Morning"/>
    <n v="21"/>
    <n v="335.79"/>
    <s v="Jan"/>
    <n v="2023"/>
    <s v="Nov"/>
    <n v="2024"/>
    <s v="Diamond"/>
  </r>
  <r>
    <x v="905"/>
    <s v="Jeffery"/>
    <d v="2023-10-30T00:00:00"/>
    <d v="2024-11-25T00:00:00"/>
    <n v="7.99"/>
    <n v="308"/>
    <x v="1"/>
    <n v="1"/>
    <n v="5"/>
    <b v="0"/>
    <n v="107"/>
    <n v="87"/>
    <s v="Canada"/>
    <s v="Cryptocurrency"/>
    <s v="French"/>
    <n v="17"/>
    <n v="3.4"/>
    <b v="0"/>
    <s v="Active"/>
    <x v="324"/>
    <s v="Desktop"/>
    <x v="4"/>
    <s v="Late Night"/>
    <n v="12"/>
    <n v="95.88"/>
    <s v="Oct"/>
    <n v="2023"/>
    <s v="Nov"/>
    <n v="2024"/>
    <s v="Silver"/>
  </r>
  <r>
    <x v="906"/>
    <s v="Angelica"/>
    <d v="2023-05-01T00:00:00"/>
    <d v="2024-12-17T00:00:00"/>
    <n v="15.99"/>
    <n v="348"/>
    <x v="3"/>
    <n v="2"/>
    <n v="6"/>
    <b v="1"/>
    <n v="378"/>
    <n v="56"/>
    <s v="Australia"/>
    <s v="Debit Card"/>
    <s v="Spanish"/>
    <n v="9"/>
    <n v="4.5"/>
    <b v="1"/>
    <s v="Active"/>
    <x v="844"/>
    <s v="Smart TV"/>
    <x v="4"/>
    <s v="Afternoon"/>
    <n v="19"/>
    <n v="303.81"/>
    <s v="May"/>
    <n v="2023"/>
    <s v="Dec"/>
    <n v="2024"/>
    <s v="Diamond"/>
  </r>
  <r>
    <x v="907"/>
    <s v="Martin"/>
    <d v="2023-04-04T00:00:00"/>
    <d v="2024-11-27T00:00:00"/>
    <n v="11.99"/>
    <n v="203"/>
    <x v="4"/>
    <n v="4"/>
    <n v="4"/>
    <b v="1"/>
    <n v="874"/>
    <n v="67"/>
    <s v="India"/>
    <s v="Debit Card"/>
    <s v="French"/>
    <n v="94"/>
    <n v="3.9"/>
    <b v="1"/>
    <s v="Active"/>
    <x v="845"/>
    <s v="Smartphone"/>
    <x v="0"/>
    <s v="Afternoon"/>
    <n v="19"/>
    <n v="227.81"/>
    <s v="Apr"/>
    <n v="2023"/>
    <s v="Nov"/>
    <n v="2024"/>
    <s v="Gold"/>
  </r>
  <r>
    <x v="908"/>
    <s v="Kurt"/>
    <d v="2024-11-12T00:00:00"/>
    <d v="2024-11-27T00:00:00"/>
    <n v="15.99"/>
    <n v="121"/>
    <x v="0"/>
    <n v="4"/>
    <n v="5"/>
    <b v="1"/>
    <n v="53"/>
    <n v="77"/>
    <s v="Australia"/>
    <s v="PayPal"/>
    <s v="Hindi"/>
    <n v="54"/>
    <n v="3.1"/>
    <b v="1"/>
    <s v="Active"/>
    <x v="846"/>
    <s v="Laptop"/>
    <x v="0"/>
    <s v="Morning"/>
    <n v="1"/>
    <n v="15.99"/>
    <s v="Nov"/>
    <n v="2024"/>
    <s v="Nov"/>
    <n v="2024"/>
    <s v="Diamond"/>
  </r>
  <r>
    <x v="909"/>
    <s v="William"/>
    <d v="2023-04-26T00:00:00"/>
    <d v="2024-09-12T00:00:00"/>
    <n v="15.99"/>
    <n v="11"/>
    <x v="4"/>
    <n v="1"/>
    <n v="1"/>
    <b v="0"/>
    <n v="818"/>
    <n v="45"/>
    <s v="Germany"/>
    <s v="PayPal"/>
    <s v="Spanish"/>
    <n v="97"/>
    <n v="4.9000000000000004"/>
    <b v="0"/>
    <s v="Active"/>
    <x v="847"/>
    <s v="Desktop"/>
    <x v="4"/>
    <s v="Afternoon"/>
    <n v="16"/>
    <n v="255.84"/>
    <s v="Apr"/>
    <n v="2023"/>
    <s v="Sep"/>
    <n v="2024"/>
    <s v="Diamond"/>
  </r>
  <r>
    <x v="910"/>
    <s v="Daniel"/>
    <d v="2024-11-25T00:00:00"/>
    <d v="2024-11-21T00:00:00"/>
    <n v="15.99"/>
    <n v="274"/>
    <x v="1"/>
    <n v="5"/>
    <n v="6"/>
    <b v="0"/>
    <n v="732"/>
    <n v="105"/>
    <s v="UK"/>
    <s v="PayPal"/>
    <s v="Hindi"/>
    <n v="36"/>
    <n v="4.0999999999999996"/>
    <b v="1"/>
    <s v="Active"/>
    <x v="848"/>
    <s v="Smart TV"/>
    <x v="2"/>
    <s v="Evening"/>
    <n v="1"/>
    <n v="15.99"/>
    <s v="Nov"/>
    <n v="2024"/>
    <s v="Nov"/>
    <n v="2024"/>
    <s v="Diamond"/>
  </r>
  <r>
    <x v="911"/>
    <s v="Daniel"/>
    <d v="2023-07-02T00:00:00"/>
    <d v="2024-11-22T00:00:00"/>
    <n v="7.99"/>
    <n v="331"/>
    <x v="2"/>
    <n v="5"/>
    <n v="1"/>
    <b v="0"/>
    <n v="85"/>
    <n v="117"/>
    <s v="France"/>
    <s v="Credit Card"/>
    <s v="French"/>
    <n v="21"/>
    <n v="4.8"/>
    <b v="1"/>
    <s v="Active"/>
    <x v="849"/>
    <s v="Smart TV"/>
    <x v="3"/>
    <s v="Afternoon"/>
    <n v="16"/>
    <n v="127.84"/>
    <s v="Jul"/>
    <n v="2023"/>
    <s v="Nov"/>
    <n v="2024"/>
    <s v="Silver"/>
  </r>
  <r>
    <x v="912"/>
    <s v="Jonathan"/>
    <d v="2024-05-06T00:00:00"/>
    <d v="2024-11-29T00:00:00"/>
    <n v="7.99"/>
    <n v="114"/>
    <x v="0"/>
    <n v="1"/>
    <n v="1"/>
    <b v="1"/>
    <n v="896"/>
    <n v="9"/>
    <s v="Australia"/>
    <s v="Debit Card"/>
    <s v="Mandarin"/>
    <n v="60"/>
    <n v="3.2"/>
    <b v="0"/>
    <s v="Active"/>
    <x v="489"/>
    <s v="Desktop"/>
    <x v="4"/>
    <s v="Morning"/>
    <n v="6"/>
    <n v="47.94"/>
    <s v="May"/>
    <n v="2024"/>
    <s v="Nov"/>
    <n v="2024"/>
    <s v="Silver"/>
  </r>
  <r>
    <x v="913"/>
    <s v="Bianca"/>
    <d v="2024-02-26T00:00:00"/>
    <d v="2024-06-12T00:00:00"/>
    <n v="15.99"/>
    <n v="227"/>
    <x v="3"/>
    <n v="2"/>
    <n v="1"/>
    <b v="0"/>
    <n v="581"/>
    <n v="146"/>
    <s v="Germany"/>
    <s v="PayPal"/>
    <s v="Spanish"/>
    <n v="37"/>
    <n v="4.4000000000000004"/>
    <b v="0"/>
    <s v="Active"/>
    <x v="850"/>
    <s v="Smartphone"/>
    <x v="4"/>
    <s v="Evening"/>
    <n v="3"/>
    <n v="47.97"/>
    <s v="Feb"/>
    <n v="2024"/>
    <s v="Jun"/>
    <n v="2024"/>
    <s v="Diamond"/>
  </r>
  <r>
    <x v="914"/>
    <s v="Dale"/>
    <d v="2024-08-14T00:00:00"/>
    <d v="2024-07-12T00:00:00"/>
    <n v="11.99"/>
    <n v="219"/>
    <x v="0"/>
    <n v="4"/>
    <n v="1"/>
    <b v="1"/>
    <n v="318"/>
    <n v="37"/>
    <s v="France"/>
    <s v="Cryptocurrency"/>
    <s v="Spanish"/>
    <n v="69"/>
    <n v="3.9"/>
    <b v="1"/>
    <s v="Active"/>
    <x v="851"/>
    <s v="Laptop"/>
    <x v="2"/>
    <s v="Late Night"/>
    <n v="1"/>
    <n v="11.99"/>
    <s v="Aug"/>
    <n v="2024"/>
    <s v="Jul"/>
    <n v="2024"/>
    <s v="Gold"/>
  </r>
  <r>
    <x v="915"/>
    <s v="Paul"/>
    <d v="2024-07-05T00:00:00"/>
    <d v="2024-11-24T00:00:00"/>
    <n v="15.99"/>
    <n v="245"/>
    <x v="2"/>
    <n v="3"/>
    <n v="5"/>
    <b v="1"/>
    <n v="862"/>
    <n v="129"/>
    <s v="India"/>
    <s v="Debit Card"/>
    <s v="Mandarin"/>
    <n v="6"/>
    <n v="3.7"/>
    <b v="1"/>
    <s v="Active"/>
    <x v="852"/>
    <s v="Tablet"/>
    <x v="3"/>
    <s v="Evening"/>
    <n v="4"/>
    <n v="63.96"/>
    <s v="Jul"/>
    <n v="2024"/>
    <s v="Nov"/>
    <n v="2024"/>
    <s v="Diamond"/>
  </r>
  <r>
    <x v="916"/>
    <s v="Joseph"/>
    <d v="2024-09-19T00:00:00"/>
    <d v="2024-12-14T00:00:00"/>
    <n v="7.99"/>
    <n v="429"/>
    <x v="1"/>
    <n v="5"/>
    <n v="4"/>
    <b v="0"/>
    <n v="944"/>
    <n v="165"/>
    <s v="France"/>
    <s v="PayPal"/>
    <s v="French"/>
    <n v="12"/>
    <n v="4.7"/>
    <b v="1"/>
    <s v="Active"/>
    <x v="96"/>
    <s v="Tablet"/>
    <x v="2"/>
    <s v="Morning"/>
    <n v="2"/>
    <n v="15.98"/>
    <s v="Sep"/>
    <n v="2024"/>
    <s v="Dec"/>
    <n v="2024"/>
    <s v="Silver"/>
  </r>
  <r>
    <x v="917"/>
    <s v="Reginald"/>
    <d v="2023-09-11T00:00:00"/>
    <d v="2024-08-12T00:00:00"/>
    <n v="15.99"/>
    <n v="168"/>
    <x v="5"/>
    <n v="5"/>
    <n v="4"/>
    <b v="1"/>
    <n v="304"/>
    <n v="196"/>
    <s v="USA"/>
    <s v="Debit Card"/>
    <s v="Spanish"/>
    <n v="44"/>
    <n v="4.0999999999999996"/>
    <b v="0"/>
    <s v="Active"/>
    <x v="853"/>
    <s v="Smart TV"/>
    <x v="0"/>
    <s v="Afternoon"/>
    <n v="11"/>
    <n v="175.89000000000001"/>
    <s v="Sep"/>
    <n v="2023"/>
    <s v="Aug"/>
    <n v="2024"/>
    <s v="Diamond"/>
  </r>
  <r>
    <x v="918"/>
    <s v="Jerry"/>
    <d v="2023-02-20T00:00:00"/>
    <d v="2024-11-21T00:00:00"/>
    <n v="11.99"/>
    <n v="352"/>
    <x v="0"/>
    <n v="4"/>
    <n v="4"/>
    <b v="1"/>
    <n v="358"/>
    <n v="6"/>
    <s v="Canada"/>
    <s v="Debit Card"/>
    <s v="Mandarin"/>
    <n v="32"/>
    <n v="3.8"/>
    <b v="0"/>
    <s v="Active"/>
    <x v="702"/>
    <s v="Smartphone"/>
    <x v="3"/>
    <s v="Evening"/>
    <n v="21"/>
    <n v="251.79"/>
    <s v="Feb"/>
    <n v="2023"/>
    <s v="Nov"/>
    <n v="2024"/>
    <s v="Gold"/>
  </r>
  <r>
    <x v="919"/>
    <s v="Christine"/>
    <d v="2024-02-06T00:00:00"/>
    <d v="2024-04-12T00:00:00"/>
    <n v="11.99"/>
    <n v="276"/>
    <x v="6"/>
    <n v="5"/>
    <n v="4"/>
    <b v="0"/>
    <n v="389"/>
    <n v="177"/>
    <s v="France"/>
    <s v="PayPal"/>
    <s v="English"/>
    <n v="19"/>
    <n v="4.3"/>
    <b v="0"/>
    <s v="Active"/>
    <x v="854"/>
    <s v="Tablet"/>
    <x v="1"/>
    <s v="Evening"/>
    <n v="2"/>
    <n v="23.98"/>
    <s v="Feb"/>
    <n v="2024"/>
    <s v="Apr"/>
    <n v="2024"/>
    <s v="Gold"/>
  </r>
  <r>
    <x v="920"/>
    <s v="Jennifer"/>
    <d v="2024-09-30T00:00:00"/>
    <d v="2024-11-25T00:00:00"/>
    <n v="11.99"/>
    <n v="64"/>
    <x v="3"/>
    <n v="2"/>
    <n v="3"/>
    <b v="1"/>
    <n v="221"/>
    <n v="4"/>
    <s v="USA"/>
    <s v="PayPal"/>
    <s v="Mandarin"/>
    <n v="88"/>
    <n v="3.7"/>
    <b v="1"/>
    <s v="Active"/>
    <x v="542"/>
    <s v="Tablet"/>
    <x v="4"/>
    <s v="Afternoon"/>
    <n v="1"/>
    <n v="11.99"/>
    <s v="Sep"/>
    <n v="2024"/>
    <s v="Nov"/>
    <n v="2024"/>
    <s v="Gold"/>
  </r>
  <r>
    <x v="921"/>
    <s v="Robert"/>
    <d v="2023-05-29T00:00:00"/>
    <d v="2024-12-18T00:00:00"/>
    <n v="15.99"/>
    <n v="191"/>
    <x v="3"/>
    <n v="5"/>
    <n v="1"/>
    <b v="0"/>
    <n v="688"/>
    <n v="192"/>
    <s v="USA"/>
    <s v="PayPal"/>
    <s v="Hindi"/>
    <n v="71"/>
    <n v="4"/>
    <b v="0"/>
    <s v="Active"/>
    <x v="855"/>
    <s v="Smart TV"/>
    <x v="4"/>
    <s v="Morning"/>
    <n v="18"/>
    <n v="287.82"/>
    <s v="May"/>
    <n v="2023"/>
    <s v="Dec"/>
    <n v="2024"/>
    <s v="Diamond"/>
  </r>
  <r>
    <x v="922"/>
    <s v="Jonathon"/>
    <d v="2023-12-17T00:00:00"/>
    <d v="2024-12-17T00:00:00"/>
    <n v="11.99"/>
    <n v="23"/>
    <x v="6"/>
    <n v="2"/>
    <n v="1"/>
    <b v="0"/>
    <n v="544"/>
    <n v="25"/>
    <s v="India"/>
    <s v="Cryptocurrency"/>
    <s v="German"/>
    <n v="47"/>
    <n v="3.6"/>
    <b v="0"/>
    <s v="Active"/>
    <x v="316"/>
    <s v="Laptop"/>
    <x v="3"/>
    <s v="Evening"/>
    <n v="12"/>
    <n v="143.88"/>
    <s v="Dec"/>
    <n v="2023"/>
    <s v="Dec"/>
    <n v="2024"/>
    <s v="Gold"/>
  </r>
  <r>
    <x v="923"/>
    <s v="Sarah"/>
    <d v="2023-06-08T00:00:00"/>
    <d v="2024-11-26T00:00:00"/>
    <n v="7.99"/>
    <n v="397"/>
    <x v="3"/>
    <n v="4"/>
    <n v="4"/>
    <b v="1"/>
    <n v="63"/>
    <n v="126"/>
    <s v="Germany"/>
    <s v="Debit Card"/>
    <s v="Mandarin"/>
    <n v="77"/>
    <n v="3.9"/>
    <b v="1"/>
    <s v="Active"/>
    <x v="856"/>
    <s v="Smartphone"/>
    <x v="3"/>
    <s v="Afternoon"/>
    <n v="17"/>
    <n v="135.83000000000001"/>
    <s v="Jun"/>
    <n v="2023"/>
    <s v="Nov"/>
    <n v="2024"/>
    <s v="Silver"/>
  </r>
  <r>
    <x v="924"/>
    <s v="Timothy"/>
    <d v="2023-07-21T00:00:00"/>
    <d v="2024-11-30T00:00:00"/>
    <n v="11.99"/>
    <n v="133"/>
    <x v="5"/>
    <n v="4"/>
    <n v="6"/>
    <b v="0"/>
    <n v="469"/>
    <n v="182"/>
    <s v="Australia"/>
    <s v="PayPal"/>
    <s v="English"/>
    <n v="85"/>
    <n v="4.4000000000000004"/>
    <b v="0"/>
    <s v="Active"/>
    <x v="857"/>
    <s v="Tablet"/>
    <x v="0"/>
    <s v="Afternoon"/>
    <n v="16"/>
    <n v="191.84"/>
    <s v="Jul"/>
    <n v="2023"/>
    <s v="Nov"/>
    <n v="2024"/>
    <s v="Gold"/>
  </r>
  <r>
    <x v="925"/>
    <s v="Ashley"/>
    <d v="2024-05-10T00:00:00"/>
    <d v="2024-11-23T00:00:00"/>
    <n v="11.99"/>
    <n v="190"/>
    <x v="0"/>
    <n v="2"/>
    <n v="1"/>
    <b v="0"/>
    <n v="359"/>
    <n v="192"/>
    <s v="Germany"/>
    <s v="PayPal"/>
    <s v="English"/>
    <n v="38"/>
    <n v="4.4000000000000004"/>
    <b v="1"/>
    <s v="Active"/>
    <x v="858"/>
    <s v="Smartphone"/>
    <x v="2"/>
    <s v="Afternoon"/>
    <n v="6"/>
    <n v="71.94"/>
    <s v="May"/>
    <n v="2024"/>
    <s v="Nov"/>
    <n v="2024"/>
    <s v="Gold"/>
  </r>
  <r>
    <x v="926"/>
    <s v="Matthew"/>
    <d v="2023-02-17T00:00:00"/>
    <d v="2024-04-12T00:00:00"/>
    <n v="7.99"/>
    <n v="302"/>
    <x v="0"/>
    <n v="1"/>
    <n v="1"/>
    <b v="1"/>
    <n v="964"/>
    <n v="165"/>
    <s v="France"/>
    <s v="Cryptocurrency"/>
    <s v="English"/>
    <n v="47"/>
    <n v="4.4000000000000004"/>
    <b v="0"/>
    <s v="Active"/>
    <x v="859"/>
    <s v="Smart TV"/>
    <x v="1"/>
    <s v="Evening"/>
    <n v="13"/>
    <n v="103.87"/>
    <s v="Feb"/>
    <n v="2023"/>
    <s v="Apr"/>
    <n v="2024"/>
    <s v="Silver"/>
  </r>
  <r>
    <x v="927"/>
    <s v="John"/>
    <d v="2024-12-17T00:00:00"/>
    <d v="2024-01-12T00:00:00"/>
    <n v="15.99"/>
    <n v="301"/>
    <x v="5"/>
    <n v="4"/>
    <n v="6"/>
    <b v="0"/>
    <n v="619"/>
    <n v="172"/>
    <s v="USA"/>
    <s v="Debit Card"/>
    <s v="English"/>
    <n v="37"/>
    <n v="4.2"/>
    <b v="1"/>
    <s v="Active"/>
    <x v="860"/>
    <s v="Tablet"/>
    <x v="2"/>
    <s v="Evening"/>
    <n v="11"/>
    <n v="175.89000000000001"/>
    <s v="Dec"/>
    <n v="2024"/>
    <s v="Jan"/>
    <n v="2024"/>
    <s v="Diamond"/>
  </r>
  <r>
    <x v="928"/>
    <s v="Lynn"/>
    <d v="2024-08-20T00:00:00"/>
    <d v="2024-03-12T00:00:00"/>
    <n v="7.99"/>
    <n v="200"/>
    <x v="1"/>
    <n v="3"/>
    <n v="2"/>
    <b v="0"/>
    <n v="453"/>
    <n v="172"/>
    <s v="Canada"/>
    <s v="PayPal"/>
    <s v="English"/>
    <n v="1"/>
    <n v="4.4000000000000004"/>
    <b v="1"/>
    <s v="Active"/>
    <x v="861"/>
    <s v="Tablet"/>
    <x v="1"/>
    <s v="Morning"/>
    <n v="5"/>
    <n v="39.950000000000003"/>
    <s v="Aug"/>
    <n v="2024"/>
    <s v="Mar"/>
    <n v="2024"/>
    <s v="Silver"/>
  </r>
  <r>
    <x v="929"/>
    <s v="Julia"/>
    <d v="2024-03-10T00:00:00"/>
    <d v="2024-11-21T00:00:00"/>
    <n v="15.99"/>
    <n v="53"/>
    <x v="4"/>
    <n v="1"/>
    <n v="2"/>
    <b v="0"/>
    <n v="849"/>
    <n v="98"/>
    <s v="India"/>
    <s v="Credit Card"/>
    <s v="Mandarin"/>
    <n v="14"/>
    <n v="3.1"/>
    <b v="0"/>
    <s v="Active"/>
    <x v="862"/>
    <s v="Smartphone"/>
    <x v="0"/>
    <s v="Evening"/>
    <n v="8"/>
    <n v="127.92"/>
    <s v="Mar"/>
    <n v="2024"/>
    <s v="Nov"/>
    <n v="2024"/>
    <s v="Diamond"/>
  </r>
  <r>
    <x v="930"/>
    <s v="Jesse"/>
    <d v="2024-10-30T00:00:00"/>
    <d v="2024-11-12T00:00:00"/>
    <n v="7.99"/>
    <n v="83"/>
    <x v="6"/>
    <n v="3"/>
    <n v="5"/>
    <b v="1"/>
    <n v="148"/>
    <n v="154"/>
    <s v="UK"/>
    <s v="Credit Card"/>
    <s v="Hindi"/>
    <n v="21"/>
    <n v="3.1"/>
    <b v="0"/>
    <s v="Active"/>
    <x v="863"/>
    <s v="Smart TV"/>
    <x v="2"/>
    <s v="Late Night"/>
    <n v="1"/>
    <n v="7.99"/>
    <s v="Oct"/>
    <n v="2024"/>
    <s v="Nov"/>
    <n v="2024"/>
    <s v="Silver"/>
  </r>
  <r>
    <x v="931"/>
    <s v="Kristin"/>
    <d v="2023-04-24T00:00:00"/>
    <d v="2024-11-28T00:00:00"/>
    <n v="7.99"/>
    <n v="127"/>
    <x v="5"/>
    <n v="2"/>
    <n v="2"/>
    <b v="0"/>
    <n v="842"/>
    <n v="24"/>
    <s v="Canada"/>
    <s v="Cryptocurrency"/>
    <s v="Spanish"/>
    <n v="72"/>
    <n v="3.2"/>
    <b v="1"/>
    <s v="Active"/>
    <x v="864"/>
    <s v="Smartphone"/>
    <x v="3"/>
    <s v="Late Night"/>
    <n v="19"/>
    <n v="151.81"/>
    <s v="Apr"/>
    <n v="2023"/>
    <s v="Nov"/>
    <n v="2024"/>
    <s v="Silver"/>
  </r>
  <r>
    <x v="932"/>
    <s v="Michael"/>
    <d v="2023-10-09T00:00:00"/>
    <d v="2024-03-12T00:00:00"/>
    <n v="15.99"/>
    <n v="192"/>
    <x v="4"/>
    <n v="1"/>
    <n v="3"/>
    <b v="1"/>
    <n v="229"/>
    <n v="54"/>
    <s v="Germany"/>
    <s v="PayPal"/>
    <s v="Spanish"/>
    <n v="87"/>
    <n v="3.1"/>
    <b v="0"/>
    <s v="Active"/>
    <x v="865"/>
    <s v="Smart TV"/>
    <x v="2"/>
    <s v="Afternoon"/>
    <n v="5"/>
    <n v="79.95"/>
    <s v="Oct"/>
    <n v="2023"/>
    <s v="Mar"/>
    <n v="2024"/>
    <s v="Diamond"/>
  </r>
  <r>
    <x v="933"/>
    <s v="Brandon"/>
    <d v="2023-12-05T00:00:00"/>
    <d v="2024-11-26T00:00:00"/>
    <n v="7.99"/>
    <n v="12"/>
    <x v="6"/>
    <n v="2"/>
    <n v="3"/>
    <b v="1"/>
    <n v="396"/>
    <n v="22"/>
    <s v="Australia"/>
    <s v="Cryptocurrency"/>
    <s v="Hindi"/>
    <n v="70"/>
    <n v="3.5"/>
    <b v="1"/>
    <s v="Active"/>
    <x v="866"/>
    <s v="Tablet"/>
    <x v="2"/>
    <s v="Late Night"/>
    <n v="11"/>
    <n v="87.89"/>
    <s v="Dec"/>
    <n v="2023"/>
    <s v="Nov"/>
    <n v="2024"/>
    <s v="Silver"/>
  </r>
  <r>
    <x v="934"/>
    <s v="Megan"/>
    <d v="2023-08-27T00:00:00"/>
    <d v="2024-03-12T00:00:00"/>
    <n v="15.99"/>
    <n v="115"/>
    <x v="4"/>
    <n v="2"/>
    <n v="3"/>
    <b v="1"/>
    <n v="741"/>
    <n v="68"/>
    <s v="USA"/>
    <s v="Cryptocurrency"/>
    <s v="Hindi"/>
    <n v="30"/>
    <n v="5"/>
    <b v="1"/>
    <s v="Active"/>
    <x v="867"/>
    <s v="Smartphone"/>
    <x v="0"/>
    <s v="Morning"/>
    <n v="6"/>
    <n v="95.94"/>
    <s v="Aug"/>
    <n v="2023"/>
    <s v="Mar"/>
    <n v="2024"/>
    <s v="Diamond"/>
  </r>
  <r>
    <x v="935"/>
    <s v="Joshua"/>
    <d v="2024-10-15T00:00:00"/>
    <d v="2024-11-28T00:00:00"/>
    <n v="11.99"/>
    <n v="52"/>
    <x v="5"/>
    <n v="4"/>
    <n v="4"/>
    <b v="0"/>
    <n v="377"/>
    <n v="135"/>
    <s v="UK"/>
    <s v="Credit Card"/>
    <s v="Spanish"/>
    <n v="90"/>
    <n v="4.0999999999999996"/>
    <b v="1"/>
    <s v="Active"/>
    <x v="868"/>
    <s v="Smart TV"/>
    <x v="3"/>
    <s v="Evening"/>
    <n v="1"/>
    <n v="11.99"/>
    <s v="Oct"/>
    <n v="2024"/>
    <s v="Nov"/>
    <n v="2024"/>
    <s v="Gold"/>
  </r>
  <r>
    <x v="936"/>
    <s v="Stacey"/>
    <d v="2024-07-21T00:00:00"/>
    <d v="2024-11-26T00:00:00"/>
    <n v="7.99"/>
    <n v="128"/>
    <x v="5"/>
    <n v="5"/>
    <n v="6"/>
    <b v="1"/>
    <n v="481"/>
    <n v="128"/>
    <s v="India"/>
    <s v="Credit Card"/>
    <s v="German"/>
    <n v="89"/>
    <n v="3.3"/>
    <b v="1"/>
    <s v="Active"/>
    <x v="869"/>
    <s v="Tablet"/>
    <x v="4"/>
    <s v="Morning"/>
    <n v="4"/>
    <n v="31.96"/>
    <s v="Jul"/>
    <n v="2024"/>
    <s v="Nov"/>
    <n v="2024"/>
    <s v="Silver"/>
  </r>
  <r>
    <x v="937"/>
    <s v="Katie"/>
    <d v="2023-03-11T00:00:00"/>
    <d v="2024-11-21T00:00:00"/>
    <n v="7.99"/>
    <n v="312"/>
    <x v="4"/>
    <n v="4"/>
    <n v="1"/>
    <b v="0"/>
    <n v="769"/>
    <n v="140"/>
    <s v="UK"/>
    <s v="Debit Card"/>
    <s v="Mandarin"/>
    <n v="94"/>
    <n v="4.8"/>
    <b v="1"/>
    <s v="Active"/>
    <x v="794"/>
    <s v="Smart TV"/>
    <x v="2"/>
    <s v="Evening"/>
    <n v="20"/>
    <n v="159.80000000000001"/>
    <s v="Mar"/>
    <n v="2023"/>
    <s v="Nov"/>
    <n v="2024"/>
    <s v="Silver"/>
  </r>
  <r>
    <x v="938"/>
    <s v="Claire"/>
    <d v="2023-11-15T00:00:00"/>
    <d v="2024-11-12T00:00:00"/>
    <n v="11.99"/>
    <n v="360"/>
    <x v="4"/>
    <n v="3"/>
    <n v="4"/>
    <b v="0"/>
    <n v="295"/>
    <n v="55"/>
    <s v="Canada"/>
    <s v="Credit Card"/>
    <s v="Mandarin"/>
    <n v="31"/>
    <n v="3.7"/>
    <b v="0"/>
    <s v="Active"/>
    <x v="870"/>
    <s v="Tablet"/>
    <x v="3"/>
    <s v="Evening"/>
    <n v="11"/>
    <n v="131.89000000000001"/>
    <s v="Nov"/>
    <n v="2023"/>
    <s v="Nov"/>
    <n v="2024"/>
    <s v="Gold"/>
  </r>
  <r>
    <x v="939"/>
    <s v="William"/>
    <d v="2023-10-06T00:00:00"/>
    <d v="2024-11-25T00:00:00"/>
    <n v="11.99"/>
    <n v="451"/>
    <x v="4"/>
    <n v="2"/>
    <n v="3"/>
    <b v="0"/>
    <n v="59"/>
    <n v="38"/>
    <s v="Germany"/>
    <s v="Credit Card"/>
    <s v="German"/>
    <n v="94"/>
    <n v="3"/>
    <b v="1"/>
    <s v="Active"/>
    <x v="871"/>
    <s v="Laptop"/>
    <x v="2"/>
    <s v="Evening"/>
    <n v="13"/>
    <n v="155.87"/>
    <s v="Oct"/>
    <n v="2023"/>
    <s v="Nov"/>
    <n v="2024"/>
    <s v="Gold"/>
  </r>
  <r>
    <x v="940"/>
    <s v="Stephanie"/>
    <d v="2023-11-28T00:00:00"/>
    <d v="2024-12-15T00:00:00"/>
    <n v="7.99"/>
    <n v="350"/>
    <x v="0"/>
    <n v="3"/>
    <n v="6"/>
    <b v="1"/>
    <n v="801"/>
    <n v="156"/>
    <s v="France"/>
    <s v="Credit Card"/>
    <s v="Mandarin"/>
    <n v="66"/>
    <n v="4.5999999999999996"/>
    <b v="1"/>
    <s v="Active"/>
    <x v="872"/>
    <s v="Smart TV"/>
    <x v="4"/>
    <s v="Late Night"/>
    <n v="12"/>
    <n v="95.88"/>
    <s v="Nov"/>
    <n v="2023"/>
    <s v="Dec"/>
    <n v="2024"/>
    <s v="Silver"/>
  </r>
  <r>
    <x v="941"/>
    <s v="Kevin"/>
    <d v="2023-04-17T00:00:00"/>
    <d v="2024-12-14T00:00:00"/>
    <n v="11.99"/>
    <n v="316"/>
    <x v="5"/>
    <n v="1"/>
    <n v="3"/>
    <b v="0"/>
    <n v="793"/>
    <n v="141"/>
    <s v="USA"/>
    <s v="PayPal"/>
    <s v="German"/>
    <n v="28"/>
    <n v="3.4"/>
    <b v="0"/>
    <s v="Active"/>
    <x v="531"/>
    <s v="Desktop"/>
    <x v="2"/>
    <s v="Morning"/>
    <n v="19"/>
    <n v="227.81"/>
    <s v="Apr"/>
    <n v="2023"/>
    <s v="Dec"/>
    <n v="2024"/>
    <s v="Gold"/>
  </r>
  <r>
    <x v="942"/>
    <s v="Marissa"/>
    <d v="2023-09-13T00:00:00"/>
    <d v="2024-10-12T00:00:00"/>
    <n v="11.99"/>
    <n v="147"/>
    <x v="3"/>
    <n v="1"/>
    <n v="1"/>
    <b v="1"/>
    <n v="780"/>
    <n v="76"/>
    <s v="USA"/>
    <s v="Credit Card"/>
    <s v="Mandarin"/>
    <n v="21"/>
    <n v="4.4000000000000004"/>
    <b v="1"/>
    <s v="Active"/>
    <x v="873"/>
    <s v="Tablet"/>
    <x v="3"/>
    <s v="Late Night"/>
    <n v="12"/>
    <n v="143.88"/>
    <s v="Sep"/>
    <n v="2023"/>
    <s v="Oct"/>
    <n v="2024"/>
    <s v="Gold"/>
  </r>
  <r>
    <x v="943"/>
    <s v="Elizabeth"/>
    <d v="2024-11-04T00:00:00"/>
    <d v="2024-05-12T00:00:00"/>
    <n v="11.99"/>
    <n v="307"/>
    <x v="3"/>
    <n v="5"/>
    <n v="6"/>
    <b v="0"/>
    <n v="857"/>
    <n v="9"/>
    <s v="France"/>
    <s v="Cryptocurrency"/>
    <s v="Hindi"/>
    <n v="55"/>
    <n v="3.2"/>
    <b v="1"/>
    <s v="Active"/>
    <x v="521"/>
    <s v="Laptop"/>
    <x v="0"/>
    <s v="Late Night"/>
    <n v="5"/>
    <n v="59.95"/>
    <s v="Nov"/>
    <n v="2024"/>
    <s v="May"/>
    <n v="2024"/>
    <s v="Gold"/>
  </r>
  <r>
    <x v="944"/>
    <s v="Paul"/>
    <d v="2024-06-26T00:00:00"/>
    <d v="2024-04-12T00:00:00"/>
    <n v="15.99"/>
    <n v="352"/>
    <x v="6"/>
    <n v="4"/>
    <n v="6"/>
    <b v="0"/>
    <n v="757"/>
    <n v="13"/>
    <s v="France"/>
    <s v="Debit Card"/>
    <s v="Hindi"/>
    <n v="67"/>
    <n v="4.3"/>
    <b v="1"/>
    <s v="Active"/>
    <x v="874"/>
    <s v="Tablet"/>
    <x v="0"/>
    <s v="Afternoon"/>
    <n v="2"/>
    <n v="31.98"/>
    <s v="Jun"/>
    <n v="2024"/>
    <s v="Apr"/>
    <n v="2024"/>
    <s v="Diamond"/>
  </r>
  <r>
    <x v="945"/>
    <s v="Destiny"/>
    <d v="2023-06-19T00:00:00"/>
    <d v="2024-11-19T00:00:00"/>
    <n v="11.99"/>
    <n v="201"/>
    <x v="5"/>
    <n v="1"/>
    <n v="6"/>
    <b v="1"/>
    <n v="902"/>
    <n v="86"/>
    <s v="USA"/>
    <s v="Cryptocurrency"/>
    <s v="French"/>
    <n v="69"/>
    <n v="4.9000000000000004"/>
    <b v="1"/>
    <s v="Active"/>
    <x v="875"/>
    <s v="Smart TV"/>
    <x v="4"/>
    <s v="Afternoon"/>
    <n v="17"/>
    <n v="203.83"/>
    <s v="Jun"/>
    <n v="2023"/>
    <s v="Nov"/>
    <n v="2024"/>
    <s v="Gold"/>
  </r>
  <r>
    <x v="946"/>
    <s v="Samantha"/>
    <d v="2024-07-28T00:00:00"/>
    <d v="2024-11-26T00:00:00"/>
    <n v="11.99"/>
    <n v="302"/>
    <x v="5"/>
    <n v="2"/>
    <n v="2"/>
    <b v="0"/>
    <n v="431"/>
    <n v="116"/>
    <s v="India"/>
    <s v="Debit Card"/>
    <s v="French"/>
    <n v="15"/>
    <n v="3.9"/>
    <b v="1"/>
    <s v="Active"/>
    <x v="876"/>
    <s v="Smart TV"/>
    <x v="2"/>
    <s v="Morning"/>
    <n v="3"/>
    <n v="35.97"/>
    <s v="Jul"/>
    <n v="2024"/>
    <s v="Nov"/>
    <n v="2024"/>
    <s v="Gold"/>
  </r>
  <r>
    <x v="947"/>
    <s v="Veronica"/>
    <d v="2023-06-06T00:00:00"/>
    <d v="2024-10-12T00:00:00"/>
    <n v="7.99"/>
    <n v="120"/>
    <x v="0"/>
    <n v="3"/>
    <n v="3"/>
    <b v="1"/>
    <n v="802"/>
    <n v="31"/>
    <s v="UK"/>
    <s v="Debit Card"/>
    <s v="Hindi"/>
    <n v="16"/>
    <n v="4"/>
    <b v="1"/>
    <s v="Active"/>
    <x v="877"/>
    <s v="Laptop"/>
    <x v="3"/>
    <s v="Evening"/>
    <n v="16"/>
    <n v="127.84"/>
    <s v="Jun"/>
    <n v="2023"/>
    <s v="Oct"/>
    <n v="2024"/>
    <s v="Silver"/>
  </r>
  <r>
    <x v="948"/>
    <s v="Tina"/>
    <d v="2023-05-08T00:00:00"/>
    <d v="2024-01-12T00:00:00"/>
    <n v="11.99"/>
    <n v="272"/>
    <x v="2"/>
    <n v="1"/>
    <n v="2"/>
    <b v="0"/>
    <n v="520"/>
    <n v="170"/>
    <s v="Germany"/>
    <s v="PayPal"/>
    <s v="German"/>
    <n v="100"/>
    <n v="5"/>
    <b v="0"/>
    <s v="Active"/>
    <x v="878"/>
    <s v="Tablet"/>
    <x v="1"/>
    <s v="Morning"/>
    <n v="8"/>
    <n v="95.92"/>
    <s v="May"/>
    <n v="2023"/>
    <s v="Jan"/>
    <n v="2024"/>
    <s v="Gold"/>
  </r>
  <r>
    <x v="949"/>
    <s v="Breanna"/>
    <d v="2023-02-16T00:00:00"/>
    <d v="2024-12-12T00:00:00"/>
    <n v="11.99"/>
    <n v="181"/>
    <x v="5"/>
    <n v="5"/>
    <n v="5"/>
    <b v="0"/>
    <n v="860"/>
    <n v="148"/>
    <s v="USA"/>
    <s v="Debit Card"/>
    <s v="Mandarin"/>
    <n v="3"/>
    <n v="4.3"/>
    <b v="1"/>
    <s v="Active"/>
    <x v="879"/>
    <s v="Tablet"/>
    <x v="4"/>
    <s v="Afternoon"/>
    <n v="21"/>
    <n v="251.79"/>
    <s v="Feb"/>
    <n v="2023"/>
    <s v="Dec"/>
    <n v="2024"/>
    <s v="Gold"/>
  </r>
  <r>
    <x v="950"/>
    <s v="Richard"/>
    <d v="2024-02-20T00:00:00"/>
    <d v="2024-11-20T00:00:00"/>
    <n v="11.99"/>
    <n v="386"/>
    <x v="6"/>
    <n v="3"/>
    <n v="3"/>
    <b v="0"/>
    <n v="693"/>
    <n v="61"/>
    <s v="UK"/>
    <s v="Cryptocurrency"/>
    <s v="Hindi"/>
    <n v="48"/>
    <n v="3.8"/>
    <b v="0"/>
    <s v="Active"/>
    <x v="880"/>
    <s v="Smart TV"/>
    <x v="0"/>
    <s v="Afternoon"/>
    <n v="9"/>
    <n v="107.91"/>
    <s v="Feb"/>
    <n v="2024"/>
    <s v="Nov"/>
    <n v="2024"/>
    <s v="Gold"/>
  </r>
  <r>
    <x v="951"/>
    <s v="Amanda"/>
    <d v="2023-01-25T00:00:00"/>
    <d v="2024-11-30T00:00:00"/>
    <n v="15.99"/>
    <n v="174"/>
    <x v="1"/>
    <n v="4"/>
    <n v="3"/>
    <b v="0"/>
    <n v="30"/>
    <n v="136"/>
    <s v="USA"/>
    <s v="Cryptocurrency"/>
    <s v="Mandarin"/>
    <n v="4"/>
    <n v="3.1"/>
    <b v="1"/>
    <s v="Active"/>
    <x v="881"/>
    <s v="Smartphone"/>
    <x v="0"/>
    <s v="Morning"/>
    <n v="22"/>
    <n v="351.78000000000003"/>
    <s v="Jan"/>
    <n v="2023"/>
    <s v="Nov"/>
    <n v="2024"/>
    <s v="Diamond"/>
  </r>
  <r>
    <x v="952"/>
    <s v="Brian"/>
    <d v="2024-02-08T00:00:00"/>
    <d v="2024-11-22T00:00:00"/>
    <n v="11.99"/>
    <n v="354"/>
    <x v="3"/>
    <n v="1"/>
    <n v="1"/>
    <b v="1"/>
    <n v="225"/>
    <n v="1"/>
    <s v="UK"/>
    <s v="Cryptocurrency"/>
    <s v="Hindi"/>
    <n v="83"/>
    <n v="4.3"/>
    <b v="1"/>
    <s v="Active"/>
    <x v="882"/>
    <s v="Tablet"/>
    <x v="1"/>
    <s v="Evening"/>
    <n v="9"/>
    <n v="107.91"/>
    <s v="Feb"/>
    <n v="2024"/>
    <s v="Nov"/>
    <n v="2024"/>
    <s v="Gold"/>
  </r>
  <r>
    <x v="953"/>
    <s v="Lisa"/>
    <d v="2023-04-26T00:00:00"/>
    <d v="2024-04-12T00:00:00"/>
    <n v="15.99"/>
    <n v="203"/>
    <x v="6"/>
    <n v="5"/>
    <n v="1"/>
    <b v="0"/>
    <n v="347"/>
    <n v="18"/>
    <s v="Australia"/>
    <s v="Cryptocurrency"/>
    <s v="Spanish"/>
    <n v="8"/>
    <n v="4.4000000000000004"/>
    <b v="1"/>
    <s v="Active"/>
    <x v="883"/>
    <s v="Laptop"/>
    <x v="2"/>
    <s v="Afternoon"/>
    <n v="11"/>
    <n v="175.89000000000001"/>
    <s v="Apr"/>
    <n v="2023"/>
    <s v="Apr"/>
    <n v="2024"/>
    <s v="Diamond"/>
  </r>
  <r>
    <x v="954"/>
    <s v="John"/>
    <d v="2023-02-25T00:00:00"/>
    <d v="2024-12-13T00:00:00"/>
    <n v="11.99"/>
    <n v="483"/>
    <x v="0"/>
    <n v="2"/>
    <n v="6"/>
    <b v="0"/>
    <n v="386"/>
    <n v="192"/>
    <s v="Australia"/>
    <s v="PayPal"/>
    <s v="French"/>
    <n v="95"/>
    <n v="4.5999999999999996"/>
    <b v="1"/>
    <s v="Active"/>
    <x v="884"/>
    <s v="Desktop"/>
    <x v="1"/>
    <s v="Late Night"/>
    <n v="21"/>
    <n v="251.79"/>
    <s v="Feb"/>
    <n v="2023"/>
    <s v="Dec"/>
    <n v="2024"/>
    <s v="Gold"/>
  </r>
  <r>
    <x v="955"/>
    <s v="Erika"/>
    <d v="2023-12-10T00:00:00"/>
    <d v="2024-11-24T00:00:00"/>
    <n v="15.99"/>
    <n v="330"/>
    <x v="0"/>
    <n v="3"/>
    <n v="1"/>
    <b v="1"/>
    <n v="69"/>
    <n v="101"/>
    <s v="UK"/>
    <s v="PayPal"/>
    <s v="English"/>
    <n v="38"/>
    <n v="3"/>
    <b v="1"/>
    <s v="Active"/>
    <x v="885"/>
    <s v="Desktop"/>
    <x v="1"/>
    <s v="Evening"/>
    <n v="11"/>
    <n v="175.89000000000001"/>
    <s v="Dec"/>
    <n v="2023"/>
    <s v="Nov"/>
    <n v="2024"/>
    <s v="Diamond"/>
  </r>
  <r>
    <x v="956"/>
    <s v="Matthew"/>
    <d v="2024-10-18T00:00:00"/>
    <d v="2024-03-12T00:00:00"/>
    <n v="7.99"/>
    <n v="158"/>
    <x v="5"/>
    <n v="2"/>
    <n v="5"/>
    <b v="1"/>
    <n v="861"/>
    <n v="125"/>
    <s v="France"/>
    <s v="Credit Card"/>
    <s v="English"/>
    <n v="95"/>
    <n v="4.4000000000000004"/>
    <b v="1"/>
    <s v="Active"/>
    <x v="886"/>
    <s v="Laptop"/>
    <x v="4"/>
    <s v="Late Night"/>
    <n v="7"/>
    <n v="55.93"/>
    <s v="Oct"/>
    <n v="2024"/>
    <s v="Mar"/>
    <n v="2024"/>
    <s v="Silver"/>
  </r>
  <r>
    <x v="957"/>
    <s v="Lauren"/>
    <d v="2024-06-12T00:00:00"/>
    <d v="2024-02-12T00:00:00"/>
    <n v="11.99"/>
    <n v="447"/>
    <x v="2"/>
    <n v="5"/>
    <n v="5"/>
    <b v="0"/>
    <n v="73"/>
    <n v="138"/>
    <s v="Germany"/>
    <s v="Debit Card"/>
    <s v="Hindi"/>
    <n v="84"/>
    <n v="4.0999999999999996"/>
    <b v="0"/>
    <s v="Active"/>
    <x v="887"/>
    <s v="Smartphone"/>
    <x v="3"/>
    <s v="Afternoon"/>
    <n v="4"/>
    <n v="47.96"/>
    <s v="Jun"/>
    <n v="2024"/>
    <s v="Feb"/>
    <n v="2024"/>
    <s v="Gold"/>
  </r>
  <r>
    <x v="958"/>
    <s v="Eric"/>
    <d v="2023-03-09T00:00:00"/>
    <d v="2024-11-27T00:00:00"/>
    <n v="11.99"/>
    <n v="292"/>
    <x v="2"/>
    <n v="3"/>
    <n v="4"/>
    <b v="1"/>
    <n v="653"/>
    <n v="173"/>
    <s v="Australia"/>
    <s v="Debit Card"/>
    <s v="Hindi"/>
    <n v="8"/>
    <n v="3.5"/>
    <b v="0"/>
    <s v="Active"/>
    <x v="888"/>
    <s v="Desktop"/>
    <x v="2"/>
    <s v="Evening"/>
    <n v="20"/>
    <n v="239.8"/>
    <s v="Mar"/>
    <n v="2023"/>
    <s v="Nov"/>
    <n v="2024"/>
    <s v="Gold"/>
  </r>
  <r>
    <x v="959"/>
    <s v="Jesse"/>
    <d v="2024-11-17T00:00:00"/>
    <d v="2024-11-30T00:00:00"/>
    <n v="11.99"/>
    <n v="30"/>
    <x v="6"/>
    <n v="5"/>
    <n v="4"/>
    <b v="1"/>
    <n v="310"/>
    <n v="162"/>
    <s v="Australia"/>
    <s v="Debit Card"/>
    <s v="German"/>
    <n v="30"/>
    <n v="3.1"/>
    <b v="1"/>
    <s v="Active"/>
    <x v="889"/>
    <s v="Smart TV"/>
    <x v="3"/>
    <s v="Evening"/>
    <n v="1"/>
    <n v="11.99"/>
    <s v="Nov"/>
    <n v="2024"/>
    <s v="Nov"/>
    <n v="2024"/>
    <s v="Gold"/>
  </r>
  <r>
    <x v="960"/>
    <s v="Maria"/>
    <d v="2023-10-27T00:00:00"/>
    <d v="2024-11-12T00:00:00"/>
    <n v="7.99"/>
    <n v="401"/>
    <x v="6"/>
    <n v="5"/>
    <n v="6"/>
    <b v="0"/>
    <n v="308"/>
    <n v="103"/>
    <s v="USA"/>
    <s v="Credit Card"/>
    <s v="Mandarin"/>
    <n v="98"/>
    <n v="3.1"/>
    <b v="1"/>
    <s v="Active"/>
    <x v="740"/>
    <s v="Laptop"/>
    <x v="0"/>
    <s v="Morning"/>
    <n v="12"/>
    <n v="95.88"/>
    <s v="Oct"/>
    <n v="2023"/>
    <s v="Nov"/>
    <n v="2024"/>
    <s v="Silver"/>
  </r>
  <r>
    <x v="961"/>
    <s v="William"/>
    <d v="2023-01-06T00:00:00"/>
    <d v="2024-11-26T00:00:00"/>
    <n v="7.99"/>
    <n v="264"/>
    <x v="1"/>
    <n v="5"/>
    <n v="6"/>
    <b v="0"/>
    <n v="367"/>
    <n v="163"/>
    <s v="Germany"/>
    <s v="Cryptocurrency"/>
    <s v="French"/>
    <n v="88"/>
    <n v="3.5"/>
    <b v="1"/>
    <s v="Active"/>
    <x v="890"/>
    <s v="Laptop"/>
    <x v="2"/>
    <s v="Late Night"/>
    <n v="22"/>
    <n v="175.78"/>
    <s v="Jan"/>
    <n v="2023"/>
    <s v="Nov"/>
    <n v="2024"/>
    <s v="Silver"/>
  </r>
  <r>
    <x v="962"/>
    <s v="Justin"/>
    <d v="2023-12-18T00:00:00"/>
    <d v="2024-11-26T00:00:00"/>
    <n v="11.99"/>
    <n v="456"/>
    <x v="6"/>
    <n v="2"/>
    <n v="5"/>
    <b v="0"/>
    <n v="734"/>
    <n v="83"/>
    <s v="India"/>
    <s v="Debit Card"/>
    <s v="French"/>
    <n v="87"/>
    <n v="3.8"/>
    <b v="1"/>
    <s v="Active"/>
    <x v="891"/>
    <s v="Tablet"/>
    <x v="0"/>
    <s v="Evening"/>
    <n v="11"/>
    <n v="131.89000000000001"/>
    <s v="Dec"/>
    <n v="2023"/>
    <s v="Nov"/>
    <n v="2024"/>
    <s v="Gold"/>
  </r>
  <r>
    <x v="963"/>
    <s v="Mark"/>
    <d v="2024-08-09T00:00:00"/>
    <d v="2024-11-25T00:00:00"/>
    <n v="7.99"/>
    <n v="294"/>
    <x v="6"/>
    <n v="4"/>
    <n v="1"/>
    <b v="1"/>
    <n v="453"/>
    <n v="149"/>
    <s v="France"/>
    <s v="PayPal"/>
    <s v="Hindi"/>
    <n v="82"/>
    <n v="3.9"/>
    <b v="1"/>
    <s v="Active"/>
    <x v="892"/>
    <s v="Desktop"/>
    <x v="4"/>
    <s v="Morning"/>
    <n v="3"/>
    <n v="23.97"/>
    <s v="Aug"/>
    <n v="2024"/>
    <s v="Nov"/>
    <n v="2024"/>
    <s v="Silver"/>
  </r>
  <r>
    <x v="964"/>
    <s v="Rick"/>
    <d v="2023-11-07T00:00:00"/>
    <d v="2024-11-22T00:00:00"/>
    <n v="11.99"/>
    <n v="463"/>
    <x v="6"/>
    <n v="5"/>
    <n v="4"/>
    <b v="0"/>
    <n v="961"/>
    <n v="9"/>
    <s v="UK"/>
    <s v="Cryptocurrency"/>
    <s v="Spanish"/>
    <n v="62"/>
    <n v="3.4"/>
    <b v="1"/>
    <s v="Active"/>
    <x v="893"/>
    <s v="Laptop"/>
    <x v="4"/>
    <s v="Evening"/>
    <n v="12"/>
    <n v="143.88"/>
    <s v="Nov"/>
    <n v="2023"/>
    <s v="Nov"/>
    <n v="2024"/>
    <s v="Gold"/>
  </r>
  <r>
    <x v="965"/>
    <s v="Mariah"/>
    <d v="2024-01-16T00:00:00"/>
    <d v="2024-04-12T00:00:00"/>
    <n v="7.99"/>
    <n v="56"/>
    <x v="6"/>
    <n v="1"/>
    <n v="2"/>
    <b v="1"/>
    <n v="280"/>
    <n v="67"/>
    <s v="France"/>
    <s v="Cryptocurrency"/>
    <s v="Spanish"/>
    <n v="21"/>
    <n v="4.5999999999999996"/>
    <b v="0"/>
    <s v="Active"/>
    <x v="894"/>
    <s v="Smartphone"/>
    <x v="3"/>
    <s v="Morning"/>
    <n v="2"/>
    <n v="15.98"/>
    <s v="Jan"/>
    <n v="2024"/>
    <s v="Apr"/>
    <n v="2024"/>
    <s v="Silver"/>
  </r>
  <r>
    <x v="966"/>
    <s v="Gregg"/>
    <d v="2024-03-28T00:00:00"/>
    <d v="2024-11-30T00:00:00"/>
    <n v="15.99"/>
    <n v="64"/>
    <x v="6"/>
    <n v="5"/>
    <n v="1"/>
    <b v="0"/>
    <n v="881"/>
    <n v="15"/>
    <s v="UK"/>
    <s v="PayPal"/>
    <s v="Mandarin"/>
    <n v="22"/>
    <n v="3.6"/>
    <b v="0"/>
    <s v="Active"/>
    <x v="895"/>
    <s v="Tablet"/>
    <x v="4"/>
    <s v="Afternoon"/>
    <n v="8"/>
    <n v="127.92"/>
    <s v="Mar"/>
    <n v="2024"/>
    <s v="Nov"/>
    <n v="2024"/>
    <s v="Diamond"/>
  </r>
  <r>
    <x v="967"/>
    <s v="Aaron"/>
    <d v="2023-08-12T00:00:00"/>
    <d v="2024-12-18T00:00:00"/>
    <n v="7.99"/>
    <n v="452"/>
    <x v="3"/>
    <n v="4"/>
    <n v="4"/>
    <b v="0"/>
    <n v="338"/>
    <n v="132"/>
    <s v="Australia"/>
    <s v="PayPal"/>
    <s v="Spanish"/>
    <n v="63"/>
    <n v="3.3"/>
    <b v="0"/>
    <s v="Active"/>
    <x v="896"/>
    <s v="Smartphone"/>
    <x v="4"/>
    <s v="Late Night"/>
    <n v="16"/>
    <n v="127.84"/>
    <s v="Aug"/>
    <n v="2023"/>
    <s v="Dec"/>
    <n v="2024"/>
    <s v="Silver"/>
  </r>
  <r>
    <x v="968"/>
    <s v="Molly"/>
    <d v="2022-12-26T00:00:00"/>
    <d v="2024-11-30T00:00:00"/>
    <n v="15.99"/>
    <n v="272"/>
    <x v="3"/>
    <n v="5"/>
    <n v="1"/>
    <b v="0"/>
    <n v="201"/>
    <n v="122"/>
    <s v="India"/>
    <s v="Cryptocurrency"/>
    <s v="English"/>
    <n v="94"/>
    <n v="4.5999999999999996"/>
    <b v="1"/>
    <s v="Active"/>
    <x v="897"/>
    <s v="Laptop"/>
    <x v="2"/>
    <s v="Afternoon"/>
    <n v="23"/>
    <n v="367.77"/>
    <s v="Dec"/>
    <n v="2022"/>
    <s v="Nov"/>
    <n v="2024"/>
    <s v="Diamond"/>
  </r>
  <r>
    <x v="969"/>
    <s v="Antonio"/>
    <d v="2023-03-17T00:00:00"/>
    <d v="2024-11-26T00:00:00"/>
    <n v="7.99"/>
    <n v="376"/>
    <x v="4"/>
    <n v="3"/>
    <n v="6"/>
    <b v="0"/>
    <n v="727"/>
    <n v="13"/>
    <s v="UK"/>
    <s v="Cryptocurrency"/>
    <s v="German"/>
    <n v="5"/>
    <n v="3.4"/>
    <b v="0"/>
    <s v="Active"/>
    <x v="203"/>
    <s v="Desktop"/>
    <x v="3"/>
    <s v="Morning"/>
    <n v="20"/>
    <n v="159.80000000000001"/>
    <s v="Mar"/>
    <n v="2023"/>
    <s v="Nov"/>
    <n v="2024"/>
    <s v="Silver"/>
  </r>
  <r>
    <x v="970"/>
    <s v="Mark"/>
    <d v="2024-02-29T00:00:00"/>
    <d v="2024-12-12T00:00:00"/>
    <n v="11.99"/>
    <n v="410"/>
    <x v="4"/>
    <n v="3"/>
    <n v="5"/>
    <b v="0"/>
    <n v="826"/>
    <n v="182"/>
    <s v="UK"/>
    <s v="Cryptocurrency"/>
    <s v="English"/>
    <n v="69"/>
    <n v="4.2"/>
    <b v="0"/>
    <s v="Active"/>
    <x v="898"/>
    <s v="Smartphone"/>
    <x v="0"/>
    <s v="Evening"/>
    <n v="9"/>
    <n v="107.91"/>
    <s v="Feb"/>
    <n v="2024"/>
    <s v="Dec"/>
    <n v="2024"/>
    <s v="Gold"/>
  </r>
  <r>
    <x v="971"/>
    <s v="Charles"/>
    <d v="2023-02-06T00:00:00"/>
    <d v="2024-11-27T00:00:00"/>
    <n v="7.99"/>
    <n v="441"/>
    <x v="2"/>
    <n v="1"/>
    <n v="5"/>
    <b v="0"/>
    <n v="228"/>
    <n v="39"/>
    <s v="Germany"/>
    <s v="PayPal"/>
    <s v="Mandarin"/>
    <n v="50"/>
    <n v="3.1"/>
    <b v="1"/>
    <s v="Active"/>
    <x v="899"/>
    <s v="Desktop"/>
    <x v="0"/>
    <s v="Morning"/>
    <n v="21"/>
    <n v="167.79"/>
    <s v="Feb"/>
    <n v="2023"/>
    <s v="Nov"/>
    <n v="2024"/>
    <s v="Silver"/>
  </r>
  <r>
    <x v="972"/>
    <s v="Destiny"/>
    <d v="2024-11-24T00:00:00"/>
    <d v="2024-12-14T00:00:00"/>
    <n v="15.99"/>
    <n v="217"/>
    <x v="5"/>
    <n v="2"/>
    <n v="2"/>
    <b v="1"/>
    <n v="872"/>
    <n v="8"/>
    <s v="Canada"/>
    <s v="Cryptocurrency"/>
    <s v="French"/>
    <n v="51"/>
    <n v="3.6"/>
    <b v="1"/>
    <s v="Active"/>
    <x v="900"/>
    <s v="Laptop"/>
    <x v="0"/>
    <s v="Late Night"/>
    <n v="1"/>
    <n v="15.99"/>
    <s v="Nov"/>
    <n v="2024"/>
    <s v="Dec"/>
    <n v="2024"/>
    <s v="Diamond"/>
  </r>
  <r>
    <x v="973"/>
    <s v="Sherri"/>
    <d v="2023-12-12T00:00:00"/>
    <d v="2024-07-12T00:00:00"/>
    <n v="15.99"/>
    <n v="264"/>
    <x v="2"/>
    <n v="2"/>
    <n v="6"/>
    <b v="0"/>
    <n v="474"/>
    <n v="10"/>
    <s v="USA"/>
    <s v="Cryptocurrency"/>
    <s v="German"/>
    <n v="18"/>
    <n v="4.7"/>
    <b v="1"/>
    <s v="Active"/>
    <x v="901"/>
    <s v="Smartphone"/>
    <x v="0"/>
    <s v="Morning"/>
    <n v="7"/>
    <n v="111.93"/>
    <s v="Dec"/>
    <n v="2023"/>
    <s v="Jul"/>
    <n v="2024"/>
    <s v="Diamond"/>
  </r>
  <r>
    <x v="974"/>
    <s v="John"/>
    <d v="2023-10-28T00:00:00"/>
    <d v="2024-11-24T00:00:00"/>
    <n v="7.99"/>
    <n v="327"/>
    <x v="2"/>
    <n v="4"/>
    <n v="3"/>
    <b v="0"/>
    <n v="451"/>
    <n v="108"/>
    <s v="UK"/>
    <s v="PayPal"/>
    <s v="Spanish"/>
    <n v="91"/>
    <n v="3.2"/>
    <b v="1"/>
    <s v="Active"/>
    <x v="902"/>
    <s v="Smart TV"/>
    <x v="3"/>
    <s v="Evening"/>
    <n v="12"/>
    <n v="95.88"/>
    <s v="Oct"/>
    <n v="2023"/>
    <s v="Nov"/>
    <n v="2024"/>
    <s v="Silver"/>
  </r>
  <r>
    <x v="975"/>
    <s v="Jacob"/>
    <d v="2024-04-01T00:00:00"/>
    <d v="2024-12-18T00:00:00"/>
    <n v="11.99"/>
    <n v="54"/>
    <x v="5"/>
    <n v="5"/>
    <n v="4"/>
    <b v="0"/>
    <n v="659"/>
    <n v="2"/>
    <s v="Germany"/>
    <s v="PayPal"/>
    <s v="Mandarin"/>
    <n v="82"/>
    <n v="4.3"/>
    <b v="1"/>
    <s v="Active"/>
    <x v="903"/>
    <s v="Desktop"/>
    <x v="0"/>
    <s v="Morning"/>
    <n v="8"/>
    <n v="95.92"/>
    <s v="Apr"/>
    <n v="2024"/>
    <s v="Dec"/>
    <n v="2024"/>
    <s v="Gold"/>
  </r>
  <r>
    <x v="976"/>
    <s v="Troy"/>
    <d v="2022-12-31T00:00:00"/>
    <d v="2024-05-12T00:00:00"/>
    <n v="15.99"/>
    <n v="123"/>
    <x v="0"/>
    <n v="1"/>
    <n v="1"/>
    <b v="1"/>
    <n v="841"/>
    <n v="45"/>
    <s v="UK"/>
    <s v="PayPal"/>
    <s v="Hindi"/>
    <n v="76"/>
    <n v="4.3"/>
    <b v="1"/>
    <s v="Active"/>
    <x v="722"/>
    <s v="Smartphone"/>
    <x v="0"/>
    <s v="Late Night"/>
    <n v="16"/>
    <n v="255.84"/>
    <s v="Dec"/>
    <n v="2022"/>
    <s v="May"/>
    <n v="2024"/>
    <s v="Diamond"/>
  </r>
  <r>
    <x v="977"/>
    <s v="Tina"/>
    <d v="2024-07-14T00:00:00"/>
    <d v="2024-11-23T00:00:00"/>
    <n v="11.99"/>
    <n v="318"/>
    <x v="1"/>
    <n v="2"/>
    <n v="1"/>
    <b v="0"/>
    <n v="376"/>
    <n v="44"/>
    <s v="USA"/>
    <s v="Cryptocurrency"/>
    <s v="Mandarin"/>
    <n v="42"/>
    <n v="3.9"/>
    <b v="0"/>
    <s v="Active"/>
    <x v="904"/>
    <s v="Tablet"/>
    <x v="3"/>
    <s v="Morning"/>
    <n v="4"/>
    <n v="47.96"/>
    <s v="Jul"/>
    <n v="2024"/>
    <s v="Nov"/>
    <n v="2024"/>
    <s v="Gold"/>
  </r>
  <r>
    <x v="978"/>
    <s v="Kenneth"/>
    <d v="2024-11-08T00:00:00"/>
    <d v="2024-11-27T00:00:00"/>
    <n v="11.99"/>
    <n v="413"/>
    <x v="6"/>
    <n v="1"/>
    <n v="6"/>
    <b v="1"/>
    <n v="330"/>
    <n v="63"/>
    <s v="USA"/>
    <s v="PayPal"/>
    <s v="French"/>
    <n v="50"/>
    <n v="4.0999999999999996"/>
    <b v="1"/>
    <s v="Active"/>
    <x v="905"/>
    <s v="Smart TV"/>
    <x v="2"/>
    <s v="Late Night"/>
    <n v="1"/>
    <n v="11.99"/>
    <s v="Nov"/>
    <n v="2024"/>
    <s v="Nov"/>
    <n v="2024"/>
    <s v="Gold"/>
  </r>
  <r>
    <x v="979"/>
    <s v="James"/>
    <d v="2024-10-21T00:00:00"/>
    <d v="2024-11-27T00:00:00"/>
    <n v="7.99"/>
    <n v="40"/>
    <x v="3"/>
    <n v="2"/>
    <n v="1"/>
    <b v="1"/>
    <n v="92"/>
    <n v="184"/>
    <s v="UK"/>
    <s v="Credit Card"/>
    <s v="Mandarin"/>
    <n v="66"/>
    <n v="4.0999999999999996"/>
    <b v="1"/>
    <s v="Active"/>
    <x v="906"/>
    <s v="Smart TV"/>
    <x v="3"/>
    <s v="Afternoon"/>
    <n v="1"/>
    <n v="7.99"/>
    <s v="Oct"/>
    <n v="2024"/>
    <s v="Nov"/>
    <n v="2024"/>
    <s v="Silver"/>
  </r>
  <r>
    <x v="980"/>
    <s v="Justin"/>
    <d v="2023-06-23T00:00:00"/>
    <d v="2024-12-13T00:00:00"/>
    <n v="7.99"/>
    <n v="276"/>
    <x v="6"/>
    <n v="4"/>
    <n v="1"/>
    <b v="1"/>
    <n v="348"/>
    <n v="13"/>
    <s v="India"/>
    <s v="Cryptocurrency"/>
    <s v="German"/>
    <n v="34"/>
    <n v="4.7"/>
    <b v="0"/>
    <s v="Active"/>
    <x v="907"/>
    <s v="Smart TV"/>
    <x v="1"/>
    <s v="Afternoon"/>
    <n v="17"/>
    <n v="135.83000000000001"/>
    <s v="Jun"/>
    <n v="2023"/>
    <s v="Dec"/>
    <n v="2024"/>
    <s v="Silver"/>
  </r>
  <r>
    <x v="981"/>
    <s v="Danielle"/>
    <d v="2022-12-21T00:00:00"/>
    <d v="2024-11-21T00:00:00"/>
    <n v="7.99"/>
    <n v="380"/>
    <x v="1"/>
    <n v="2"/>
    <n v="5"/>
    <b v="1"/>
    <n v="820"/>
    <n v="17"/>
    <s v="Australia"/>
    <s v="PayPal"/>
    <s v="French"/>
    <n v="93"/>
    <n v="3"/>
    <b v="0"/>
    <s v="Active"/>
    <x v="908"/>
    <s v="Laptop"/>
    <x v="3"/>
    <s v="Evening"/>
    <n v="23"/>
    <n v="183.77"/>
    <s v="Dec"/>
    <n v="2022"/>
    <s v="Nov"/>
    <n v="2024"/>
    <s v="Silver"/>
  </r>
  <r>
    <x v="982"/>
    <s v="Megan"/>
    <d v="2023-02-13T00:00:00"/>
    <d v="2024-12-13T00:00:00"/>
    <n v="7.99"/>
    <n v="366"/>
    <x v="1"/>
    <n v="4"/>
    <n v="5"/>
    <b v="0"/>
    <n v="631"/>
    <n v="56"/>
    <s v="France"/>
    <s v="PayPal"/>
    <s v="Spanish"/>
    <n v="35"/>
    <n v="4.0999999999999996"/>
    <b v="0"/>
    <s v="Active"/>
    <x v="909"/>
    <s v="Desktop"/>
    <x v="0"/>
    <s v="Late Night"/>
    <n v="22"/>
    <n v="175.78"/>
    <s v="Feb"/>
    <n v="2023"/>
    <s v="Dec"/>
    <n v="2024"/>
    <s v="Silver"/>
  </r>
  <r>
    <x v="983"/>
    <s v="April"/>
    <d v="2023-09-26T00:00:00"/>
    <d v="2024-02-12T00:00:00"/>
    <n v="7.99"/>
    <n v="145"/>
    <x v="5"/>
    <n v="2"/>
    <n v="5"/>
    <b v="0"/>
    <n v="882"/>
    <n v="23"/>
    <s v="Germany"/>
    <s v="Cryptocurrency"/>
    <s v="French"/>
    <n v="79"/>
    <n v="5"/>
    <b v="1"/>
    <s v="Active"/>
    <x v="910"/>
    <s v="Smart TV"/>
    <x v="2"/>
    <s v="Morning"/>
    <n v="4"/>
    <n v="31.96"/>
    <s v="Sep"/>
    <n v="2023"/>
    <s v="Feb"/>
    <n v="2024"/>
    <s v="Silver"/>
  </r>
  <r>
    <x v="984"/>
    <s v="Ashley"/>
    <d v="2023-07-12T00:00:00"/>
    <d v="2024-12-16T00:00:00"/>
    <n v="15.99"/>
    <n v="359"/>
    <x v="6"/>
    <n v="3"/>
    <n v="1"/>
    <b v="0"/>
    <n v="265"/>
    <n v="34"/>
    <s v="Australia"/>
    <s v="Credit Card"/>
    <s v="English"/>
    <n v="64"/>
    <n v="4.9000000000000004"/>
    <b v="1"/>
    <s v="Active"/>
    <x v="127"/>
    <s v="Smartphone"/>
    <x v="3"/>
    <s v="Morning"/>
    <n v="17"/>
    <n v="271.83"/>
    <s v="Jul"/>
    <n v="2023"/>
    <s v="Dec"/>
    <n v="2024"/>
    <s v="Diamond"/>
  </r>
  <r>
    <x v="985"/>
    <s v="Matthew"/>
    <d v="2024-12-07T00:00:00"/>
    <d v="2024-12-17T00:00:00"/>
    <n v="11.99"/>
    <n v="208"/>
    <x v="1"/>
    <n v="1"/>
    <n v="1"/>
    <b v="0"/>
    <n v="466"/>
    <n v="174"/>
    <s v="USA"/>
    <s v="Credit Card"/>
    <s v="English"/>
    <n v="51"/>
    <n v="4"/>
    <b v="1"/>
    <s v="Active"/>
    <x v="911"/>
    <s v="Smartphone"/>
    <x v="0"/>
    <s v="Evening"/>
    <n v="1"/>
    <n v="11.99"/>
    <s v="Dec"/>
    <n v="2024"/>
    <s v="Dec"/>
    <n v="2024"/>
    <s v="Gold"/>
  </r>
  <r>
    <x v="986"/>
    <s v="Jessica"/>
    <d v="2023-02-02T00:00:00"/>
    <d v="2024-04-12T00:00:00"/>
    <n v="7.99"/>
    <n v="217"/>
    <x v="0"/>
    <n v="3"/>
    <n v="3"/>
    <b v="0"/>
    <n v="377"/>
    <n v="136"/>
    <s v="Canada"/>
    <s v="PayPal"/>
    <s v="Mandarin"/>
    <n v="8"/>
    <n v="4.2"/>
    <b v="1"/>
    <s v="Active"/>
    <x v="912"/>
    <s v="Tablet"/>
    <x v="3"/>
    <s v="Late Night"/>
    <n v="14"/>
    <n v="111.86"/>
    <s v="Feb"/>
    <n v="2023"/>
    <s v="Apr"/>
    <n v="2024"/>
    <s v="Silver"/>
  </r>
  <r>
    <x v="987"/>
    <s v="Kelly"/>
    <d v="2023-03-01T00:00:00"/>
    <d v="2024-04-12T00:00:00"/>
    <n v="11.99"/>
    <n v="390"/>
    <x v="2"/>
    <n v="3"/>
    <n v="1"/>
    <b v="0"/>
    <n v="256"/>
    <n v="183"/>
    <s v="Germany"/>
    <s v="Credit Card"/>
    <s v="German"/>
    <n v="89"/>
    <n v="3.2"/>
    <b v="1"/>
    <s v="Active"/>
    <x v="336"/>
    <s v="Smart TV"/>
    <x v="2"/>
    <s v="Evening"/>
    <n v="13"/>
    <n v="155.87"/>
    <s v="Mar"/>
    <n v="2023"/>
    <s v="Apr"/>
    <n v="2024"/>
    <s v="Gold"/>
  </r>
  <r>
    <x v="988"/>
    <s v="Courtney"/>
    <d v="2023-10-17T00:00:00"/>
    <d v="2024-08-12T00:00:00"/>
    <n v="11.99"/>
    <n v="44"/>
    <x v="6"/>
    <n v="2"/>
    <n v="1"/>
    <b v="1"/>
    <n v="897"/>
    <n v="62"/>
    <s v="Germany"/>
    <s v="PayPal"/>
    <s v="English"/>
    <n v="18"/>
    <n v="4.4000000000000004"/>
    <b v="0"/>
    <s v="Active"/>
    <x v="913"/>
    <s v="Smartphone"/>
    <x v="0"/>
    <s v="Afternoon"/>
    <n v="9"/>
    <n v="107.91"/>
    <s v="Oct"/>
    <n v="2023"/>
    <s v="Aug"/>
    <n v="2024"/>
    <s v="Gold"/>
  </r>
  <r>
    <x v="989"/>
    <s v="Wendy"/>
    <d v="2024-02-28T00:00:00"/>
    <d v="2024-11-21T00:00:00"/>
    <n v="7.99"/>
    <n v="227"/>
    <x v="6"/>
    <n v="5"/>
    <n v="2"/>
    <b v="1"/>
    <n v="969"/>
    <n v="175"/>
    <s v="UK"/>
    <s v="Credit Card"/>
    <s v="Spanish"/>
    <n v="11"/>
    <n v="5"/>
    <b v="0"/>
    <s v="Active"/>
    <x v="914"/>
    <s v="Smart TV"/>
    <x v="0"/>
    <s v="Evening"/>
    <n v="8"/>
    <n v="63.92"/>
    <s v="Feb"/>
    <n v="2024"/>
    <s v="Nov"/>
    <n v="2024"/>
    <s v="Silver"/>
  </r>
  <r>
    <x v="990"/>
    <s v="Melissa"/>
    <d v="2024-05-14T00:00:00"/>
    <d v="2024-12-12T00:00:00"/>
    <n v="11.99"/>
    <n v="144"/>
    <x v="3"/>
    <n v="5"/>
    <n v="6"/>
    <b v="0"/>
    <n v="235"/>
    <n v="88"/>
    <s v="India"/>
    <s v="PayPal"/>
    <s v="Hindi"/>
    <n v="18"/>
    <n v="3.1"/>
    <b v="1"/>
    <s v="Active"/>
    <x v="915"/>
    <s v="Laptop"/>
    <x v="4"/>
    <s v="Morning"/>
    <n v="6"/>
    <n v="71.94"/>
    <s v="May"/>
    <n v="2024"/>
    <s v="Dec"/>
    <n v="2024"/>
    <s v="Gold"/>
  </r>
  <r>
    <x v="991"/>
    <s v="Heather"/>
    <d v="2023-12-28T00:00:00"/>
    <d v="2024-12-16T00:00:00"/>
    <n v="15.99"/>
    <n v="50"/>
    <x v="1"/>
    <n v="2"/>
    <n v="6"/>
    <b v="1"/>
    <n v="159"/>
    <n v="131"/>
    <s v="Australia"/>
    <s v="Debit Card"/>
    <s v="Mandarin"/>
    <n v="49"/>
    <n v="3.8"/>
    <b v="0"/>
    <s v="Active"/>
    <x v="916"/>
    <s v="Desktop"/>
    <x v="3"/>
    <s v="Afternoon"/>
    <n v="11"/>
    <n v="175.89000000000001"/>
    <s v="Dec"/>
    <n v="2023"/>
    <s v="Dec"/>
    <n v="2024"/>
    <s v="Diamond"/>
  </r>
  <r>
    <x v="992"/>
    <s v="Elizabeth"/>
    <d v="2023-11-05T00:00:00"/>
    <d v="2024-12-17T00:00:00"/>
    <n v="7.99"/>
    <n v="484"/>
    <x v="5"/>
    <n v="1"/>
    <n v="6"/>
    <b v="1"/>
    <n v="570"/>
    <n v="18"/>
    <s v="Germany"/>
    <s v="Credit Card"/>
    <s v="Hindi"/>
    <n v="5"/>
    <n v="4.5999999999999996"/>
    <b v="1"/>
    <s v="Active"/>
    <x v="917"/>
    <s v="Smartphone"/>
    <x v="3"/>
    <s v="Morning"/>
    <n v="13"/>
    <n v="103.87"/>
    <s v="Nov"/>
    <n v="2023"/>
    <s v="Dec"/>
    <n v="2024"/>
    <s v="Silver"/>
  </r>
  <r>
    <x v="993"/>
    <s v="Michael"/>
    <d v="2023-04-08T00:00:00"/>
    <d v="2024-11-20T00:00:00"/>
    <n v="15.99"/>
    <n v="418"/>
    <x v="3"/>
    <n v="1"/>
    <n v="5"/>
    <b v="1"/>
    <n v="260"/>
    <n v="161"/>
    <s v="Canada"/>
    <s v="Cryptocurrency"/>
    <s v="English"/>
    <n v="49"/>
    <n v="3.6"/>
    <b v="1"/>
    <s v="Active"/>
    <x v="918"/>
    <s v="Smart TV"/>
    <x v="3"/>
    <s v="Late Night"/>
    <n v="19"/>
    <n v="303.81"/>
    <s v="Apr"/>
    <n v="2023"/>
    <s v="Nov"/>
    <n v="2024"/>
    <s v="Diamond"/>
  </r>
  <r>
    <x v="994"/>
    <s v="Richard"/>
    <d v="2023-08-11T00:00:00"/>
    <d v="2024-12-13T00:00:00"/>
    <n v="15.99"/>
    <n v="433"/>
    <x v="3"/>
    <n v="2"/>
    <n v="6"/>
    <b v="1"/>
    <n v="1000"/>
    <n v="48"/>
    <s v="France"/>
    <s v="Debit Card"/>
    <s v="Spanish"/>
    <n v="92"/>
    <n v="3.7"/>
    <b v="0"/>
    <s v="Active"/>
    <x v="919"/>
    <s v="Tablet"/>
    <x v="1"/>
    <s v="Late Night"/>
    <n v="16"/>
    <n v="255.84"/>
    <s v="Aug"/>
    <n v="2023"/>
    <s v="Dec"/>
    <n v="2024"/>
    <s v="Diamond"/>
  </r>
  <r>
    <x v="995"/>
    <s v="Dustin"/>
    <d v="2024-11-09T00:00:00"/>
    <d v="2024-10-12T00:00:00"/>
    <n v="15.99"/>
    <n v="454"/>
    <x v="5"/>
    <n v="5"/>
    <n v="6"/>
    <b v="1"/>
    <n v="938"/>
    <n v="75"/>
    <s v="Germany"/>
    <s v="Debit Card"/>
    <s v="German"/>
    <n v="51"/>
    <n v="3.1"/>
    <b v="0"/>
    <s v="Active"/>
    <x v="920"/>
    <s v="Smart TV"/>
    <x v="3"/>
    <s v="Afternoon"/>
    <n v="1"/>
    <n v="15.99"/>
    <s v="Nov"/>
    <n v="2024"/>
    <s v="Oct"/>
    <n v="2024"/>
    <s v="Diamond"/>
  </r>
  <r>
    <x v="996"/>
    <s v="Jennifer"/>
    <d v="2024-09-15T00:00:00"/>
    <d v="2024-11-30T00:00:00"/>
    <n v="7.99"/>
    <n v="451"/>
    <x v="3"/>
    <n v="3"/>
    <n v="1"/>
    <b v="0"/>
    <n v="995"/>
    <n v="164"/>
    <s v="UK"/>
    <s v="Cryptocurrency"/>
    <s v="English"/>
    <n v="62"/>
    <n v="3"/>
    <b v="1"/>
    <s v="Active"/>
    <x v="921"/>
    <s v="Smartphone"/>
    <x v="4"/>
    <s v="Late Night"/>
    <n v="2"/>
    <n v="15.98"/>
    <s v="Sep"/>
    <n v="2024"/>
    <s v="Nov"/>
    <n v="2024"/>
    <s v="Silver"/>
  </r>
  <r>
    <x v="997"/>
    <s v="John"/>
    <d v="2023-04-14T00:00:00"/>
    <d v="2024-12-15T00:00:00"/>
    <n v="11.99"/>
    <n v="410"/>
    <x v="2"/>
    <n v="4"/>
    <n v="4"/>
    <b v="0"/>
    <n v="513"/>
    <n v="52"/>
    <s v="Canada"/>
    <s v="Debit Card"/>
    <s v="French"/>
    <n v="19"/>
    <n v="4.7"/>
    <b v="0"/>
    <s v="Active"/>
    <x v="922"/>
    <s v="Smart TV"/>
    <x v="3"/>
    <s v="Late Night"/>
    <n v="20"/>
    <n v="239.8"/>
    <s v="Apr"/>
    <n v="2023"/>
    <s v="Dec"/>
    <n v="2024"/>
    <s v="Gold"/>
  </r>
  <r>
    <x v="998"/>
    <s v="Duane"/>
    <d v="2024-01-25T00:00:00"/>
    <d v="2024-05-12T00:00:00"/>
    <n v="15.99"/>
    <n v="379"/>
    <x v="3"/>
    <n v="4"/>
    <n v="5"/>
    <b v="1"/>
    <n v="726"/>
    <n v="103"/>
    <s v="Germany"/>
    <s v="PayPal"/>
    <s v="Mandarin"/>
    <n v="39"/>
    <n v="3.5"/>
    <b v="1"/>
    <s v="Active"/>
    <x v="403"/>
    <s v="Desktop"/>
    <x v="4"/>
    <s v="Late Night"/>
    <n v="3"/>
    <n v="47.97"/>
    <s v="Jan"/>
    <n v="2024"/>
    <s v="May"/>
    <n v="2024"/>
    <s v="Diamond"/>
  </r>
  <r>
    <x v="999"/>
    <s v="Pamela"/>
    <d v="2024-07-21T00:00:00"/>
    <d v="2024-09-12T00:00:00"/>
    <n v="7.99"/>
    <n v="358"/>
    <x v="6"/>
    <n v="3"/>
    <n v="2"/>
    <b v="1"/>
    <n v="512"/>
    <n v="153"/>
    <s v="UK"/>
    <s v="Credit Card"/>
    <s v="Hindi"/>
    <n v="70"/>
    <n v="3.3"/>
    <b v="1"/>
    <s v="Active"/>
    <x v="923"/>
    <s v="Smart TV"/>
    <x v="4"/>
    <s v="Late Night"/>
    <n v="1"/>
    <n v="7.99"/>
    <s v="Jul"/>
    <n v="2024"/>
    <s v="Sep"/>
    <n v="2024"/>
    <s v="Silv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d v="2024-12-12T00:00:00"/>
    <d v="2024-11-22T00:00:00"/>
    <n v="11.99"/>
    <n v="433"/>
    <x v="0"/>
    <n v="5"/>
    <n v="4"/>
    <x v="0"/>
    <n v="350"/>
    <n v="2"/>
    <x v="0"/>
    <x v="0"/>
    <x v="0"/>
    <n v="41"/>
    <n v="3.1"/>
    <x v="0"/>
    <x v="0"/>
    <x v="0"/>
    <x v="0"/>
    <x v="0"/>
    <x v="0"/>
    <n v="1"/>
    <n v="11.99"/>
    <x v="0"/>
    <x v="0"/>
    <x v="0"/>
    <x v="0"/>
    <x v="0"/>
    <n v="10.560975609756097"/>
    <n v="9.4688221709006926E-2"/>
    <n v="127"/>
    <x v="0"/>
  </r>
  <r>
    <x v="1"/>
    <x v="1"/>
    <d v="2023-02-21T00:00:00"/>
    <d v="2024-10-12T00:00:00"/>
    <n v="11.99"/>
    <n v="163"/>
    <x v="0"/>
    <n v="2"/>
    <n v="1"/>
    <x v="0"/>
    <n v="817"/>
    <n v="182"/>
    <x v="1"/>
    <x v="1"/>
    <x v="1"/>
    <n v="43"/>
    <n v="4.5999999999999996"/>
    <x v="0"/>
    <x v="0"/>
    <x v="1"/>
    <x v="1"/>
    <x v="1"/>
    <x v="1"/>
    <n v="19"/>
    <n v="227.81"/>
    <x v="1"/>
    <x v="1"/>
    <x v="1"/>
    <x v="0"/>
    <x v="0"/>
    <n v="3.7906976744186047"/>
    <n v="0.26380368098159507"/>
    <n v="168"/>
    <x v="0"/>
  </r>
  <r>
    <x v="2"/>
    <x v="2"/>
    <d v="2023-08-31T00:00:00"/>
    <d v="2024-11-29T00:00:00"/>
    <n v="11.99"/>
    <n v="93"/>
    <x v="1"/>
    <n v="4"/>
    <n v="6"/>
    <x v="0"/>
    <n v="209"/>
    <n v="151"/>
    <x v="1"/>
    <x v="1"/>
    <x v="1"/>
    <n v="74"/>
    <n v="3"/>
    <x v="1"/>
    <x v="0"/>
    <x v="2"/>
    <x v="2"/>
    <x v="1"/>
    <x v="2"/>
    <n v="14"/>
    <n v="167.86"/>
    <x v="2"/>
    <x v="1"/>
    <x v="0"/>
    <x v="0"/>
    <x v="0"/>
    <n v="1.2567567567567568"/>
    <n v="0.79569892473118276"/>
    <n v="120"/>
    <x v="0"/>
  </r>
  <r>
    <x v="3"/>
    <x v="3"/>
    <d v="2024-02-16T00:00:00"/>
    <d v="2024-11-22T00:00:00"/>
    <n v="11.99"/>
    <n v="395"/>
    <x v="2"/>
    <n v="2"/>
    <n v="4"/>
    <x v="1"/>
    <n v="139"/>
    <n v="29"/>
    <x v="0"/>
    <x v="2"/>
    <x v="0"/>
    <n v="44"/>
    <n v="3.9"/>
    <x v="0"/>
    <x v="0"/>
    <x v="3"/>
    <x v="3"/>
    <x v="2"/>
    <x v="2"/>
    <n v="9"/>
    <n v="107.91"/>
    <x v="1"/>
    <x v="0"/>
    <x v="0"/>
    <x v="0"/>
    <x v="0"/>
    <n v="8.9772727272727266"/>
    <n v="0.11139240506329114"/>
    <n v="127"/>
    <x v="0"/>
  </r>
  <r>
    <x v="4"/>
    <x v="4"/>
    <d v="2023-06-25T00:00:00"/>
    <d v="2024-11-30T00:00:00"/>
    <n v="7.99"/>
    <n v="356"/>
    <x v="3"/>
    <n v="3"/>
    <n v="3"/>
    <x v="1"/>
    <n v="314"/>
    <n v="50"/>
    <x v="2"/>
    <x v="1"/>
    <x v="2"/>
    <n v="7"/>
    <n v="4.9000000000000004"/>
    <x v="0"/>
    <x v="0"/>
    <x v="4"/>
    <x v="2"/>
    <x v="3"/>
    <x v="2"/>
    <n v="17"/>
    <n v="135.83000000000001"/>
    <x v="3"/>
    <x v="1"/>
    <x v="0"/>
    <x v="0"/>
    <x v="1"/>
    <n v="50.857142857142854"/>
    <n v="1.9662921348314606E-2"/>
    <n v="119"/>
    <x v="0"/>
  </r>
  <r>
    <x v="5"/>
    <x v="5"/>
    <d v="2024-04-13T00:00:00"/>
    <d v="2024-11-29T00:00:00"/>
    <n v="11.99"/>
    <n v="290"/>
    <x v="2"/>
    <n v="4"/>
    <n v="4"/>
    <x v="0"/>
    <n v="305"/>
    <n v="112"/>
    <x v="3"/>
    <x v="3"/>
    <x v="0"/>
    <n v="57"/>
    <n v="4.5"/>
    <x v="1"/>
    <x v="0"/>
    <x v="5"/>
    <x v="4"/>
    <x v="2"/>
    <x v="2"/>
    <n v="7"/>
    <n v="83.93"/>
    <x v="4"/>
    <x v="0"/>
    <x v="0"/>
    <x v="0"/>
    <x v="0"/>
    <n v="5.0877192982456139"/>
    <n v="0.19655172413793104"/>
    <n v="120"/>
    <x v="0"/>
  </r>
  <r>
    <x v="6"/>
    <x v="6"/>
    <d v="2023-02-20T00:00:00"/>
    <d v="2024-12-12T00:00:00"/>
    <n v="15.99"/>
    <n v="140"/>
    <x v="0"/>
    <n v="5"/>
    <n v="5"/>
    <x v="1"/>
    <n v="112"/>
    <n v="30"/>
    <x v="4"/>
    <x v="1"/>
    <x v="3"/>
    <n v="60"/>
    <n v="3.1"/>
    <x v="0"/>
    <x v="0"/>
    <x v="6"/>
    <x v="4"/>
    <x v="0"/>
    <x v="3"/>
    <n v="21"/>
    <n v="335.79"/>
    <x v="1"/>
    <x v="1"/>
    <x v="2"/>
    <x v="0"/>
    <x v="2"/>
    <n v="2.3333333333333335"/>
    <n v="0.42857142857142855"/>
    <n v="107"/>
    <x v="0"/>
  </r>
  <r>
    <x v="7"/>
    <x v="7"/>
    <d v="2024-03-10T00:00:00"/>
    <d v="2024-12-13T00:00:00"/>
    <n v="7.99"/>
    <n v="209"/>
    <x v="4"/>
    <n v="2"/>
    <n v="6"/>
    <x v="0"/>
    <n v="707"/>
    <n v="162"/>
    <x v="3"/>
    <x v="2"/>
    <x v="4"/>
    <n v="95"/>
    <n v="3.5"/>
    <x v="0"/>
    <x v="0"/>
    <x v="7"/>
    <x v="0"/>
    <x v="1"/>
    <x v="0"/>
    <n v="9"/>
    <n v="71.91"/>
    <x v="5"/>
    <x v="0"/>
    <x v="2"/>
    <x v="0"/>
    <x v="1"/>
    <n v="2.2000000000000002"/>
    <n v="0.45454545454545453"/>
    <n v="106"/>
    <x v="0"/>
  </r>
  <r>
    <x v="8"/>
    <x v="8"/>
    <d v="2023-05-05T00:00:00"/>
    <d v="2024-11-28T00:00:00"/>
    <n v="7.99"/>
    <n v="296"/>
    <x v="2"/>
    <n v="3"/>
    <n v="2"/>
    <x v="1"/>
    <n v="411"/>
    <n v="96"/>
    <x v="3"/>
    <x v="0"/>
    <x v="1"/>
    <n v="1"/>
    <n v="3.1"/>
    <x v="1"/>
    <x v="0"/>
    <x v="8"/>
    <x v="3"/>
    <x v="4"/>
    <x v="3"/>
    <n v="18"/>
    <n v="143.82"/>
    <x v="6"/>
    <x v="1"/>
    <x v="0"/>
    <x v="0"/>
    <x v="1"/>
    <n v="296"/>
    <n v="3.3783783783783786E-3"/>
    <n v="121"/>
    <x v="0"/>
  </r>
  <r>
    <x v="9"/>
    <x v="9"/>
    <d v="2024-07-28T00:00:00"/>
    <d v="2024-11-29T00:00:00"/>
    <n v="15.99"/>
    <n v="144"/>
    <x v="1"/>
    <n v="3"/>
    <n v="4"/>
    <x v="0"/>
    <n v="501"/>
    <n v="64"/>
    <x v="2"/>
    <x v="2"/>
    <x v="1"/>
    <n v="98"/>
    <n v="3.3"/>
    <x v="1"/>
    <x v="0"/>
    <x v="9"/>
    <x v="3"/>
    <x v="0"/>
    <x v="0"/>
    <n v="4"/>
    <n v="63.96"/>
    <x v="7"/>
    <x v="0"/>
    <x v="0"/>
    <x v="0"/>
    <x v="2"/>
    <n v="1.4693877551020409"/>
    <n v="0.68055555555555558"/>
    <n v="120"/>
    <x v="0"/>
  </r>
  <r>
    <x v="10"/>
    <x v="10"/>
    <d v="2024-05-17T00:00:00"/>
    <d v="2024-11-29T00:00:00"/>
    <n v="15.99"/>
    <n v="243"/>
    <x v="4"/>
    <n v="3"/>
    <n v="2"/>
    <x v="0"/>
    <n v="40"/>
    <n v="52"/>
    <x v="2"/>
    <x v="0"/>
    <x v="1"/>
    <n v="4"/>
    <n v="4"/>
    <x v="0"/>
    <x v="0"/>
    <x v="10"/>
    <x v="4"/>
    <x v="3"/>
    <x v="2"/>
    <n v="6"/>
    <n v="95.94"/>
    <x v="6"/>
    <x v="0"/>
    <x v="0"/>
    <x v="0"/>
    <x v="2"/>
    <n v="60.75"/>
    <n v="1.646090534979424E-2"/>
    <n v="120"/>
    <x v="0"/>
  </r>
  <r>
    <x v="11"/>
    <x v="5"/>
    <d v="2024-06-13T00:00:00"/>
    <d v="2024-11-23T00:00:00"/>
    <n v="15.99"/>
    <n v="39"/>
    <x v="0"/>
    <n v="2"/>
    <n v="3"/>
    <x v="1"/>
    <n v="181"/>
    <n v="128"/>
    <x v="5"/>
    <x v="3"/>
    <x v="2"/>
    <n v="3"/>
    <n v="4.5"/>
    <x v="0"/>
    <x v="0"/>
    <x v="11"/>
    <x v="2"/>
    <x v="1"/>
    <x v="3"/>
    <n v="5"/>
    <n v="79.95"/>
    <x v="3"/>
    <x v="0"/>
    <x v="0"/>
    <x v="0"/>
    <x v="2"/>
    <n v="13"/>
    <n v="7.6923076923076927E-2"/>
    <n v="126"/>
    <x v="0"/>
  </r>
  <r>
    <x v="12"/>
    <x v="11"/>
    <d v="2023-08-05T00:00:00"/>
    <d v="2024-02-12T00:00:00"/>
    <n v="7.99"/>
    <n v="157"/>
    <x v="4"/>
    <n v="2"/>
    <n v="1"/>
    <x v="0"/>
    <n v="792"/>
    <n v="141"/>
    <x v="2"/>
    <x v="1"/>
    <x v="0"/>
    <n v="18"/>
    <n v="4.2"/>
    <x v="1"/>
    <x v="0"/>
    <x v="12"/>
    <x v="0"/>
    <x v="1"/>
    <x v="1"/>
    <n v="6"/>
    <n v="47.94"/>
    <x v="2"/>
    <x v="1"/>
    <x v="3"/>
    <x v="0"/>
    <x v="1"/>
    <n v="8.7222222222222214"/>
    <n v="0.11464968152866242"/>
    <n v="411"/>
    <x v="1"/>
  </r>
  <r>
    <x v="13"/>
    <x v="12"/>
    <d v="2024-05-05T00:00:00"/>
    <d v="2024-04-12T00:00:00"/>
    <n v="11.99"/>
    <n v="35"/>
    <x v="5"/>
    <n v="2"/>
    <n v="3"/>
    <x v="1"/>
    <n v="908"/>
    <n v="128"/>
    <x v="3"/>
    <x v="3"/>
    <x v="0"/>
    <n v="86"/>
    <n v="3.2"/>
    <x v="0"/>
    <x v="0"/>
    <x v="13"/>
    <x v="3"/>
    <x v="0"/>
    <x v="3"/>
    <n v="1"/>
    <n v="11.99"/>
    <x v="6"/>
    <x v="0"/>
    <x v="4"/>
    <x v="0"/>
    <x v="0"/>
    <n v="0.40697674418604651"/>
    <n v="2.4571428571428573"/>
    <n v="351"/>
    <x v="1"/>
  </r>
  <r>
    <x v="14"/>
    <x v="13"/>
    <d v="2023-02-01T00:00:00"/>
    <d v="2024-12-15T00:00:00"/>
    <n v="11.99"/>
    <n v="75"/>
    <x v="0"/>
    <n v="3"/>
    <n v="3"/>
    <x v="0"/>
    <n v="324"/>
    <n v="175"/>
    <x v="3"/>
    <x v="2"/>
    <x v="4"/>
    <n v="18"/>
    <n v="3.3"/>
    <x v="1"/>
    <x v="0"/>
    <x v="14"/>
    <x v="3"/>
    <x v="2"/>
    <x v="3"/>
    <n v="22"/>
    <n v="263.78000000000003"/>
    <x v="1"/>
    <x v="1"/>
    <x v="2"/>
    <x v="0"/>
    <x v="0"/>
    <n v="4.166666666666667"/>
    <n v="0.24"/>
    <n v="104"/>
    <x v="0"/>
  </r>
  <r>
    <x v="15"/>
    <x v="14"/>
    <d v="2024-07-02T00:00:00"/>
    <d v="2024-11-12T00:00:00"/>
    <n v="15.99"/>
    <n v="379"/>
    <x v="5"/>
    <n v="2"/>
    <n v="1"/>
    <x v="1"/>
    <n v="885"/>
    <n v="110"/>
    <x v="6"/>
    <x v="2"/>
    <x v="0"/>
    <n v="43"/>
    <n v="4.2"/>
    <x v="0"/>
    <x v="0"/>
    <x v="15"/>
    <x v="2"/>
    <x v="1"/>
    <x v="3"/>
    <n v="4"/>
    <n v="63.96"/>
    <x v="7"/>
    <x v="0"/>
    <x v="0"/>
    <x v="0"/>
    <x v="2"/>
    <n v="8.8139534883720927"/>
    <n v="0.11345646437994723"/>
    <n v="137"/>
    <x v="0"/>
  </r>
  <r>
    <x v="16"/>
    <x v="15"/>
    <d v="2024-10-25T00:00:00"/>
    <d v="2024-11-21T00:00:00"/>
    <n v="7.99"/>
    <n v="252"/>
    <x v="5"/>
    <n v="1"/>
    <n v="1"/>
    <x v="1"/>
    <n v="968"/>
    <n v="197"/>
    <x v="1"/>
    <x v="2"/>
    <x v="3"/>
    <n v="46"/>
    <n v="4"/>
    <x v="1"/>
    <x v="0"/>
    <x v="16"/>
    <x v="3"/>
    <x v="4"/>
    <x v="1"/>
    <n v="1"/>
    <n v="7.99"/>
    <x v="8"/>
    <x v="0"/>
    <x v="0"/>
    <x v="0"/>
    <x v="1"/>
    <n v="5.4782608695652177"/>
    <n v="0.18253968253968253"/>
    <n v="128"/>
    <x v="0"/>
  </r>
  <r>
    <x v="17"/>
    <x v="16"/>
    <d v="2024-05-30T00:00:00"/>
    <d v="2024-11-28T00:00:00"/>
    <n v="15.99"/>
    <n v="259"/>
    <x v="5"/>
    <n v="1"/>
    <n v="5"/>
    <x v="1"/>
    <n v="597"/>
    <n v="165"/>
    <x v="0"/>
    <x v="0"/>
    <x v="4"/>
    <n v="33"/>
    <n v="4.2"/>
    <x v="0"/>
    <x v="0"/>
    <x v="17"/>
    <x v="3"/>
    <x v="3"/>
    <x v="2"/>
    <n v="5"/>
    <n v="79.95"/>
    <x v="6"/>
    <x v="0"/>
    <x v="0"/>
    <x v="0"/>
    <x v="2"/>
    <n v="7.8484848484848486"/>
    <n v="0.12741312741312741"/>
    <n v="121"/>
    <x v="0"/>
  </r>
  <r>
    <x v="18"/>
    <x v="17"/>
    <d v="2023-05-29T00:00:00"/>
    <d v="2024-11-28T00:00:00"/>
    <n v="11.99"/>
    <n v="445"/>
    <x v="5"/>
    <n v="3"/>
    <n v="2"/>
    <x v="1"/>
    <n v="637"/>
    <n v="14"/>
    <x v="3"/>
    <x v="2"/>
    <x v="5"/>
    <n v="50"/>
    <n v="3.2"/>
    <x v="0"/>
    <x v="0"/>
    <x v="18"/>
    <x v="4"/>
    <x v="2"/>
    <x v="0"/>
    <n v="17"/>
    <n v="203.83"/>
    <x v="6"/>
    <x v="1"/>
    <x v="0"/>
    <x v="0"/>
    <x v="0"/>
    <n v="8.9"/>
    <n v="0.11235955056179775"/>
    <n v="121"/>
    <x v="0"/>
  </r>
  <r>
    <x v="19"/>
    <x v="18"/>
    <d v="2023-10-23T00:00:00"/>
    <d v="2024-11-29T00:00:00"/>
    <n v="11.99"/>
    <n v="160"/>
    <x v="0"/>
    <n v="5"/>
    <n v="5"/>
    <x v="1"/>
    <n v="352"/>
    <n v="31"/>
    <x v="1"/>
    <x v="3"/>
    <x v="3"/>
    <n v="37"/>
    <n v="3.7"/>
    <x v="0"/>
    <x v="0"/>
    <x v="19"/>
    <x v="3"/>
    <x v="3"/>
    <x v="1"/>
    <n v="13"/>
    <n v="155.87"/>
    <x v="8"/>
    <x v="1"/>
    <x v="0"/>
    <x v="0"/>
    <x v="0"/>
    <n v="4.3243243243243246"/>
    <n v="0.23125000000000001"/>
    <n v="120"/>
    <x v="0"/>
  </r>
  <r>
    <x v="20"/>
    <x v="19"/>
    <d v="2023-01-28T00:00:00"/>
    <d v="2024-11-29T00:00:00"/>
    <n v="15.99"/>
    <n v="131"/>
    <x v="4"/>
    <n v="3"/>
    <n v="3"/>
    <x v="0"/>
    <n v="865"/>
    <n v="8"/>
    <x v="1"/>
    <x v="2"/>
    <x v="0"/>
    <n v="78"/>
    <n v="4.5999999999999996"/>
    <x v="1"/>
    <x v="0"/>
    <x v="20"/>
    <x v="2"/>
    <x v="2"/>
    <x v="1"/>
    <n v="22"/>
    <n v="351.78000000000003"/>
    <x v="9"/>
    <x v="1"/>
    <x v="0"/>
    <x v="0"/>
    <x v="2"/>
    <n v="1.6794871794871795"/>
    <n v="0.59541984732824427"/>
    <n v="120"/>
    <x v="0"/>
  </r>
  <r>
    <x v="21"/>
    <x v="17"/>
    <d v="2024-08-21T00:00:00"/>
    <d v="2024-03-12T00:00:00"/>
    <n v="11.99"/>
    <n v="285"/>
    <x v="1"/>
    <n v="3"/>
    <n v="1"/>
    <x v="0"/>
    <n v="13"/>
    <n v="103"/>
    <x v="5"/>
    <x v="1"/>
    <x v="0"/>
    <n v="11"/>
    <n v="3.7"/>
    <x v="1"/>
    <x v="0"/>
    <x v="21"/>
    <x v="1"/>
    <x v="4"/>
    <x v="2"/>
    <n v="5"/>
    <n v="59.95"/>
    <x v="2"/>
    <x v="0"/>
    <x v="5"/>
    <x v="0"/>
    <x v="0"/>
    <n v="25.90909090909091"/>
    <n v="3.8596491228070177E-2"/>
    <n v="382"/>
    <x v="1"/>
  </r>
  <r>
    <x v="22"/>
    <x v="20"/>
    <d v="2024-12-03T00:00:00"/>
    <d v="2024-11-21T00:00:00"/>
    <n v="15.99"/>
    <n v="325"/>
    <x v="6"/>
    <n v="3"/>
    <n v="6"/>
    <x v="1"/>
    <n v="412"/>
    <n v="117"/>
    <x v="0"/>
    <x v="1"/>
    <x v="3"/>
    <n v="48"/>
    <n v="4"/>
    <x v="0"/>
    <x v="0"/>
    <x v="22"/>
    <x v="3"/>
    <x v="3"/>
    <x v="1"/>
    <n v="1"/>
    <n v="15.99"/>
    <x v="0"/>
    <x v="0"/>
    <x v="0"/>
    <x v="0"/>
    <x v="2"/>
    <n v="6.770833333333333"/>
    <n v="0.14769230769230771"/>
    <n v="128"/>
    <x v="0"/>
  </r>
  <r>
    <x v="23"/>
    <x v="21"/>
    <d v="2024-07-06T00:00:00"/>
    <d v="2024-12-18T00:00:00"/>
    <n v="11.99"/>
    <n v="221"/>
    <x v="2"/>
    <n v="4"/>
    <n v="1"/>
    <x v="1"/>
    <n v="603"/>
    <n v="141"/>
    <x v="0"/>
    <x v="0"/>
    <x v="3"/>
    <n v="44"/>
    <n v="3.3"/>
    <x v="0"/>
    <x v="0"/>
    <x v="23"/>
    <x v="0"/>
    <x v="0"/>
    <x v="1"/>
    <n v="5"/>
    <n v="59.95"/>
    <x v="7"/>
    <x v="0"/>
    <x v="2"/>
    <x v="0"/>
    <x v="0"/>
    <n v="5.0227272727272725"/>
    <n v="0.19909502262443438"/>
    <n v="101"/>
    <x v="0"/>
  </r>
  <r>
    <x v="24"/>
    <x v="22"/>
    <d v="2023-01-30T00:00:00"/>
    <d v="2024-12-15T00:00:00"/>
    <n v="15.99"/>
    <n v="247"/>
    <x v="2"/>
    <n v="2"/>
    <n v="2"/>
    <x v="0"/>
    <n v="943"/>
    <n v="42"/>
    <x v="6"/>
    <x v="3"/>
    <x v="0"/>
    <n v="85"/>
    <n v="3.5"/>
    <x v="0"/>
    <x v="0"/>
    <x v="24"/>
    <x v="0"/>
    <x v="0"/>
    <x v="3"/>
    <n v="22"/>
    <n v="351.78000000000003"/>
    <x v="9"/>
    <x v="1"/>
    <x v="2"/>
    <x v="0"/>
    <x v="2"/>
    <n v="2.9058823529411764"/>
    <n v="0.34412955465587042"/>
    <n v="104"/>
    <x v="0"/>
  </r>
  <r>
    <x v="25"/>
    <x v="23"/>
    <d v="2024-10-20T00:00:00"/>
    <d v="2024-02-12T00:00:00"/>
    <n v="7.99"/>
    <n v="11"/>
    <x v="0"/>
    <n v="4"/>
    <n v="6"/>
    <x v="0"/>
    <n v="246"/>
    <n v="96"/>
    <x v="4"/>
    <x v="3"/>
    <x v="0"/>
    <n v="56"/>
    <n v="4.5999999999999996"/>
    <x v="0"/>
    <x v="0"/>
    <x v="25"/>
    <x v="1"/>
    <x v="1"/>
    <x v="2"/>
    <n v="8"/>
    <n v="63.92"/>
    <x v="8"/>
    <x v="0"/>
    <x v="3"/>
    <x v="0"/>
    <x v="1"/>
    <n v="0.19642857142857142"/>
    <n v="5.0909090909090908"/>
    <n v="411"/>
    <x v="1"/>
  </r>
  <r>
    <x v="26"/>
    <x v="24"/>
    <d v="2023-08-06T00:00:00"/>
    <d v="2024-11-12T00:00:00"/>
    <n v="11.99"/>
    <n v="281"/>
    <x v="5"/>
    <n v="5"/>
    <n v="6"/>
    <x v="1"/>
    <n v="945"/>
    <n v="108"/>
    <x v="0"/>
    <x v="3"/>
    <x v="1"/>
    <n v="98"/>
    <n v="3.8"/>
    <x v="0"/>
    <x v="0"/>
    <x v="26"/>
    <x v="1"/>
    <x v="4"/>
    <x v="1"/>
    <n v="15"/>
    <n v="179.85"/>
    <x v="2"/>
    <x v="1"/>
    <x v="0"/>
    <x v="0"/>
    <x v="0"/>
    <n v="2.8673469387755102"/>
    <n v="0.3487544483985765"/>
    <n v="137"/>
    <x v="0"/>
  </r>
  <r>
    <x v="27"/>
    <x v="25"/>
    <d v="2023-08-17T00:00:00"/>
    <d v="2024-11-27T00:00:00"/>
    <n v="7.99"/>
    <n v="421"/>
    <x v="3"/>
    <n v="3"/>
    <n v="1"/>
    <x v="1"/>
    <n v="668"/>
    <n v="17"/>
    <x v="2"/>
    <x v="1"/>
    <x v="0"/>
    <n v="7"/>
    <n v="4"/>
    <x v="0"/>
    <x v="0"/>
    <x v="27"/>
    <x v="3"/>
    <x v="3"/>
    <x v="3"/>
    <n v="15"/>
    <n v="119.85000000000001"/>
    <x v="2"/>
    <x v="1"/>
    <x v="0"/>
    <x v="0"/>
    <x v="1"/>
    <n v="60.142857142857146"/>
    <n v="1.66270783847981E-2"/>
    <n v="122"/>
    <x v="0"/>
  </r>
  <r>
    <x v="28"/>
    <x v="26"/>
    <d v="2023-01-09T00:00:00"/>
    <d v="2024-08-12T00:00:00"/>
    <n v="15.99"/>
    <n v="382"/>
    <x v="2"/>
    <n v="2"/>
    <n v="2"/>
    <x v="0"/>
    <n v="49"/>
    <n v="45"/>
    <x v="2"/>
    <x v="3"/>
    <x v="3"/>
    <n v="63"/>
    <n v="4"/>
    <x v="0"/>
    <x v="0"/>
    <x v="28"/>
    <x v="2"/>
    <x v="0"/>
    <x v="2"/>
    <n v="19"/>
    <n v="303.81"/>
    <x v="9"/>
    <x v="1"/>
    <x v="6"/>
    <x v="0"/>
    <x v="2"/>
    <n v="6.0634920634920633"/>
    <n v="0.16492146596858639"/>
    <n v="229"/>
    <x v="1"/>
  </r>
  <r>
    <x v="29"/>
    <x v="27"/>
    <d v="2023-03-29T00:00:00"/>
    <d v="2024-12-14T00:00:00"/>
    <n v="7.99"/>
    <n v="299"/>
    <x v="0"/>
    <n v="3"/>
    <n v="1"/>
    <x v="0"/>
    <n v="488"/>
    <n v="135"/>
    <x v="0"/>
    <x v="2"/>
    <x v="4"/>
    <n v="100"/>
    <n v="4.8"/>
    <x v="1"/>
    <x v="0"/>
    <x v="29"/>
    <x v="4"/>
    <x v="2"/>
    <x v="1"/>
    <n v="20"/>
    <n v="159.80000000000001"/>
    <x v="5"/>
    <x v="1"/>
    <x v="2"/>
    <x v="0"/>
    <x v="1"/>
    <n v="2.99"/>
    <n v="0.33444816053511706"/>
    <n v="105"/>
    <x v="0"/>
  </r>
  <r>
    <x v="30"/>
    <x v="28"/>
    <d v="2023-10-31T00:00:00"/>
    <d v="2024-11-27T00:00:00"/>
    <n v="15.99"/>
    <n v="100"/>
    <x v="3"/>
    <n v="2"/>
    <n v="6"/>
    <x v="1"/>
    <n v="103"/>
    <n v="36"/>
    <x v="1"/>
    <x v="2"/>
    <x v="2"/>
    <n v="68"/>
    <n v="3.7"/>
    <x v="1"/>
    <x v="0"/>
    <x v="30"/>
    <x v="3"/>
    <x v="1"/>
    <x v="0"/>
    <n v="12"/>
    <n v="191.88"/>
    <x v="8"/>
    <x v="1"/>
    <x v="0"/>
    <x v="0"/>
    <x v="2"/>
    <n v="1.4705882352941178"/>
    <n v="0.68"/>
    <n v="122"/>
    <x v="0"/>
  </r>
  <r>
    <x v="31"/>
    <x v="17"/>
    <d v="2024-09-07T00:00:00"/>
    <d v="2024-05-12T00:00:00"/>
    <n v="11.99"/>
    <n v="280"/>
    <x v="0"/>
    <n v="1"/>
    <n v="1"/>
    <x v="1"/>
    <n v="702"/>
    <n v="58"/>
    <x v="4"/>
    <x v="3"/>
    <x v="5"/>
    <n v="13"/>
    <n v="3.2"/>
    <x v="1"/>
    <x v="0"/>
    <x v="31"/>
    <x v="0"/>
    <x v="2"/>
    <x v="1"/>
    <n v="3"/>
    <n v="35.97"/>
    <x v="10"/>
    <x v="0"/>
    <x v="7"/>
    <x v="0"/>
    <x v="0"/>
    <n v="21.53846153846154"/>
    <n v="4.642857142857143E-2"/>
    <n v="321"/>
    <x v="1"/>
  </r>
  <r>
    <x v="32"/>
    <x v="29"/>
    <d v="2023-07-05T00:00:00"/>
    <d v="2024-10-12T00:00:00"/>
    <n v="11.99"/>
    <n v="82"/>
    <x v="3"/>
    <n v="4"/>
    <n v="3"/>
    <x v="1"/>
    <n v="264"/>
    <n v="115"/>
    <x v="1"/>
    <x v="0"/>
    <x v="5"/>
    <n v="30"/>
    <n v="4.7"/>
    <x v="0"/>
    <x v="0"/>
    <x v="32"/>
    <x v="2"/>
    <x v="4"/>
    <x v="1"/>
    <n v="15"/>
    <n v="179.85"/>
    <x v="7"/>
    <x v="1"/>
    <x v="1"/>
    <x v="0"/>
    <x v="0"/>
    <n v="2.7333333333333334"/>
    <n v="0.36585365853658536"/>
    <n v="168"/>
    <x v="0"/>
  </r>
  <r>
    <x v="33"/>
    <x v="30"/>
    <d v="2023-08-02T00:00:00"/>
    <d v="2024-08-12T00:00:00"/>
    <n v="7.99"/>
    <n v="245"/>
    <x v="5"/>
    <n v="3"/>
    <n v="4"/>
    <x v="0"/>
    <n v="831"/>
    <n v="15"/>
    <x v="2"/>
    <x v="3"/>
    <x v="4"/>
    <n v="64"/>
    <n v="4.9000000000000004"/>
    <x v="1"/>
    <x v="0"/>
    <x v="33"/>
    <x v="3"/>
    <x v="2"/>
    <x v="1"/>
    <n v="12"/>
    <n v="95.88"/>
    <x v="2"/>
    <x v="1"/>
    <x v="6"/>
    <x v="0"/>
    <x v="1"/>
    <n v="3.828125"/>
    <n v="0.26122448979591839"/>
    <n v="229"/>
    <x v="1"/>
  </r>
  <r>
    <x v="34"/>
    <x v="31"/>
    <d v="2024-12-03T00:00:00"/>
    <d v="2024-03-12T00:00:00"/>
    <n v="7.99"/>
    <n v="217"/>
    <x v="3"/>
    <n v="5"/>
    <n v="2"/>
    <x v="0"/>
    <n v="669"/>
    <n v="155"/>
    <x v="0"/>
    <x v="2"/>
    <x v="2"/>
    <n v="40"/>
    <n v="4.8"/>
    <x v="0"/>
    <x v="0"/>
    <x v="21"/>
    <x v="3"/>
    <x v="0"/>
    <x v="0"/>
    <n v="8"/>
    <n v="63.92"/>
    <x v="0"/>
    <x v="0"/>
    <x v="5"/>
    <x v="0"/>
    <x v="1"/>
    <n v="5.4249999999999998"/>
    <n v="0.18433179723502305"/>
    <n v="382"/>
    <x v="1"/>
  </r>
  <r>
    <x v="35"/>
    <x v="32"/>
    <d v="2023-09-01T00:00:00"/>
    <d v="2024-11-29T00:00:00"/>
    <n v="15.99"/>
    <n v="29"/>
    <x v="5"/>
    <n v="3"/>
    <n v="2"/>
    <x v="0"/>
    <n v="404"/>
    <n v="177"/>
    <x v="3"/>
    <x v="0"/>
    <x v="0"/>
    <n v="81"/>
    <n v="4.4000000000000004"/>
    <x v="1"/>
    <x v="0"/>
    <x v="34"/>
    <x v="3"/>
    <x v="4"/>
    <x v="3"/>
    <n v="14"/>
    <n v="223.86"/>
    <x v="10"/>
    <x v="1"/>
    <x v="0"/>
    <x v="0"/>
    <x v="2"/>
    <n v="0.35802469135802467"/>
    <n v="2.7931034482758621"/>
    <n v="120"/>
    <x v="0"/>
  </r>
  <r>
    <x v="36"/>
    <x v="33"/>
    <d v="2024-07-17T00:00:00"/>
    <d v="2024-11-20T00:00:00"/>
    <n v="15.99"/>
    <n v="163"/>
    <x v="6"/>
    <n v="5"/>
    <n v="1"/>
    <x v="0"/>
    <n v="683"/>
    <n v="108"/>
    <x v="6"/>
    <x v="0"/>
    <x v="2"/>
    <n v="10"/>
    <n v="4.2"/>
    <x v="1"/>
    <x v="0"/>
    <x v="35"/>
    <x v="0"/>
    <x v="1"/>
    <x v="3"/>
    <n v="4"/>
    <n v="63.96"/>
    <x v="7"/>
    <x v="0"/>
    <x v="0"/>
    <x v="0"/>
    <x v="2"/>
    <n v="16.3"/>
    <n v="6.1349693251533742E-2"/>
    <n v="129"/>
    <x v="0"/>
  </r>
  <r>
    <x v="37"/>
    <x v="34"/>
    <d v="2024-10-12T00:00:00"/>
    <d v="2024-11-27T00:00:00"/>
    <n v="15.99"/>
    <n v="432"/>
    <x v="0"/>
    <n v="4"/>
    <n v="3"/>
    <x v="1"/>
    <n v="666"/>
    <n v="76"/>
    <x v="5"/>
    <x v="0"/>
    <x v="5"/>
    <n v="92"/>
    <n v="4.5999999999999996"/>
    <x v="1"/>
    <x v="0"/>
    <x v="36"/>
    <x v="3"/>
    <x v="2"/>
    <x v="0"/>
    <n v="1"/>
    <n v="15.99"/>
    <x v="8"/>
    <x v="0"/>
    <x v="0"/>
    <x v="0"/>
    <x v="2"/>
    <n v="4.6956521739130439"/>
    <n v="0.21296296296296297"/>
    <n v="122"/>
    <x v="0"/>
  </r>
  <r>
    <x v="38"/>
    <x v="17"/>
    <d v="2024-04-12T00:00:00"/>
    <d v="2024-01-12T00:00:00"/>
    <n v="7.99"/>
    <n v="405"/>
    <x v="6"/>
    <n v="4"/>
    <n v="3"/>
    <x v="1"/>
    <n v="695"/>
    <n v="85"/>
    <x v="5"/>
    <x v="1"/>
    <x v="5"/>
    <n v="42"/>
    <n v="3.7"/>
    <x v="1"/>
    <x v="0"/>
    <x v="37"/>
    <x v="1"/>
    <x v="3"/>
    <x v="2"/>
    <n v="3"/>
    <n v="23.97"/>
    <x v="4"/>
    <x v="0"/>
    <x v="8"/>
    <x v="0"/>
    <x v="1"/>
    <n v="9.6428571428571423"/>
    <n v="0.1037037037037037"/>
    <n v="442"/>
    <x v="1"/>
  </r>
  <r>
    <x v="39"/>
    <x v="35"/>
    <d v="2023-06-27T00:00:00"/>
    <d v="2024-12-16T00:00:00"/>
    <n v="11.99"/>
    <n v="303"/>
    <x v="2"/>
    <n v="3"/>
    <n v="6"/>
    <x v="1"/>
    <n v="780"/>
    <n v="128"/>
    <x v="4"/>
    <x v="2"/>
    <x v="1"/>
    <n v="12"/>
    <n v="4.5999999999999996"/>
    <x v="0"/>
    <x v="0"/>
    <x v="38"/>
    <x v="4"/>
    <x v="0"/>
    <x v="2"/>
    <n v="17"/>
    <n v="203.83"/>
    <x v="3"/>
    <x v="1"/>
    <x v="2"/>
    <x v="0"/>
    <x v="0"/>
    <n v="25.25"/>
    <n v="3.9603960396039604E-2"/>
    <n v="103"/>
    <x v="0"/>
  </r>
  <r>
    <x v="40"/>
    <x v="36"/>
    <d v="2023-06-17T00:00:00"/>
    <d v="2024-04-12T00:00:00"/>
    <n v="11.99"/>
    <n v="264"/>
    <x v="2"/>
    <n v="2"/>
    <n v="1"/>
    <x v="1"/>
    <n v="744"/>
    <n v="33"/>
    <x v="5"/>
    <x v="0"/>
    <x v="1"/>
    <n v="29"/>
    <n v="4.9000000000000004"/>
    <x v="0"/>
    <x v="0"/>
    <x v="39"/>
    <x v="4"/>
    <x v="3"/>
    <x v="3"/>
    <n v="9"/>
    <n v="107.91"/>
    <x v="3"/>
    <x v="1"/>
    <x v="4"/>
    <x v="0"/>
    <x v="0"/>
    <n v="9.1034482758620694"/>
    <n v="0.10984848484848485"/>
    <n v="351"/>
    <x v="1"/>
  </r>
  <r>
    <x v="41"/>
    <x v="37"/>
    <d v="2024-04-16T00:00:00"/>
    <d v="2024-11-19T00:00:00"/>
    <n v="15.99"/>
    <n v="300"/>
    <x v="4"/>
    <n v="5"/>
    <n v="4"/>
    <x v="1"/>
    <n v="819"/>
    <n v="143"/>
    <x v="2"/>
    <x v="1"/>
    <x v="4"/>
    <n v="23"/>
    <n v="5"/>
    <x v="1"/>
    <x v="0"/>
    <x v="40"/>
    <x v="4"/>
    <x v="2"/>
    <x v="3"/>
    <n v="7"/>
    <n v="111.93"/>
    <x v="4"/>
    <x v="0"/>
    <x v="0"/>
    <x v="0"/>
    <x v="2"/>
    <n v="13.043478260869565"/>
    <n v="7.6666666666666661E-2"/>
    <n v="130"/>
    <x v="0"/>
  </r>
  <r>
    <x v="42"/>
    <x v="38"/>
    <d v="2024-04-25T00:00:00"/>
    <d v="2024-10-12T00:00:00"/>
    <n v="11.99"/>
    <n v="164"/>
    <x v="4"/>
    <n v="3"/>
    <n v="3"/>
    <x v="1"/>
    <n v="79"/>
    <n v="130"/>
    <x v="2"/>
    <x v="3"/>
    <x v="5"/>
    <n v="47"/>
    <n v="3.9"/>
    <x v="1"/>
    <x v="0"/>
    <x v="41"/>
    <x v="1"/>
    <x v="1"/>
    <x v="2"/>
    <n v="5"/>
    <n v="59.95"/>
    <x v="4"/>
    <x v="0"/>
    <x v="1"/>
    <x v="0"/>
    <x v="0"/>
    <n v="3.4893617021276597"/>
    <n v="0.28658536585365851"/>
    <n v="168"/>
    <x v="0"/>
  </r>
  <r>
    <x v="43"/>
    <x v="39"/>
    <d v="2023-04-20T00:00:00"/>
    <d v="2024-12-16T00:00:00"/>
    <n v="7.99"/>
    <n v="103"/>
    <x v="2"/>
    <n v="2"/>
    <n v="1"/>
    <x v="0"/>
    <n v="474"/>
    <n v="2"/>
    <x v="0"/>
    <x v="3"/>
    <x v="4"/>
    <n v="31"/>
    <n v="3.5"/>
    <x v="1"/>
    <x v="0"/>
    <x v="42"/>
    <x v="2"/>
    <x v="4"/>
    <x v="1"/>
    <n v="19"/>
    <n v="151.81"/>
    <x v="4"/>
    <x v="1"/>
    <x v="2"/>
    <x v="0"/>
    <x v="1"/>
    <n v="3.3225806451612905"/>
    <n v="0.30097087378640774"/>
    <n v="103"/>
    <x v="0"/>
  </r>
  <r>
    <x v="44"/>
    <x v="40"/>
    <d v="2023-03-26T00:00:00"/>
    <d v="2024-02-12T00:00:00"/>
    <n v="15.99"/>
    <n v="309"/>
    <x v="2"/>
    <n v="5"/>
    <n v="4"/>
    <x v="0"/>
    <n v="174"/>
    <n v="172"/>
    <x v="5"/>
    <x v="0"/>
    <x v="1"/>
    <n v="71"/>
    <n v="3.1"/>
    <x v="0"/>
    <x v="0"/>
    <x v="43"/>
    <x v="2"/>
    <x v="1"/>
    <x v="2"/>
    <n v="10"/>
    <n v="159.9"/>
    <x v="5"/>
    <x v="1"/>
    <x v="3"/>
    <x v="0"/>
    <x v="2"/>
    <n v="4.352112676056338"/>
    <n v="0.22977346278317151"/>
    <n v="411"/>
    <x v="1"/>
  </r>
  <r>
    <x v="45"/>
    <x v="41"/>
    <d v="2023-06-24T00:00:00"/>
    <d v="2024-07-12T00:00:00"/>
    <n v="7.99"/>
    <n v="36"/>
    <x v="4"/>
    <n v="1"/>
    <n v="6"/>
    <x v="0"/>
    <n v="214"/>
    <n v="114"/>
    <x v="1"/>
    <x v="3"/>
    <x v="0"/>
    <n v="39"/>
    <n v="4.9000000000000004"/>
    <x v="1"/>
    <x v="0"/>
    <x v="44"/>
    <x v="3"/>
    <x v="4"/>
    <x v="1"/>
    <n v="12"/>
    <n v="95.88"/>
    <x v="3"/>
    <x v="1"/>
    <x v="9"/>
    <x v="0"/>
    <x v="1"/>
    <n v="0.92307692307692313"/>
    <n v="1.0833333333333333"/>
    <n v="260"/>
    <x v="1"/>
  </r>
  <r>
    <x v="46"/>
    <x v="17"/>
    <d v="2023-07-27T00:00:00"/>
    <d v="2024-02-12T00:00:00"/>
    <n v="11.99"/>
    <n v="113"/>
    <x v="0"/>
    <n v="1"/>
    <n v="1"/>
    <x v="0"/>
    <n v="970"/>
    <n v="159"/>
    <x v="6"/>
    <x v="1"/>
    <x v="4"/>
    <n v="96"/>
    <n v="4.9000000000000004"/>
    <x v="0"/>
    <x v="0"/>
    <x v="45"/>
    <x v="1"/>
    <x v="0"/>
    <x v="0"/>
    <n v="6"/>
    <n v="71.94"/>
    <x v="7"/>
    <x v="1"/>
    <x v="3"/>
    <x v="0"/>
    <x v="0"/>
    <n v="1.1770833333333333"/>
    <n v="0.84955752212389379"/>
    <n v="411"/>
    <x v="1"/>
  </r>
  <r>
    <x v="47"/>
    <x v="42"/>
    <d v="2023-03-13T00:00:00"/>
    <d v="2024-12-12T00:00:00"/>
    <n v="7.99"/>
    <n v="301"/>
    <x v="5"/>
    <n v="2"/>
    <n v="5"/>
    <x v="0"/>
    <n v="89"/>
    <n v="55"/>
    <x v="3"/>
    <x v="1"/>
    <x v="5"/>
    <n v="54"/>
    <n v="4.2"/>
    <x v="0"/>
    <x v="0"/>
    <x v="46"/>
    <x v="1"/>
    <x v="1"/>
    <x v="0"/>
    <n v="20"/>
    <n v="159.80000000000001"/>
    <x v="5"/>
    <x v="1"/>
    <x v="2"/>
    <x v="0"/>
    <x v="1"/>
    <n v="5.5740740740740744"/>
    <n v="0.17940199335548174"/>
    <n v="107"/>
    <x v="0"/>
  </r>
  <r>
    <x v="48"/>
    <x v="14"/>
    <d v="2023-04-19T00:00:00"/>
    <d v="2024-05-12T00:00:00"/>
    <n v="11.99"/>
    <n v="44"/>
    <x v="1"/>
    <n v="5"/>
    <n v="4"/>
    <x v="1"/>
    <n v="432"/>
    <n v="73"/>
    <x v="6"/>
    <x v="3"/>
    <x v="1"/>
    <n v="88"/>
    <n v="4.5999999999999996"/>
    <x v="1"/>
    <x v="0"/>
    <x v="47"/>
    <x v="1"/>
    <x v="0"/>
    <x v="3"/>
    <n v="12"/>
    <n v="143.88"/>
    <x v="4"/>
    <x v="1"/>
    <x v="7"/>
    <x v="0"/>
    <x v="0"/>
    <n v="0.5"/>
    <n v="2"/>
    <n v="321"/>
    <x v="1"/>
  </r>
  <r>
    <x v="49"/>
    <x v="43"/>
    <d v="2024-03-10T00:00:00"/>
    <d v="2024-10-12T00:00:00"/>
    <n v="11.99"/>
    <n v="292"/>
    <x v="1"/>
    <n v="4"/>
    <n v="3"/>
    <x v="0"/>
    <n v="198"/>
    <n v="195"/>
    <x v="2"/>
    <x v="1"/>
    <x v="1"/>
    <n v="55"/>
    <n v="4.9000000000000004"/>
    <x v="0"/>
    <x v="0"/>
    <x v="48"/>
    <x v="3"/>
    <x v="0"/>
    <x v="0"/>
    <n v="7"/>
    <n v="83.93"/>
    <x v="5"/>
    <x v="0"/>
    <x v="1"/>
    <x v="0"/>
    <x v="0"/>
    <n v="5.3090909090909095"/>
    <n v="0.18835616438356165"/>
    <n v="168"/>
    <x v="0"/>
  </r>
  <r>
    <x v="50"/>
    <x v="17"/>
    <d v="2024-01-19T00:00:00"/>
    <d v="2024-10-12T00:00:00"/>
    <n v="15.99"/>
    <n v="412"/>
    <x v="2"/>
    <n v="3"/>
    <n v="3"/>
    <x v="1"/>
    <n v="999"/>
    <n v="127"/>
    <x v="3"/>
    <x v="0"/>
    <x v="3"/>
    <n v="4"/>
    <n v="4"/>
    <x v="1"/>
    <x v="0"/>
    <x v="49"/>
    <x v="4"/>
    <x v="4"/>
    <x v="0"/>
    <n v="8"/>
    <n v="127.92"/>
    <x v="9"/>
    <x v="0"/>
    <x v="1"/>
    <x v="0"/>
    <x v="2"/>
    <n v="103"/>
    <n v="9.7087378640776691E-3"/>
    <n v="168"/>
    <x v="0"/>
  </r>
  <r>
    <x v="51"/>
    <x v="44"/>
    <d v="2024-07-28T00:00:00"/>
    <d v="2024-11-29T00:00:00"/>
    <n v="11.99"/>
    <n v="326"/>
    <x v="0"/>
    <n v="4"/>
    <n v="1"/>
    <x v="0"/>
    <n v="439"/>
    <n v="88"/>
    <x v="4"/>
    <x v="2"/>
    <x v="1"/>
    <n v="3"/>
    <n v="3.3"/>
    <x v="0"/>
    <x v="0"/>
    <x v="50"/>
    <x v="2"/>
    <x v="3"/>
    <x v="1"/>
    <n v="4"/>
    <n v="47.96"/>
    <x v="7"/>
    <x v="0"/>
    <x v="0"/>
    <x v="0"/>
    <x v="0"/>
    <n v="108.66666666666667"/>
    <n v="9.202453987730062E-3"/>
    <n v="120"/>
    <x v="0"/>
  </r>
  <r>
    <x v="52"/>
    <x v="45"/>
    <d v="2023-01-17T00:00:00"/>
    <d v="2024-03-12T00:00:00"/>
    <n v="7.99"/>
    <n v="418"/>
    <x v="5"/>
    <n v="3"/>
    <n v="4"/>
    <x v="1"/>
    <n v="701"/>
    <n v="125"/>
    <x v="1"/>
    <x v="2"/>
    <x v="3"/>
    <n v="68"/>
    <n v="4.8"/>
    <x v="0"/>
    <x v="0"/>
    <x v="51"/>
    <x v="3"/>
    <x v="3"/>
    <x v="3"/>
    <n v="13"/>
    <n v="103.87"/>
    <x v="9"/>
    <x v="1"/>
    <x v="5"/>
    <x v="0"/>
    <x v="1"/>
    <n v="6.1470588235294121"/>
    <n v="0.16267942583732056"/>
    <n v="382"/>
    <x v="1"/>
  </r>
  <r>
    <x v="53"/>
    <x v="46"/>
    <d v="2023-01-23T00:00:00"/>
    <d v="2024-11-20T00:00:00"/>
    <n v="11.99"/>
    <n v="233"/>
    <x v="1"/>
    <n v="5"/>
    <n v="6"/>
    <x v="1"/>
    <n v="186"/>
    <n v="129"/>
    <x v="1"/>
    <x v="2"/>
    <x v="3"/>
    <n v="38"/>
    <n v="4"/>
    <x v="0"/>
    <x v="0"/>
    <x v="52"/>
    <x v="1"/>
    <x v="0"/>
    <x v="3"/>
    <n v="21"/>
    <n v="251.79"/>
    <x v="9"/>
    <x v="1"/>
    <x v="0"/>
    <x v="0"/>
    <x v="0"/>
    <n v="6.1315789473684212"/>
    <n v="0.1630901287553648"/>
    <n v="129"/>
    <x v="0"/>
  </r>
  <r>
    <x v="54"/>
    <x v="47"/>
    <d v="2022-12-20T00:00:00"/>
    <d v="2024-11-30T00:00:00"/>
    <n v="11.99"/>
    <n v="408"/>
    <x v="4"/>
    <n v="3"/>
    <n v="5"/>
    <x v="1"/>
    <n v="418"/>
    <n v="198"/>
    <x v="3"/>
    <x v="3"/>
    <x v="0"/>
    <n v="0"/>
    <n v="3"/>
    <x v="1"/>
    <x v="0"/>
    <x v="53"/>
    <x v="0"/>
    <x v="4"/>
    <x v="1"/>
    <n v="23"/>
    <n v="275.77"/>
    <x v="0"/>
    <x v="2"/>
    <x v="0"/>
    <x v="0"/>
    <x v="0"/>
    <n v="0"/>
    <n v="0"/>
    <n v="119"/>
    <x v="0"/>
  </r>
  <r>
    <x v="55"/>
    <x v="48"/>
    <d v="2023-03-07T00:00:00"/>
    <d v="2024-12-16T00:00:00"/>
    <n v="11.99"/>
    <n v="406"/>
    <x v="4"/>
    <n v="2"/>
    <n v="6"/>
    <x v="0"/>
    <n v="983"/>
    <n v="113"/>
    <x v="1"/>
    <x v="0"/>
    <x v="4"/>
    <n v="78"/>
    <n v="3.1"/>
    <x v="1"/>
    <x v="0"/>
    <x v="54"/>
    <x v="0"/>
    <x v="3"/>
    <x v="3"/>
    <n v="21"/>
    <n v="251.79"/>
    <x v="5"/>
    <x v="1"/>
    <x v="2"/>
    <x v="0"/>
    <x v="0"/>
    <n v="5.2051282051282053"/>
    <n v="0.19211822660098521"/>
    <n v="103"/>
    <x v="0"/>
  </r>
  <r>
    <x v="56"/>
    <x v="49"/>
    <d v="2024-03-10T00:00:00"/>
    <d v="2024-05-12T00:00:00"/>
    <n v="7.99"/>
    <n v="346"/>
    <x v="3"/>
    <n v="5"/>
    <n v="5"/>
    <x v="1"/>
    <n v="732"/>
    <n v="144"/>
    <x v="4"/>
    <x v="3"/>
    <x v="5"/>
    <n v="73"/>
    <n v="4.9000000000000004"/>
    <x v="1"/>
    <x v="0"/>
    <x v="55"/>
    <x v="3"/>
    <x v="1"/>
    <x v="0"/>
    <n v="2"/>
    <n v="15.98"/>
    <x v="5"/>
    <x v="0"/>
    <x v="7"/>
    <x v="0"/>
    <x v="1"/>
    <n v="4.7397260273972606"/>
    <n v="0.21098265895953758"/>
    <n v="321"/>
    <x v="1"/>
  </r>
  <r>
    <x v="57"/>
    <x v="50"/>
    <d v="2024-02-09T00:00:00"/>
    <d v="2024-11-25T00:00:00"/>
    <n v="7.99"/>
    <n v="50"/>
    <x v="5"/>
    <n v="2"/>
    <n v="3"/>
    <x v="1"/>
    <n v="502"/>
    <n v="5"/>
    <x v="1"/>
    <x v="2"/>
    <x v="3"/>
    <n v="96"/>
    <n v="4.4000000000000004"/>
    <x v="0"/>
    <x v="0"/>
    <x v="56"/>
    <x v="3"/>
    <x v="1"/>
    <x v="1"/>
    <n v="9"/>
    <n v="71.91"/>
    <x v="1"/>
    <x v="0"/>
    <x v="0"/>
    <x v="0"/>
    <x v="1"/>
    <n v="0.52083333333333337"/>
    <n v="1.92"/>
    <n v="124"/>
    <x v="0"/>
  </r>
  <r>
    <x v="58"/>
    <x v="51"/>
    <d v="2024-02-03T00:00:00"/>
    <d v="2024-11-20T00:00:00"/>
    <n v="15.99"/>
    <n v="160"/>
    <x v="1"/>
    <n v="5"/>
    <n v="6"/>
    <x v="1"/>
    <n v="391"/>
    <n v="132"/>
    <x v="2"/>
    <x v="2"/>
    <x v="4"/>
    <n v="57"/>
    <n v="3"/>
    <x v="1"/>
    <x v="0"/>
    <x v="57"/>
    <x v="1"/>
    <x v="0"/>
    <x v="0"/>
    <n v="9"/>
    <n v="143.91"/>
    <x v="1"/>
    <x v="0"/>
    <x v="0"/>
    <x v="0"/>
    <x v="2"/>
    <n v="2.807017543859649"/>
    <n v="0.35625000000000001"/>
    <n v="129"/>
    <x v="0"/>
  </r>
  <r>
    <x v="59"/>
    <x v="52"/>
    <d v="2023-06-21T00:00:00"/>
    <d v="2024-12-17T00:00:00"/>
    <n v="11.99"/>
    <n v="91"/>
    <x v="1"/>
    <n v="1"/>
    <n v="2"/>
    <x v="0"/>
    <n v="377"/>
    <n v="14"/>
    <x v="3"/>
    <x v="1"/>
    <x v="4"/>
    <n v="53"/>
    <n v="4.5999999999999996"/>
    <x v="1"/>
    <x v="0"/>
    <x v="58"/>
    <x v="3"/>
    <x v="1"/>
    <x v="0"/>
    <n v="17"/>
    <n v="203.83"/>
    <x v="3"/>
    <x v="1"/>
    <x v="2"/>
    <x v="0"/>
    <x v="0"/>
    <n v="1.7169811320754718"/>
    <n v="0.58241758241758246"/>
    <n v="102"/>
    <x v="0"/>
  </r>
  <r>
    <x v="60"/>
    <x v="5"/>
    <d v="2023-02-20T00:00:00"/>
    <d v="2024-01-12T00:00:00"/>
    <n v="7.99"/>
    <n v="180"/>
    <x v="3"/>
    <n v="3"/>
    <n v="4"/>
    <x v="0"/>
    <n v="936"/>
    <n v="166"/>
    <x v="6"/>
    <x v="2"/>
    <x v="1"/>
    <n v="71"/>
    <n v="4.9000000000000004"/>
    <x v="0"/>
    <x v="0"/>
    <x v="59"/>
    <x v="0"/>
    <x v="2"/>
    <x v="2"/>
    <n v="10"/>
    <n v="79.900000000000006"/>
    <x v="1"/>
    <x v="1"/>
    <x v="8"/>
    <x v="0"/>
    <x v="1"/>
    <n v="2.535211267605634"/>
    <n v="0.39444444444444443"/>
    <n v="442"/>
    <x v="1"/>
  </r>
  <r>
    <x v="61"/>
    <x v="53"/>
    <d v="2024-08-19T00:00:00"/>
    <d v="2024-11-22T00:00:00"/>
    <n v="15.99"/>
    <n v="254"/>
    <x v="2"/>
    <n v="3"/>
    <n v="2"/>
    <x v="0"/>
    <n v="544"/>
    <n v="89"/>
    <x v="4"/>
    <x v="2"/>
    <x v="1"/>
    <n v="97"/>
    <n v="3.1"/>
    <x v="1"/>
    <x v="0"/>
    <x v="60"/>
    <x v="0"/>
    <x v="3"/>
    <x v="0"/>
    <n v="3"/>
    <n v="47.97"/>
    <x v="2"/>
    <x v="0"/>
    <x v="0"/>
    <x v="0"/>
    <x v="2"/>
    <n v="2.6185567010309279"/>
    <n v="0.38188976377952755"/>
    <n v="127"/>
    <x v="0"/>
  </r>
  <r>
    <x v="62"/>
    <x v="54"/>
    <d v="2023-10-01T00:00:00"/>
    <d v="2024-11-19T00:00:00"/>
    <n v="11.99"/>
    <n v="25"/>
    <x v="1"/>
    <n v="3"/>
    <n v="5"/>
    <x v="1"/>
    <n v="232"/>
    <n v="196"/>
    <x v="6"/>
    <x v="2"/>
    <x v="0"/>
    <n v="48"/>
    <n v="3.2"/>
    <x v="1"/>
    <x v="0"/>
    <x v="61"/>
    <x v="2"/>
    <x v="4"/>
    <x v="2"/>
    <n v="13"/>
    <n v="155.87"/>
    <x v="8"/>
    <x v="1"/>
    <x v="0"/>
    <x v="0"/>
    <x v="0"/>
    <n v="0.52083333333333337"/>
    <n v="1.92"/>
    <n v="130"/>
    <x v="0"/>
  </r>
  <r>
    <x v="63"/>
    <x v="5"/>
    <d v="2024-07-22T00:00:00"/>
    <d v="2024-12-18T00:00:00"/>
    <n v="7.99"/>
    <n v="116"/>
    <x v="5"/>
    <n v="1"/>
    <n v="4"/>
    <x v="0"/>
    <n v="799"/>
    <n v="137"/>
    <x v="3"/>
    <x v="1"/>
    <x v="2"/>
    <n v="78"/>
    <n v="4.5999999999999996"/>
    <x v="0"/>
    <x v="0"/>
    <x v="62"/>
    <x v="4"/>
    <x v="1"/>
    <x v="3"/>
    <n v="4"/>
    <n v="31.96"/>
    <x v="7"/>
    <x v="0"/>
    <x v="2"/>
    <x v="0"/>
    <x v="1"/>
    <n v="1.4871794871794872"/>
    <n v="0.67241379310344829"/>
    <n v="101"/>
    <x v="0"/>
  </r>
  <r>
    <x v="64"/>
    <x v="55"/>
    <d v="2024-08-29T00:00:00"/>
    <d v="2024-11-29T00:00:00"/>
    <n v="15.99"/>
    <n v="348"/>
    <x v="1"/>
    <n v="1"/>
    <n v="5"/>
    <x v="1"/>
    <n v="266"/>
    <n v="94"/>
    <x v="5"/>
    <x v="2"/>
    <x v="1"/>
    <n v="82"/>
    <n v="4.3"/>
    <x v="0"/>
    <x v="0"/>
    <x v="63"/>
    <x v="1"/>
    <x v="2"/>
    <x v="2"/>
    <n v="3"/>
    <n v="47.97"/>
    <x v="2"/>
    <x v="0"/>
    <x v="0"/>
    <x v="0"/>
    <x v="2"/>
    <n v="4.2439024390243905"/>
    <n v="0.23563218390804597"/>
    <n v="120"/>
    <x v="0"/>
  </r>
  <r>
    <x v="65"/>
    <x v="56"/>
    <d v="2023-07-18T00:00:00"/>
    <d v="2024-11-22T00:00:00"/>
    <n v="11.99"/>
    <n v="97"/>
    <x v="2"/>
    <n v="1"/>
    <n v="2"/>
    <x v="0"/>
    <n v="836"/>
    <n v="122"/>
    <x v="6"/>
    <x v="2"/>
    <x v="0"/>
    <n v="65"/>
    <n v="4.3"/>
    <x v="0"/>
    <x v="0"/>
    <x v="64"/>
    <x v="0"/>
    <x v="4"/>
    <x v="2"/>
    <n v="16"/>
    <n v="191.84"/>
    <x v="7"/>
    <x v="1"/>
    <x v="0"/>
    <x v="0"/>
    <x v="0"/>
    <n v="1.4923076923076923"/>
    <n v="0.67010309278350511"/>
    <n v="127"/>
    <x v="0"/>
  </r>
  <r>
    <x v="66"/>
    <x v="38"/>
    <d v="2023-04-10T00:00:00"/>
    <d v="2024-11-12T00:00:00"/>
    <n v="11.99"/>
    <n v="71"/>
    <x v="6"/>
    <n v="5"/>
    <n v="4"/>
    <x v="1"/>
    <n v="666"/>
    <n v="100"/>
    <x v="5"/>
    <x v="1"/>
    <x v="2"/>
    <n v="97"/>
    <n v="3.1"/>
    <x v="1"/>
    <x v="0"/>
    <x v="65"/>
    <x v="4"/>
    <x v="2"/>
    <x v="0"/>
    <n v="19"/>
    <n v="227.81"/>
    <x v="4"/>
    <x v="1"/>
    <x v="0"/>
    <x v="0"/>
    <x v="0"/>
    <n v="0.73195876288659789"/>
    <n v="1.3661971830985915"/>
    <n v="137"/>
    <x v="0"/>
  </r>
  <r>
    <x v="67"/>
    <x v="57"/>
    <d v="2023-03-19T00:00:00"/>
    <d v="2024-11-20T00:00:00"/>
    <n v="11.99"/>
    <n v="385"/>
    <x v="1"/>
    <n v="4"/>
    <n v="1"/>
    <x v="1"/>
    <n v="390"/>
    <n v="163"/>
    <x v="5"/>
    <x v="0"/>
    <x v="5"/>
    <n v="43"/>
    <n v="3.3"/>
    <x v="1"/>
    <x v="0"/>
    <x v="66"/>
    <x v="2"/>
    <x v="3"/>
    <x v="1"/>
    <n v="20"/>
    <n v="239.8"/>
    <x v="5"/>
    <x v="1"/>
    <x v="0"/>
    <x v="0"/>
    <x v="0"/>
    <n v="8.9534883720930232"/>
    <n v="0.11168831168831168"/>
    <n v="129"/>
    <x v="0"/>
  </r>
  <r>
    <x v="68"/>
    <x v="7"/>
    <d v="2023-04-13T00:00:00"/>
    <d v="2024-12-17T00:00:00"/>
    <n v="7.99"/>
    <n v="87"/>
    <x v="0"/>
    <n v="4"/>
    <n v="4"/>
    <x v="0"/>
    <n v="571"/>
    <n v="54"/>
    <x v="2"/>
    <x v="1"/>
    <x v="4"/>
    <n v="57"/>
    <n v="4.2"/>
    <x v="1"/>
    <x v="0"/>
    <x v="67"/>
    <x v="2"/>
    <x v="1"/>
    <x v="2"/>
    <n v="20"/>
    <n v="159.80000000000001"/>
    <x v="4"/>
    <x v="1"/>
    <x v="2"/>
    <x v="0"/>
    <x v="1"/>
    <n v="1.5263157894736843"/>
    <n v="0.65517241379310343"/>
    <n v="102"/>
    <x v="0"/>
  </r>
  <r>
    <x v="69"/>
    <x v="58"/>
    <d v="2023-05-23T00:00:00"/>
    <d v="2024-04-12T00:00:00"/>
    <n v="7.99"/>
    <n v="197"/>
    <x v="5"/>
    <n v="1"/>
    <n v="2"/>
    <x v="1"/>
    <n v="409"/>
    <n v="22"/>
    <x v="1"/>
    <x v="2"/>
    <x v="4"/>
    <n v="64"/>
    <n v="4.3"/>
    <x v="0"/>
    <x v="0"/>
    <x v="68"/>
    <x v="3"/>
    <x v="0"/>
    <x v="2"/>
    <n v="10"/>
    <n v="79.900000000000006"/>
    <x v="6"/>
    <x v="1"/>
    <x v="4"/>
    <x v="0"/>
    <x v="1"/>
    <n v="3.078125"/>
    <n v="0.32487309644670048"/>
    <n v="351"/>
    <x v="1"/>
  </r>
  <r>
    <x v="70"/>
    <x v="59"/>
    <d v="2023-12-22T00:00:00"/>
    <d v="2024-05-12T00:00:00"/>
    <n v="15.99"/>
    <n v="321"/>
    <x v="4"/>
    <n v="1"/>
    <n v="5"/>
    <x v="1"/>
    <n v="276"/>
    <n v="182"/>
    <x v="5"/>
    <x v="0"/>
    <x v="2"/>
    <n v="52"/>
    <n v="4.9000000000000004"/>
    <x v="0"/>
    <x v="0"/>
    <x v="69"/>
    <x v="2"/>
    <x v="0"/>
    <x v="1"/>
    <n v="4"/>
    <n v="63.96"/>
    <x v="0"/>
    <x v="1"/>
    <x v="7"/>
    <x v="0"/>
    <x v="2"/>
    <n v="6.1730769230769234"/>
    <n v="0.16199376947040497"/>
    <n v="321"/>
    <x v="1"/>
  </r>
  <r>
    <x v="71"/>
    <x v="42"/>
    <d v="2023-05-27T00:00:00"/>
    <d v="2024-06-12T00:00:00"/>
    <n v="11.99"/>
    <n v="102"/>
    <x v="2"/>
    <n v="5"/>
    <n v="2"/>
    <x v="0"/>
    <n v="989"/>
    <n v="44"/>
    <x v="5"/>
    <x v="0"/>
    <x v="1"/>
    <n v="63"/>
    <n v="4.8"/>
    <x v="1"/>
    <x v="0"/>
    <x v="70"/>
    <x v="4"/>
    <x v="0"/>
    <x v="0"/>
    <n v="12"/>
    <n v="143.88"/>
    <x v="6"/>
    <x v="1"/>
    <x v="10"/>
    <x v="0"/>
    <x v="0"/>
    <n v="1.6190476190476191"/>
    <n v="0.61764705882352944"/>
    <n v="290"/>
    <x v="1"/>
  </r>
  <r>
    <x v="72"/>
    <x v="29"/>
    <d v="2024-05-04T00:00:00"/>
    <d v="2024-11-19T00:00:00"/>
    <n v="15.99"/>
    <n v="74"/>
    <x v="4"/>
    <n v="4"/>
    <n v="3"/>
    <x v="1"/>
    <n v="646"/>
    <n v="38"/>
    <x v="6"/>
    <x v="0"/>
    <x v="3"/>
    <n v="37"/>
    <n v="4.0999999999999996"/>
    <x v="1"/>
    <x v="0"/>
    <x v="71"/>
    <x v="3"/>
    <x v="2"/>
    <x v="0"/>
    <n v="6"/>
    <n v="95.94"/>
    <x v="6"/>
    <x v="0"/>
    <x v="0"/>
    <x v="0"/>
    <x v="2"/>
    <n v="2"/>
    <n v="0.5"/>
    <n v="130"/>
    <x v="0"/>
  </r>
  <r>
    <x v="73"/>
    <x v="47"/>
    <d v="2024-08-25T00:00:00"/>
    <d v="2024-11-23T00:00:00"/>
    <n v="15.99"/>
    <n v="319"/>
    <x v="2"/>
    <n v="2"/>
    <n v="2"/>
    <x v="0"/>
    <n v="842"/>
    <n v="145"/>
    <x v="4"/>
    <x v="0"/>
    <x v="2"/>
    <n v="27"/>
    <n v="3.6"/>
    <x v="0"/>
    <x v="0"/>
    <x v="72"/>
    <x v="2"/>
    <x v="0"/>
    <x v="1"/>
    <n v="2"/>
    <n v="31.98"/>
    <x v="2"/>
    <x v="0"/>
    <x v="0"/>
    <x v="0"/>
    <x v="2"/>
    <n v="11.814814814814815"/>
    <n v="8.4639498432601878E-2"/>
    <n v="126"/>
    <x v="0"/>
  </r>
  <r>
    <x v="74"/>
    <x v="60"/>
    <d v="2023-04-16T00:00:00"/>
    <d v="2024-08-12T00:00:00"/>
    <n v="15.99"/>
    <n v="139"/>
    <x v="6"/>
    <n v="4"/>
    <n v="5"/>
    <x v="1"/>
    <n v="442"/>
    <n v="110"/>
    <x v="2"/>
    <x v="1"/>
    <x v="3"/>
    <n v="91"/>
    <n v="4.7"/>
    <x v="0"/>
    <x v="0"/>
    <x v="73"/>
    <x v="0"/>
    <x v="1"/>
    <x v="3"/>
    <n v="15"/>
    <n v="239.85"/>
    <x v="4"/>
    <x v="1"/>
    <x v="6"/>
    <x v="0"/>
    <x v="2"/>
    <n v="1.5274725274725274"/>
    <n v="0.65467625899280579"/>
    <n v="229"/>
    <x v="1"/>
  </r>
  <r>
    <x v="75"/>
    <x v="48"/>
    <d v="2024-02-28T00:00:00"/>
    <d v="2024-12-17T00:00:00"/>
    <n v="11.99"/>
    <n v="43"/>
    <x v="6"/>
    <n v="5"/>
    <n v="2"/>
    <x v="0"/>
    <n v="767"/>
    <n v="83"/>
    <x v="5"/>
    <x v="0"/>
    <x v="4"/>
    <n v="58"/>
    <n v="3"/>
    <x v="0"/>
    <x v="0"/>
    <x v="74"/>
    <x v="4"/>
    <x v="0"/>
    <x v="1"/>
    <n v="9"/>
    <n v="107.91"/>
    <x v="1"/>
    <x v="0"/>
    <x v="2"/>
    <x v="0"/>
    <x v="0"/>
    <n v="0.74137931034482762"/>
    <n v="1.3488372093023255"/>
    <n v="102"/>
    <x v="0"/>
  </r>
  <r>
    <x v="76"/>
    <x v="61"/>
    <d v="2022-12-21T00:00:00"/>
    <d v="2024-11-28T00:00:00"/>
    <n v="15.99"/>
    <n v="200"/>
    <x v="0"/>
    <n v="4"/>
    <n v="1"/>
    <x v="0"/>
    <n v="52"/>
    <n v="8"/>
    <x v="4"/>
    <x v="1"/>
    <x v="5"/>
    <n v="17"/>
    <n v="3.2"/>
    <x v="0"/>
    <x v="0"/>
    <x v="75"/>
    <x v="2"/>
    <x v="2"/>
    <x v="2"/>
    <n v="23"/>
    <n v="367.77"/>
    <x v="0"/>
    <x v="2"/>
    <x v="0"/>
    <x v="0"/>
    <x v="2"/>
    <n v="11.764705882352942"/>
    <n v="8.5000000000000006E-2"/>
    <n v="121"/>
    <x v="0"/>
  </r>
  <r>
    <x v="77"/>
    <x v="62"/>
    <d v="2024-07-15T00:00:00"/>
    <d v="2024-12-15T00:00:00"/>
    <n v="11.99"/>
    <n v="328"/>
    <x v="6"/>
    <n v="2"/>
    <n v="2"/>
    <x v="1"/>
    <n v="415"/>
    <n v="162"/>
    <x v="6"/>
    <x v="3"/>
    <x v="5"/>
    <n v="19"/>
    <n v="4.4000000000000004"/>
    <x v="0"/>
    <x v="0"/>
    <x v="76"/>
    <x v="0"/>
    <x v="0"/>
    <x v="2"/>
    <n v="5"/>
    <n v="59.95"/>
    <x v="7"/>
    <x v="0"/>
    <x v="2"/>
    <x v="0"/>
    <x v="0"/>
    <n v="17.263157894736842"/>
    <n v="5.7926829268292686E-2"/>
    <n v="104"/>
    <x v="0"/>
  </r>
  <r>
    <x v="78"/>
    <x v="63"/>
    <d v="2024-04-19T00:00:00"/>
    <d v="2024-11-24T00:00:00"/>
    <n v="7.99"/>
    <n v="44"/>
    <x v="5"/>
    <n v="4"/>
    <n v="5"/>
    <x v="1"/>
    <n v="190"/>
    <n v="193"/>
    <x v="4"/>
    <x v="3"/>
    <x v="3"/>
    <n v="13"/>
    <n v="3.1"/>
    <x v="1"/>
    <x v="0"/>
    <x v="77"/>
    <x v="1"/>
    <x v="4"/>
    <x v="0"/>
    <n v="7"/>
    <n v="55.93"/>
    <x v="4"/>
    <x v="0"/>
    <x v="0"/>
    <x v="0"/>
    <x v="1"/>
    <n v="3.3846153846153846"/>
    <n v="0.29545454545454547"/>
    <n v="125"/>
    <x v="0"/>
  </r>
  <r>
    <x v="79"/>
    <x v="42"/>
    <d v="2023-04-09T00:00:00"/>
    <d v="2024-07-12T00:00:00"/>
    <n v="11.99"/>
    <n v="309"/>
    <x v="4"/>
    <n v="4"/>
    <n v="4"/>
    <x v="0"/>
    <n v="891"/>
    <n v="93"/>
    <x v="2"/>
    <x v="0"/>
    <x v="0"/>
    <n v="65"/>
    <n v="4"/>
    <x v="0"/>
    <x v="0"/>
    <x v="78"/>
    <x v="2"/>
    <x v="1"/>
    <x v="2"/>
    <n v="15"/>
    <n v="179.85"/>
    <x v="4"/>
    <x v="1"/>
    <x v="9"/>
    <x v="0"/>
    <x v="0"/>
    <n v="4.7538461538461538"/>
    <n v="0.21035598705501618"/>
    <n v="260"/>
    <x v="1"/>
  </r>
  <r>
    <x v="80"/>
    <x v="64"/>
    <d v="2023-09-21T00:00:00"/>
    <d v="2024-11-27T00:00:00"/>
    <n v="7.99"/>
    <n v="472"/>
    <x v="5"/>
    <n v="5"/>
    <n v="2"/>
    <x v="1"/>
    <n v="76"/>
    <n v="157"/>
    <x v="3"/>
    <x v="2"/>
    <x v="5"/>
    <n v="6"/>
    <n v="3.1"/>
    <x v="0"/>
    <x v="0"/>
    <x v="79"/>
    <x v="1"/>
    <x v="1"/>
    <x v="1"/>
    <n v="14"/>
    <n v="111.86"/>
    <x v="10"/>
    <x v="1"/>
    <x v="0"/>
    <x v="0"/>
    <x v="1"/>
    <n v="78.666666666666671"/>
    <n v="1.2711864406779662E-2"/>
    <n v="122"/>
    <x v="0"/>
  </r>
  <r>
    <x v="81"/>
    <x v="18"/>
    <d v="2023-09-13T00:00:00"/>
    <d v="2024-11-12T00:00:00"/>
    <n v="15.99"/>
    <n v="18"/>
    <x v="3"/>
    <n v="4"/>
    <n v="2"/>
    <x v="0"/>
    <n v="882"/>
    <n v="1"/>
    <x v="4"/>
    <x v="1"/>
    <x v="0"/>
    <n v="100"/>
    <n v="4.7"/>
    <x v="0"/>
    <x v="0"/>
    <x v="80"/>
    <x v="4"/>
    <x v="3"/>
    <x v="3"/>
    <n v="13"/>
    <n v="207.87"/>
    <x v="10"/>
    <x v="1"/>
    <x v="0"/>
    <x v="0"/>
    <x v="2"/>
    <n v="0.18"/>
    <n v="5.5555555555555554"/>
    <n v="137"/>
    <x v="0"/>
  </r>
  <r>
    <x v="82"/>
    <x v="65"/>
    <d v="2023-08-29T00:00:00"/>
    <d v="2024-11-26T00:00:00"/>
    <n v="11.99"/>
    <n v="147"/>
    <x v="0"/>
    <n v="3"/>
    <n v="1"/>
    <x v="1"/>
    <n v="802"/>
    <n v="177"/>
    <x v="4"/>
    <x v="1"/>
    <x v="4"/>
    <n v="21"/>
    <n v="3.5"/>
    <x v="0"/>
    <x v="0"/>
    <x v="81"/>
    <x v="2"/>
    <x v="0"/>
    <x v="2"/>
    <n v="14"/>
    <n v="167.86"/>
    <x v="2"/>
    <x v="1"/>
    <x v="0"/>
    <x v="0"/>
    <x v="0"/>
    <n v="7"/>
    <n v="0.14285714285714285"/>
    <n v="123"/>
    <x v="0"/>
  </r>
  <r>
    <x v="83"/>
    <x v="45"/>
    <d v="2024-06-17T00:00:00"/>
    <d v="2024-04-12T00:00:00"/>
    <n v="7.99"/>
    <n v="87"/>
    <x v="1"/>
    <n v="3"/>
    <n v="5"/>
    <x v="1"/>
    <n v="753"/>
    <n v="181"/>
    <x v="6"/>
    <x v="2"/>
    <x v="3"/>
    <n v="51"/>
    <n v="3.1"/>
    <x v="0"/>
    <x v="0"/>
    <x v="82"/>
    <x v="0"/>
    <x v="4"/>
    <x v="1"/>
    <n v="2"/>
    <n v="15.98"/>
    <x v="3"/>
    <x v="0"/>
    <x v="4"/>
    <x v="0"/>
    <x v="1"/>
    <n v="1.7058823529411764"/>
    <n v="0.58620689655172409"/>
    <n v="351"/>
    <x v="1"/>
  </r>
  <r>
    <x v="84"/>
    <x v="66"/>
    <d v="2024-06-13T00:00:00"/>
    <d v="2024-11-20T00:00:00"/>
    <n v="15.99"/>
    <n v="309"/>
    <x v="2"/>
    <n v="5"/>
    <n v="6"/>
    <x v="0"/>
    <n v="760"/>
    <n v="72"/>
    <x v="4"/>
    <x v="1"/>
    <x v="5"/>
    <n v="91"/>
    <n v="4.8"/>
    <x v="0"/>
    <x v="0"/>
    <x v="83"/>
    <x v="2"/>
    <x v="2"/>
    <x v="1"/>
    <n v="5"/>
    <n v="79.95"/>
    <x v="3"/>
    <x v="0"/>
    <x v="0"/>
    <x v="0"/>
    <x v="2"/>
    <n v="3.3956043956043955"/>
    <n v="0.29449838187702265"/>
    <n v="129"/>
    <x v="0"/>
  </r>
  <r>
    <x v="85"/>
    <x v="31"/>
    <d v="2024-09-16T00:00:00"/>
    <d v="2024-11-24T00:00:00"/>
    <n v="11.99"/>
    <n v="28"/>
    <x v="3"/>
    <n v="4"/>
    <n v="1"/>
    <x v="1"/>
    <n v="990"/>
    <n v="88"/>
    <x v="6"/>
    <x v="1"/>
    <x v="5"/>
    <n v="97"/>
    <n v="5"/>
    <x v="1"/>
    <x v="0"/>
    <x v="84"/>
    <x v="3"/>
    <x v="0"/>
    <x v="0"/>
    <n v="2"/>
    <n v="23.98"/>
    <x v="10"/>
    <x v="0"/>
    <x v="0"/>
    <x v="0"/>
    <x v="0"/>
    <n v="0.28865979381443296"/>
    <n v="3.4642857142857144"/>
    <n v="125"/>
    <x v="0"/>
  </r>
  <r>
    <x v="86"/>
    <x v="67"/>
    <d v="2023-10-22T00:00:00"/>
    <d v="2024-11-20T00:00:00"/>
    <n v="15.99"/>
    <n v="15"/>
    <x v="6"/>
    <n v="1"/>
    <n v="4"/>
    <x v="0"/>
    <n v="687"/>
    <n v="183"/>
    <x v="4"/>
    <x v="0"/>
    <x v="3"/>
    <n v="46"/>
    <n v="4.2"/>
    <x v="0"/>
    <x v="0"/>
    <x v="85"/>
    <x v="4"/>
    <x v="1"/>
    <x v="0"/>
    <n v="12"/>
    <n v="191.88"/>
    <x v="8"/>
    <x v="1"/>
    <x v="0"/>
    <x v="0"/>
    <x v="2"/>
    <n v="0.32608695652173914"/>
    <n v="3.0666666666666669"/>
    <n v="129"/>
    <x v="0"/>
  </r>
  <r>
    <x v="87"/>
    <x v="68"/>
    <d v="2023-01-05T00:00:00"/>
    <d v="2024-11-29T00:00:00"/>
    <n v="15.99"/>
    <n v="139"/>
    <x v="2"/>
    <n v="1"/>
    <n v="4"/>
    <x v="1"/>
    <n v="357"/>
    <n v="44"/>
    <x v="1"/>
    <x v="2"/>
    <x v="0"/>
    <n v="67"/>
    <n v="4.0999999999999996"/>
    <x v="1"/>
    <x v="0"/>
    <x v="86"/>
    <x v="4"/>
    <x v="2"/>
    <x v="3"/>
    <n v="22"/>
    <n v="351.78000000000003"/>
    <x v="9"/>
    <x v="1"/>
    <x v="0"/>
    <x v="0"/>
    <x v="2"/>
    <n v="2.0746268656716418"/>
    <n v="0.48201438848920863"/>
    <n v="120"/>
    <x v="0"/>
  </r>
  <r>
    <x v="88"/>
    <x v="69"/>
    <d v="2023-11-06T00:00:00"/>
    <d v="2024-12-16T00:00:00"/>
    <n v="15.99"/>
    <n v="100"/>
    <x v="1"/>
    <n v="5"/>
    <n v="1"/>
    <x v="1"/>
    <n v="586"/>
    <n v="32"/>
    <x v="4"/>
    <x v="1"/>
    <x v="3"/>
    <n v="100"/>
    <n v="3.6"/>
    <x v="0"/>
    <x v="0"/>
    <x v="87"/>
    <x v="4"/>
    <x v="3"/>
    <x v="1"/>
    <n v="13"/>
    <n v="207.87"/>
    <x v="11"/>
    <x v="1"/>
    <x v="2"/>
    <x v="0"/>
    <x v="2"/>
    <n v="1"/>
    <n v="1"/>
    <n v="103"/>
    <x v="0"/>
  </r>
  <r>
    <x v="89"/>
    <x v="70"/>
    <d v="2024-11-03T00:00:00"/>
    <d v="2024-01-12T00:00:00"/>
    <n v="11.99"/>
    <n v="362"/>
    <x v="4"/>
    <n v="2"/>
    <n v="2"/>
    <x v="0"/>
    <n v="535"/>
    <n v="200"/>
    <x v="0"/>
    <x v="2"/>
    <x v="3"/>
    <n v="60"/>
    <n v="4.9000000000000004"/>
    <x v="0"/>
    <x v="0"/>
    <x v="88"/>
    <x v="3"/>
    <x v="4"/>
    <x v="0"/>
    <n v="9"/>
    <n v="107.91"/>
    <x v="11"/>
    <x v="0"/>
    <x v="8"/>
    <x v="0"/>
    <x v="0"/>
    <n v="6.0333333333333332"/>
    <n v="0.16574585635359115"/>
    <n v="442"/>
    <x v="1"/>
  </r>
  <r>
    <x v="90"/>
    <x v="71"/>
    <d v="2023-02-08T00:00:00"/>
    <d v="2024-12-14T00:00:00"/>
    <n v="11.99"/>
    <n v="87"/>
    <x v="5"/>
    <n v="2"/>
    <n v="5"/>
    <x v="0"/>
    <n v="260"/>
    <n v="127"/>
    <x v="2"/>
    <x v="2"/>
    <x v="2"/>
    <n v="56"/>
    <n v="3.1"/>
    <x v="1"/>
    <x v="0"/>
    <x v="89"/>
    <x v="4"/>
    <x v="0"/>
    <x v="0"/>
    <n v="22"/>
    <n v="263.78000000000003"/>
    <x v="1"/>
    <x v="1"/>
    <x v="2"/>
    <x v="0"/>
    <x v="0"/>
    <n v="1.5535714285714286"/>
    <n v="0.64367816091954022"/>
    <n v="105"/>
    <x v="0"/>
  </r>
  <r>
    <x v="91"/>
    <x v="72"/>
    <d v="2024-01-14T00:00:00"/>
    <d v="2024-12-13T00:00:00"/>
    <n v="11.99"/>
    <n v="419"/>
    <x v="0"/>
    <n v="4"/>
    <n v="5"/>
    <x v="0"/>
    <n v="386"/>
    <n v="122"/>
    <x v="0"/>
    <x v="1"/>
    <x v="4"/>
    <n v="9"/>
    <n v="4.5999999999999996"/>
    <x v="1"/>
    <x v="0"/>
    <x v="90"/>
    <x v="4"/>
    <x v="2"/>
    <x v="0"/>
    <n v="10"/>
    <n v="119.9"/>
    <x v="9"/>
    <x v="0"/>
    <x v="2"/>
    <x v="0"/>
    <x v="0"/>
    <n v="46.555555555555557"/>
    <n v="2.1479713603818614E-2"/>
    <n v="106"/>
    <x v="0"/>
  </r>
  <r>
    <x v="92"/>
    <x v="16"/>
    <d v="2023-04-02T00:00:00"/>
    <d v="2024-11-30T00:00:00"/>
    <n v="11.99"/>
    <n v="349"/>
    <x v="6"/>
    <n v="4"/>
    <n v="4"/>
    <x v="1"/>
    <n v="386"/>
    <n v="195"/>
    <x v="3"/>
    <x v="0"/>
    <x v="4"/>
    <n v="59"/>
    <n v="4.5999999999999996"/>
    <x v="1"/>
    <x v="0"/>
    <x v="91"/>
    <x v="1"/>
    <x v="0"/>
    <x v="0"/>
    <n v="19"/>
    <n v="227.81"/>
    <x v="4"/>
    <x v="1"/>
    <x v="0"/>
    <x v="0"/>
    <x v="0"/>
    <n v="5.9152542372881358"/>
    <n v="0.16905444126074498"/>
    <n v="119"/>
    <x v="0"/>
  </r>
  <r>
    <x v="93"/>
    <x v="73"/>
    <d v="2024-06-21T00:00:00"/>
    <d v="2024-11-29T00:00:00"/>
    <n v="11.99"/>
    <n v="145"/>
    <x v="0"/>
    <n v="2"/>
    <n v="4"/>
    <x v="0"/>
    <n v="237"/>
    <n v="32"/>
    <x v="5"/>
    <x v="0"/>
    <x v="5"/>
    <n v="39"/>
    <n v="4.8"/>
    <x v="1"/>
    <x v="0"/>
    <x v="92"/>
    <x v="4"/>
    <x v="2"/>
    <x v="2"/>
    <n v="5"/>
    <n v="59.95"/>
    <x v="3"/>
    <x v="0"/>
    <x v="0"/>
    <x v="0"/>
    <x v="0"/>
    <n v="3.7179487179487181"/>
    <n v="0.26896551724137929"/>
    <n v="120"/>
    <x v="0"/>
  </r>
  <r>
    <x v="94"/>
    <x v="16"/>
    <d v="2024-12-10T00:00:00"/>
    <d v="2024-11-12T00:00:00"/>
    <n v="7.99"/>
    <n v="53"/>
    <x v="4"/>
    <n v="1"/>
    <n v="4"/>
    <x v="0"/>
    <n v="685"/>
    <n v="127"/>
    <x v="0"/>
    <x v="1"/>
    <x v="1"/>
    <n v="26"/>
    <n v="4.0999999999999996"/>
    <x v="0"/>
    <x v="0"/>
    <x v="93"/>
    <x v="2"/>
    <x v="2"/>
    <x v="0"/>
    <n v="1"/>
    <n v="7.99"/>
    <x v="0"/>
    <x v="0"/>
    <x v="0"/>
    <x v="0"/>
    <x v="1"/>
    <n v="2.0384615384615383"/>
    <n v="0.49056603773584906"/>
    <n v="137"/>
    <x v="0"/>
  </r>
  <r>
    <x v="95"/>
    <x v="74"/>
    <d v="2024-06-21T00:00:00"/>
    <d v="2024-07-12T00:00:00"/>
    <n v="15.99"/>
    <n v="332"/>
    <x v="4"/>
    <n v="1"/>
    <n v="6"/>
    <x v="0"/>
    <n v="20"/>
    <n v="128"/>
    <x v="5"/>
    <x v="1"/>
    <x v="1"/>
    <n v="50"/>
    <n v="5"/>
    <x v="1"/>
    <x v="0"/>
    <x v="94"/>
    <x v="2"/>
    <x v="2"/>
    <x v="0"/>
    <n v="1"/>
    <n v="15.99"/>
    <x v="3"/>
    <x v="0"/>
    <x v="9"/>
    <x v="0"/>
    <x v="2"/>
    <n v="6.64"/>
    <n v="0.15060240963855423"/>
    <n v="260"/>
    <x v="1"/>
  </r>
  <r>
    <x v="96"/>
    <x v="16"/>
    <d v="2023-03-10T00:00:00"/>
    <d v="2024-11-12T00:00:00"/>
    <n v="11.99"/>
    <n v="344"/>
    <x v="0"/>
    <n v="3"/>
    <n v="1"/>
    <x v="0"/>
    <n v="456"/>
    <n v="196"/>
    <x v="4"/>
    <x v="1"/>
    <x v="2"/>
    <n v="83"/>
    <n v="5"/>
    <x v="1"/>
    <x v="0"/>
    <x v="95"/>
    <x v="4"/>
    <x v="2"/>
    <x v="3"/>
    <n v="20"/>
    <n v="239.8"/>
    <x v="5"/>
    <x v="1"/>
    <x v="0"/>
    <x v="0"/>
    <x v="0"/>
    <n v="4.1445783132530121"/>
    <n v="0.24127906976744187"/>
    <n v="137"/>
    <x v="0"/>
  </r>
  <r>
    <x v="97"/>
    <x v="75"/>
    <d v="2023-09-23T00:00:00"/>
    <d v="2024-11-12T00:00:00"/>
    <n v="15.99"/>
    <n v="177"/>
    <x v="0"/>
    <n v="3"/>
    <n v="2"/>
    <x v="1"/>
    <n v="246"/>
    <n v="182"/>
    <x v="0"/>
    <x v="2"/>
    <x v="0"/>
    <n v="89"/>
    <n v="3.1"/>
    <x v="1"/>
    <x v="0"/>
    <x v="96"/>
    <x v="3"/>
    <x v="4"/>
    <x v="1"/>
    <n v="13"/>
    <n v="207.87"/>
    <x v="10"/>
    <x v="1"/>
    <x v="0"/>
    <x v="0"/>
    <x v="2"/>
    <n v="1.9887640449438202"/>
    <n v="0.50282485875706218"/>
    <n v="137"/>
    <x v="0"/>
  </r>
  <r>
    <x v="98"/>
    <x v="76"/>
    <d v="2024-04-06T00:00:00"/>
    <d v="2024-11-23T00:00:00"/>
    <n v="15.99"/>
    <n v="376"/>
    <x v="2"/>
    <n v="2"/>
    <n v="2"/>
    <x v="0"/>
    <n v="326"/>
    <n v="89"/>
    <x v="1"/>
    <x v="0"/>
    <x v="0"/>
    <n v="84"/>
    <n v="4.5999999999999996"/>
    <x v="0"/>
    <x v="0"/>
    <x v="97"/>
    <x v="1"/>
    <x v="1"/>
    <x v="0"/>
    <n v="7"/>
    <n v="111.93"/>
    <x v="4"/>
    <x v="0"/>
    <x v="0"/>
    <x v="0"/>
    <x v="2"/>
    <n v="4.4761904761904763"/>
    <n v="0.22340425531914893"/>
    <n v="126"/>
    <x v="0"/>
  </r>
  <r>
    <x v="99"/>
    <x v="77"/>
    <d v="2023-03-19T00:00:00"/>
    <d v="2024-12-16T00:00:00"/>
    <n v="11.99"/>
    <n v="97"/>
    <x v="0"/>
    <n v="5"/>
    <n v="5"/>
    <x v="1"/>
    <n v="737"/>
    <n v="85"/>
    <x v="1"/>
    <x v="3"/>
    <x v="5"/>
    <n v="80"/>
    <n v="3.6"/>
    <x v="0"/>
    <x v="0"/>
    <x v="98"/>
    <x v="0"/>
    <x v="1"/>
    <x v="1"/>
    <n v="20"/>
    <n v="239.8"/>
    <x v="5"/>
    <x v="1"/>
    <x v="2"/>
    <x v="0"/>
    <x v="0"/>
    <n v="1.2124999999999999"/>
    <n v="0.82474226804123707"/>
    <n v="103"/>
    <x v="0"/>
  </r>
  <r>
    <x v="100"/>
    <x v="78"/>
    <d v="2023-07-28T00:00:00"/>
    <d v="2024-12-14T00:00:00"/>
    <n v="11.99"/>
    <n v="348"/>
    <x v="2"/>
    <n v="1"/>
    <n v="4"/>
    <x v="0"/>
    <n v="792"/>
    <n v="67"/>
    <x v="5"/>
    <x v="0"/>
    <x v="5"/>
    <n v="60"/>
    <n v="4.0999999999999996"/>
    <x v="1"/>
    <x v="0"/>
    <x v="99"/>
    <x v="4"/>
    <x v="0"/>
    <x v="0"/>
    <n v="16"/>
    <n v="191.84"/>
    <x v="7"/>
    <x v="1"/>
    <x v="2"/>
    <x v="0"/>
    <x v="0"/>
    <n v="5.8"/>
    <n v="0.17241379310344829"/>
    <n v="105"/>
    <x v="0"/>
  </r>
  <r>
    <x v="101"/>
    <x v="64"/>
    <d v="2024-01-12T00:00:00"/>
    <d v="2024-03-12T00:00:00"/>
    <n v="11.99"/>
    <n v="35"/>
    <x v="3"/>
    <n v="2"/>
    <n v="4"/>
    <x v="0"/>
    <n v="821"/>
    <n v="7"/>
    <x v="1"/>
    <x v="2"/>
    <x v="2"/>
    <n v="3"/>
    <n v="3.3"/>
    <x v="1"/>
    <x v="0"/>
    <x v="100"/>
    <x v="2"/>
    <x v="0"/>
    <x v="1"/>
    <n v="2"/>
    <n v="23.98"/>
    <x v="9"/>
    <x v="0"/>
    <x v="5"/>
    <x v="0"/>
    <x v="0"/>
    <n v="11.666666666666666"/>
    <n v="8.5714285714285715E-2"/>
    <n v="382"/>
    <x v="1"/>
  </r>
  <r>
    <x v="102"/>
    <x v="79"/>
    <d v="2024-01-21T00:00:00"/>
    <d v="2024-12-17T00:00:00"/>
    <n v="7.99"/>
    <n v="315"/>
    <x v="3"/>
    <n v="1"/>
    <n v="2"/>
    <x v="0"/>
    <n v="40"/>
    <n v="188"/>
    <x v="4"/>
    <x v="2"/>
    <x v="5"/>
    <n v="86"/>
    <n v="3.7"/>
    <x v="0"/>
    <x v="0"/>
    <x v="101"/>
    <x v="0"/>
    <x v="2"/>
    <x v="0"/>
    <n v="10"/>
    <n v="79.900000000000006"/>
    <x v="9"/>
    <x v="0"/>
    <x v="2"/>
    <x v="0"/>
    <x v="1"/>
    <n v="3.6627906976744184"/>
    <n v="0.27301587301587299"/>
    <n v="102"/>
    <x v="0"/>
  </r>
  <r>
    <x v="103"/>
    <x v="80"/>
    <d v="2024-01-09T00:00:00"/>
    <d v="2024-11-24T00:00:00"/>
    <n v="11.99"/>
    <n v="469"/>
    <x v="5"/>
    <n v="4"/>
    <n v="6"/>
    <x v="1"/>
    <n v="866"/>
    <n v="120"/>
    <x v="2"/>
    <x v="1"/>
    <x v="1"/>
    <n v="92"/>
    <n v="3.6"/>
    <x v="0"/>
    <x v="0"/>
    <x v="102"/>
    <x v="2"/>
    <x v="4"/>
    <x v="0"/>
    <n v="10"/>
    <n v="119.9"/>
    <x v="9"/>
    <x v="0"/>
    <x v="0"/>
    <x v="0"/>
    <x v="0"/>
    <n v="5.0978260869565215"/>
    <n v="0.19616204690831557"/>
    <n v="125"/>
    <x v="0"/>
  </r>
  <r>
    <x v="104"/>
    <x v="81"/>
    <d v="2023-09-11T00:00:00"/>
    <d v="2024-11-23T00:00:00"/>
    <n v="15.99"/>
    <n v="39"/>
    <x v="1"/>
    <n v="3"/>
    <n v="1"/>
    <x v="1"/>
    <n v="791"/>
    <n v="3"/>
    <x v="0"/>
    <x v="1"/>
    <x v="0"/>
    <n v="33"/>
    <n v="3.1"/>
    <x v="0"/>
    <x v="0"/>
    <x v="103"/>
    <x v="2"/>
    <x v="3"/>
    <x v="2"/>
    <n v="14"/>
    <n v="223.86"/>
    <x v="10"/>
    <x v="1"/>
    <x v="0"/>
    <x v="0"/>
    <x v="2"/>
    <n v="1.1818181818181819"/>
    <n v="0.84615384615384615"/>
    <n v="126"/>
    <x v="0"/>
  </r>
  <r>
    <x v="105"/>
    <x v="17"/>
    <d v="2023-09-21T00:00:00"/>
    <d v="2024-02-12T00:00:00"/>
    <n v="15.99"/>
    <n v="119"/>
    <x v="4"/>
    <n v="2"/>
    <n v="1"/>
    <x v="1"/>
    <n v="385"/>
    <n v="82"/>
    <x v="5"/>
    <x v="0"/>
    <x v="1"/>
    <n v="87"/>
    <n v="3.3"/>
    <x v="1"/>
    <x v="0"/>
    <x v="104"/>
    <x v="3"/>
    <x v="0"/>
    <x v="1"/>
    <n v="4"/>
    <n v="63.96"/>
    <x v="10"/>
    <x v="1"/>
    <x v="3"/>
    <x v="0"/>
    <x v="2"/>
    <n v="1.367816091954023"/>
    <n v="0.73109243697478987"/>
    <n v="411"/>
    <x v="1"/>
  </r>
  <r>
    <x v="106"/>
    <x v="82"/>
    <d v="2024-10-20T00:00:00"/>
    <d v="2024-12-16T00:00:00"/>
    <n v="11.99"/>
    <n v="88"/>
    <x v="4"/>
    <n v="3"/>
    <n v="1"/>
    <x v="0"/>
    <n v="247"/>
    <n v="30"/>
    <x v="6"/>
    <x v="2"/>
    <x v="2"/>
    <n v="46"/>
    <n v="4.7"/>
    <x v="0"/>
    <x v="0"/>
    <x v="105"/>
    <x v="3"/>
    <x v="3"/>
    <x v="2"/>
    <n v="1"/>
    <n v="11.99"/>
    <x v="8"/>
    <x v="0"/>
    <x v="2"/>
    <x v="0"/>
    <x v="0"/>
    <n v="1.9130434782608696"/>
    <n v="0.52272727272727271"/>
    <n v="103"/>
    <x v="0"/>
  </r>
  <r>
    <x v="107"/>
    <x v="83"/>
    <d v="2023-05-14T00:00:00"/>
    <d v="2024-04-12T00:00:00"/>
    <n v="7.99"/>
    <n v="73"/>
    <x v="2"/>
    <n v="2"/>
    <n v="1"/>
    <x v="1"/>
    <n v="184"/>
    <n v="172"/>
    <x v="1"/>
    <x v="0"/>
    <x v="1"/>
    <n v="41"/>
    <n v="4.8"/>
    <x v="1"/>
    <x v="0"/>
    <x v="106"/>
    <x v="0"/>
    <x v="0"/>
    <x v="2"/>
    <n v="10"/>
    <n v="79.900000000000006"/>
    <x v="6"/>
    <x v="1"/>
    <x v="4"/>
    <x v="0"/>
    <x v="1"/>
    <n v="1.7804878048780488"/>
    <n v="0.56164383561643838"/>
    <n v="351"/>
    <x v="1"/>
  </r>
  <r>
    <x v="108"/>
    <x v="84"/>
    <d v="2023-02-01T00:00:00"/>
    <d v="2024-02-12T00:00:00"/>
    <n v="15.99"/>
    <n v="13"/>
    <x v="2"/>
    <n v="3"/>
    <n v="5"/>
    <x v="0"/>
    <n v="378"/>
    <n v="123"/>
    <x v="1"/>
    <x v="1"/>
    <x v="4"/>
    <n v="3"/>
    <n v="4.2"/>
    <x v="1"/>
    <x v="0"/>
    <x v="107"/>
    <x v="4"/>
    <x v="3"/>
    <x v="0"/>
    <n v="12"/>
    <n v="191.88"/>
    <x v="1"/>
    <x v="1"/>
    <x v="3"/>
    <x v="0"/>
    <x v="2"/>
    <n v="4.333333333333333"/>
    <n v="0.23076923076923078"/>
    <n v="411"/>
    <x v="1"/>
  </r>
  <r>
    <x v="109"/>
    <x v="85"/>
    <d v="2024-11-10T00:00:00"/>
    <d v="2024-11-30T00:00:00"/>
    <n v="7.99"/>
    <n v="221"/>
    <x v="0"/>
    <n v="1"/>
    <n v="3"/>
    <x v="1"/>
    <n v="518"/>
    <n v="157"/>
    <x v="5"/>
    <x v="0"/>
    <x v="1"/>
    <n v="4"/>
    <n v="3.7"/>
    <x v="0"/>
    <x v="0"/>
    <x v="108"/>
    <x v="1"/>
    <x v="4"/>
    <x v="0"/>
    <n v="1"/>
    <n v="7.99"/>
    <x v="11"/>
    <x v="0"/>
    <x v="0"/>
    <x v="0"/>
    <x v="1"/>
    <n v="55.25"/>
    <n v="1.8099547511312219E-2"/>
    <n v="119"/>
    <x v="0"/>
  </r>
  <r>
    <x v="110"/>
    <x v="86"/>
    <d v="2023-04-25T00:00:00"/>
    <d v="2024-11-23T00:00:00"/>
    <n v="7.99"/>
    <n v="185"/>
    <x v="0"/>
    <n v="3"/>
    <n v="6"/>
    <x v="1"/>
    <n v="804"/>
    <n v="49"/>
    <x v="3"/>
    <x v="1"/>
    <x v="2"/>
    <n v="32"/>
    <n v="4.0999999999999996"/>
    <x v="1"/>
    <x v="0"/>
    <x v="109"/>
    <x v="0"/>
    <x v="0"/>
    <x v="2"/>
    <n v="18"/>
    <n v="143.82"/>
    <x v="4"/>
    <x v="1"/>
    <x v="0"/>
    <x v="0"/>
    <x v="1"/>
    <n v="5.78125"/>
    <n v="0.17297297297297298"/>
    <n v="126"/>
    <x v="0"/>
  </r>
  <r>
    <x v="111"/>
    <x v="87"/>
    <d v="2024-06-24T00:00:00"/>
    <d v="2024-11-24T00:00:00"/>
    <n v="15.99"/>
    <n v="436"/>
    <x v="3"/>
    <n v="5"/>
    <n v="6"/>
    <x v="1"/>
    <n v="424"/>
    <n v="111"/>
    <x v="4"/>
    <x v="1"/>
    <x v="4"/>
    <n v="64"/>
    <n v="3.5"/>
    <x v="0"/>
    <x v="0"/>
    <x v="110"/>
    <x v="2"/>
    <x v="2"/>
    <x v="0"/>
    <n v="5"/>
    <n v="79.95"/>
    <x v="3"/>
    <x v="0"/>
    <x v="0"/>
    <x v="0"/>
    <x v="2"/>
    <n v="6.8125"/>
    <n v="0.14678899082568808"/>
    <n v="125"/>
    <x v="0"/>
  </r>
  <r>
    <x v="112"/>
    <x v="80"/>
    <d v="2024-10-28T00:00:00"/>
    <d v="2024-09-12T00:00:00"/>
    <n v="7.99"/>
    <n v="305"/>
    <x v="1"/>
    <n v="2"/>
    <n v="3"/>
    <x v="1"/>
    <n v="49"/>
    <n v="146"/>
    <x v="3"/>
    <x v="2"/>
    <x v="2"/>
    <n v="48"/>
    <n v="4.5999999999999996"/>
    <x v="1"/>
    <x v="0"/>
    <x v="111"/>
    <x v="2"/>
    <x v="1"/>
    <x v="2"/>
    <n v="1"/>
    <n v="7.99"/>
    <x v="8"/>
    <x v="0"/>
    <x v="11"/>
    <x v="0"/>
    <x v="1"/>
    <n v="6.354166666666667"/>
    <n v="0.15737704918032788"/>
    <n v="198"/>
    <x v="0"/>
  </r>
  <r>
    <x v="113"/>
    <x v="88"/>
    <d v="2024-06-25T00:00:00"/>
    <d v="2024-02-12T00:00:00"/>
    <n v="11.99"/>
    <n v="188"/>
    <x v="0"/>
    <n v="2"/>
    <n v="2"/>
    <x v="1"/>
    <n v="655"/>
    <n v="16"/>
    <x v="3"/>
    <x v="3"/>
    <x v="1"/>
    <n v="50"/>
    <n v="3.3"/>
    <x v="0"/>
    <x v="0"/>
    <x v="76"/>
    <x v="1"/>
    <x v="0"/>
    <x v="0"/>
    <n v="4"/>
    <n v="47.96"/>
    <x v="3"/>
    <x v="0"/>
    <x v="3"/>
    <x v="0"/>
    <x v="0"/>
    <n v="3.76"/>
    <n v="0.26595744680851063"/>
    <n v="411"/>
    <x v="1"/>
  </r>
  <r>
    <x v="114"/>
    <x v="89"/>
    <d v="2023-12-05T00:00:00"/>
    <d v="2024-11-19T00:00:00"/>
    <n v="7.99"/>
    <n v="426"/>
    <x v="1"/>
    <n v="4"/>
    <n v="1"/>
    <x v="0"/>
    <n v="606"/>
    <n v="135"/>
    <x v="3"/>
    <x v="3"/>
    <x v="4"/>
    <n v="50"/>
    <n v="3.8"/>
    <x v="0"/>
    <x v="0"/>
    <x v="112"/>
    <x v="4"/>
    <x v="1"/>
    <x v="0"/>
    <n v="11"/>
    <n v="87.89"/>
    <x v="0"/>
    <x v="1"/>
    <x v="0"/>
    <x v="0"/>
    <x v="1"/>
    <n v="8.52"/>
    <n v="0.11737089201877934"/>
    <n v="130"/>
    <x v="0"/>
  </r>
  <r>
    <x v="115"/>
    <x v="23"/>
    <d v="2024-08-13T00:00:00"/>
    <d v="2024-11-29T00:00:00"/>
    <n v="11.99"/>
    <n v="279"/>
    <x v="2"/>
    <n v="5"/>
    <n v="5"/>
    <x v="1"/>
    <n v="285"/>
    <n v="92"/>
    <x v="2"/>
    <x v="0"/>
    <x v="2"/>
    <n v="81"/>
    <n v="4.7"/>
    <x v="0"/>
    <x v="0"/>
    <x v="113"/>
    <x v="1"/>
    <x v="1"/>
    <x v="0"/>
    <n v="3"/>
    <n v="35.97"/>
    <x v="2"/>
    <x v="0"/>
    <x v="0"/>
    <x v="0"/>
    <x v="0"/>
    <n v="3.4444444444444446"/>
    <n v="0.29032258064516131"/>
    <n v="120"/>
    <x v="0"/>
  </r>
  <r>
    <x v="116"/>
    <x v="17"/>
    <d v="2024-07-20T00:00:00"/>
    <d v="2024-11-23T00:00:00"/>
    <n v="11.99"/>
    <n v="32"/>
    <x v="1"/>
    <n v="1"/>
    <n v="6"/>
    <x v="1"/>
    <n v="84"/>
    <n v="73"/>
    <x v="0"/>
    <x v="0"/>
    <x v="3"/>
    <n v="59"/>
    <n v="3.6"/>
    <x v="0"/>
    <x v="0"/>
    <x v="114"/>
    <x v="4"/>
    <x v="0"/>
    <x v="2"/>
    <n v="4"/>
    <n v="47.96"/>
    <x v="7"/>
    <x v="0"/>
    <x v="0"/>
    <x v="0"/>
    <x v="0"/>
    <n v="0.5423728813559322"/>
    <n v="1.84375"/>
    <n v="126"/>
    <x v="0"/>
  </r>
  <r>
    <x v="117"/>
    <x v="45"/>
    <d v="2024-11-07T00:00:00"/>
    <d v="2024-11-22T00:00:00"/>
    <n v="11.99"/>
    <n v="388"/>
    <x v="0"/>
    <n v="5"/>
    <n v="4"/>
    <x v="1"/>
    <n v="380"/>
    <n v="125"/>
    <x v="5"/>
    <x v="3"/>
    <x v="4"/>
    <n v="14"/>
    <n v="3.2"/>
    <x v="1"/>
    <x v="0"/>
    <x v="115"/>
    <x v="3"/>
    <x v="3"/>
    <x v="1"/>
    <n v="1"/>
    <n v="11.99"/>
    <x v="11"/>
    <x v="0"/>
    <x v="0"/>
    <x v="0"/>
    <x v="0"/>
    <n v="27.714285714285715"/>
    <n v="3.608247422680412E-2"/>
    <n v="127"/>
    <x v="0"/>
  </r>
  <r>
    <x v="118"/>
    <x v="90"/>
    <d v="2024-12-01T00:00:00"/>
    <d v="2024-11-12T00:00:00"/>
    <n v="11.99"/>
    <n v="132"/>
    <x v="5"/>
    <n v="4"/>
    <n v="6"/>
    <x v="1"/>
    <n v="170"/>
    <n v="164"/>
    <x v="4"/>
    <x v="2"/>
    <x v="1"/>
    <n v="71"/>
    <n v="3.3"/>
    <x v="0"/>
    <x v="0"/>
    <x v="51"/>
    <x v="1"/>
    <x v="2"/>
    <x v="2"/>
    <n v="1"/>
    <n v="11.99"/>
    <x v="0"/>
    <x v="0"/>
    <x v="0"/>
    <x v="0"/>
    <x v="0"/>
    <n v="1.8591549295774648"/>
    <n v="0.53787878787878785"/>
    <n v="137"/>
    <x v="0"/>
  </r>
  <r>
    <x v="119"/>
    <x v="91"/>
    <d v="2024-12-04T00:00:00"/>
    <d v="2024-09-12T00:00:00"/>
    <n v="11.99"/>
    <n v="259"/>
    <x v="0"/>
    <n v="2"/>
    <n v="1"/>
    <x v="0"/>
    <n v="380"/>
    <n v="9"/>
    <x v="3"/>
    <x v="0"/>
    <x v="2"/>
    <n v="49"/>
    <n v="3.2"/>
    <x v="1"/>
    <x v="0"/>
    <x v="116"/>
    <x v="0"/>
    <x v="1"/>
    <x v="3"/>
    <n v="2"/>
    <n v="23.98"/>
    <x v="0"/>
    <x v="0"/>
    <x v="11"/>
    <x v="0"/>
    <x v="0"/>
    <n v="5.2857142857142856"/>
    <n v="0.1891891891891892"/>
    <n v="198"/>
    <x v="0"/>
  </r>
  <r>
    <x v="120"/>
    <x v="92"/>
    <d v="2023-11-12T00:00:00"/>
    <d v="2024-05-12T00:00:00"/>
    <n v="7.99"/>
    <n v="454"/>
    <x v="1"/>
    <n v="5"/>
    <n v="1"/>
    <x v="1"/>
    <n v="722"/>
    <n v="98"/>
    <x v="6"/>
    <x v="1"/>
    <x v="2"/>
    <n v="36"/>
    <n v="3.4"/>
    <x v="1"/>
    <x v="0"/>
    <x v="117"/>
    <x v="3"/>
    <x v="0"/>
    <x v="3"/>
    <n v="6"/>
    <n v="47.94"/>
    <x v="11"/>
    <x v="1"/>
    <x v="7"/>
    <x v="0"/>
    <x v="1"/>
    <n v="12.611111111111111"/>
    <n v="7.9295154185022032E-2"/>
    <n v="321"/>
    <x v="1"/>
  </r>
  <r>
    <x v="121"/>
    <x v="93"/>
    <d v="2024-06-22T00:00:00"/>
    <d v="2024-11-29T00:00:00"/>
    <n v="15.99"/>
    <n v="157"/>
    <x v="3"/>
    <n v="2"/>
    <n v="2"/>
    <x v="0"/>
    <n v="542"/>
    <n v="80"/>
    <x v="5"/>
    <x v="3"/>
    <x v="1"/>
    <n v="53"/>
    <n v="4.2"/>
    <x v="1"/>
    <x v="0"/>
    <x v="118"/>
    <x v="2"/>
    <x v="0"/>
    <x v="3"/>
    <n v="5"/>
    <n v="79.95"/>
    <x v="3"/>
    <x v="0"/>
    <x v="0"/>
    <x v="0"/>
    <x v="2"/>
    <n v="2.9622641509433962"/>
    <n v="0.33757961783439489"/>
    <n v="120"/>
    <x v="0"/>
  </r>
  <r>
    <x v="122"/>
    <x v="40"/>
    <d v="2023-07-11T00:00:00"/>
    <d v="2024-12-15T00:00:00"/>
    <n v="15.99"/>
    <n v="335"/>
    <x v="5"/>
    <n v="2"/>
    <n v="4"/>
    <x v="0"/>
    <n v="609"/>
    <n v="181"/>
    <x v="2"/>
    <x v="3"/>
    <x v="3"/>
    <n v="81"/>
    <n v="4.7"/>
    <x v="0"/>
    <x v="0"/>
    <x v="119"/>
    <x v="1"/>
    <x v="4"/>
    <x v="0"/>
    <n v="17"/>
    <n v="271.83"/>
    <x v="7"/>
    <x v="1"/>
    <x v="2"/>
    <x v="0"/>
    <x v="2"/>
    <n v="4.1358024691358022"/>
    <n v="0.2417910447761194"/>
    <n v="104"/>
    <x v="0"/>
  </r>
  <r>
    <x v="123"/>
    <x v="94"/>
    <d v="2023-04-16T00:00:00"/>
    <d v="2024-11-24T00:00:00"/>
    <n v="7.99"/>
    <n v="17"/>
    <x v="0"/>
    <n v="5"/>
    <n v="5"/>
    <x v="0"/>
    <n v="498"/>
    <n v="67"/>
    <x v="6"/>
    <x v="3"/>
    <x v="2"/>
    <n v="67"/>
    <n v="3"/>
    <x v="0"/>
    <x v="0"/>
    <x v="92"/>
    <x v="2"/>
    <x v="0"/>
    <x v="0"/>
    <n v="19"/>
    <n v="151.81"/>
    <x v="4"/>
    <x v="1"/>
    <x v="0"/>
    <x v="0"/>
    <x v="1"/>
    <n v="0.2537313432835821"/>
    <n v="3.9411764705882355"/>
    <n v="125"/>
    <x v="0"/>
  </r>
  <r>
    <x v="124"/>
    <x v="95"/>
    <d v="2024-11-27T00:00:00"/>
    <d v="2024-12-18T00:00:00"/>
    <n v="7.99"/>
    <n v="44"/>
    <x v="1"/>
    <n v="4"/>
    <n v="4"/>
    <x v="0"/>
    <n v="89"/>
    <n v="90"/>
    <x v="1"/>
    <x v="2"/>
    <x v="5"/>
    <n v="48"/>
    <n v="5"/>
    <x v="0"/>
    <x v="0"/>
    <x v="120"/>
    <x v="3"/>
    <x v="0"/>
    <x v="0"/>
    <n v="1"/>
    <n v="7.99"/>
    <x v="11"/>
    <x v="0"/>
    <x v="2"/>
    <x v="0"/>
    <x v="1"/>
    <n v="0.91666666666666663"/>
    <n v="1.0909090909090908"/>
    <n v="101"/>
    <x v="0"/>
  </r>
  <r>
    <x v="125"/>
    <x v="96"/>
    <d v="2023-12-31T00:00:00"/>
    <d v="2024-05-12T00:00:00"/>
    <n v="7.99"/>
    <n v="263"/>
    <x v="0"/>
    <n v="4"/>
    <n v="1"/>
    <x v="1"/>
    <n v="799"/>
    <n v="14"/>
    <x v="3"/>
    <x v="1"/>
    <x v="2"/>
    <n v="32"/>
    <n v="3.3"/>
    <x v="1"/>
    <x v="0"/>
    <x v="121"/>
    <x v="2"/>
    <x v="1"/>
    <x v="3"/>
    <n v="4"/>
    <n v="31.96"/>
    <x v="0"/>
    <x v="1"/>
    <x v="7"/>
    <x v="0"/>
    <x v="1"/>
    <n v="8.21875"/>
    <n v="0.12167300380228137"/>
    <n v="321"/>
    <x v="1"/>
  </r>
  <r>
    <x v="126"/>
    <x v="97"/>
    <d v="2024-10-21T00:00:00"/>
    <d v="2024-11-24T00:00:00"/>
    <n v="7.99"/>
    <n v="375"/>
    <x v="2"/>
    <n v="1"/>
    <n v="1"/>
    <x v="1"/>
    <n v="244"/>
    <n v="106"/>
    <x v="1"/>
    <x v="3"/>
    <x v="5"/>
    <n v="16"/>
    <n v="3.9"/>
    <x v="0"/>
    <x v="0"/>
    <x v="122"/>
    <x v="0"/>
    <x v="3"/>
    <x v="0"/>
    <n v="1"/>
    <n v="7.99"/>
    <x v="8"/>
    <x v="0"/>
    <x v="0"/>
    <x v="0"/>
    <x v="1"/>
    <n v="23.4375"/>
    <n v="4.2666666666666665E-2"/>
    <n v="125"/>
    <x v="0"/>
  </r>
  <r>
    <x v="127"/>
    <x v="98"/>
    <d v="2023-10-21T00:00:00"/>
    <d v="2024-11-28T00:00:00"/>
    <n v="15.99"/>
    <n v="205"/>
    <x v="6"/>
    <n v="3"/>
    <n v="1"/>
    <x v="1"/>
    <n v="792"/>
    <n v="103"/>
    <x v="0"/>
    <x v="3"/>
    <x v="2"/>
    <n v="24"/>
    <n v="3.9"/>
    <x v="0"/>
    <x v="0"/>
    <x v="123"/>
    <x v="1"/>
    <x v="1"/>
    <x v="3"/>
    <n v="13"/>
    <n v="207.87"/>
    <x v="8"/>
    <x v="1"/>
    <x v="0"/>
    <x v="0"/>
    <x v="2"/>
    <n v="8.5416666666666661"/>
    <n v="0.11707317073170732"/>
    <n v="121"/>
    <x v="0"/>
  </r>
  <r>
    <x v="128"/>
    <x v="99"/>
    <d v="2023-08-06T00:00:00"/>
    <d v="2024-12-18T00:00:00"/>
    <n v="7.99"/>
    <n v="435"/>
    <x v="6"/>
    <n v="2"/>
    <n v="1"/>
    <x v="0"/>
    <n v="163"/>
    <n v="69"/>
    <x v="1"/>
    <x v="3"/>
    <x v="4"/>
    <n v="24"/>
    <n v="4.8"/>
    <x v="0"/>
    <x v="0"/>
    <x v="124"/>
    <x v="1"/>
    <x v="0"/>
    <x v="1"/>
    <n v="16"/>
    <n v="127.84"/>
    <x v="2"/>
    <x v="1"/>
    <x v="2"/>
    <x v="0"/>
    <x v="1"/>
    <n v="18.125"/>
    <n v="5.5172413793103448E-2"/>
    <n v="101"/>
    <x v="0"/>
  </r>
  <r>
    <x v="129"/>
    <x v="100"/>
    <d v="2024-07-17T00:00:00"/>
    <d v="2024-02-12T00:00:00"/>
    <n v="11.99"/>
    <n v="490"/>
    <x v="6"/>
    <n v="3"/>
    <n v="3"/>
    <x v="1"/>
    <n v="123"/>
    <n v="183"/>
    <x v="4"/>
    <x v="0"/>
    <x v="4"/>
    <n v="45"/>
    <n v="4.4000000000000004"/>
    <x v="1"/>
    <x v="0"/>
    <x v="125"/>
    <x v="4"/>
    <x v="4"/>
    <x v="3"/>
    <n v="5"/>
    <n v="59.95"/>
    <x v="7"/>
    <x v="0"/>
    <x v="3"/>
    <x v="0"/>
    <x v="0"/>
    <n v="10.888888888888889"/>
    <n v="9.1836734693877556E-2"/>
    <n v="411"/>
    <x v="1"/>
  </r>
  <r>
    <x v="130"/>
    <x v="49"/>
    <d v="2023-12-04T00:00:00"/>
    <d v="2024-01-12T00:00:00"/>
    <n v="7.99"/>
    <n v="57"/>
    <x v="5"/>
    <n v="2"/>
    <n v="6"/>
    <x v="1"/>
    <n v="869"/>
    <n v="107"/>
    <x v="5"/>
    <x v="1"/>
    <x v="0"/>
    <n v="67"/>
    <n v="4.3"/>
    <x v="1"/>
    <x v="0"/>
    <x v="126"/>
    <x v="4"/>
    <x v="4"/>
    <x v="1"/>
    <n v="1"/>
    <n v="7.99"/>
    <x v="0"/>
    <x v="1"/>
    <x v="8"/>
    <x v="0"/>
    <x v="1"/>
    <n v="0.85074626865671643"/>
    <n v="1.1754385964912282"/>
    <n v="442"/>
    <x v="1"/>
  </r>
  <r>
    <x v="131"/>
    <x v="30"/>
    <d v="2023-11-05T00:00:00"/>
    <d v="2024-01-12T00:00:00"/>
    <n v="11.99"/>
    <n v="480"/>
    <x v="0"/>
    <n v="4"/>
    <n v="6"/>
    <x v="1"/>
    <n v="509"/>
    <n v="12"/>
    <x v="2"/>
    <x v="1"/>
    <x v="1"/>
    <n v="43"/>
    <n v="3.1"/>
    <x v="1"/>
    <x v="0"/>
    <x v="127"/>
    <x v="0"/>
    <x v="3"/>
    <x v="3"/>
    <n v="2"/>
    <n v="23.98"/>
    <x v="11"/>
    <x v="1"/>
    <x v="8"/>
    <x v="0"/>
    <x v="0"/>
    <n v="11.162790697674419"/>
    <n v="8.9583333333333334E-2"/>
    <n v="442"/>
    <x v="1"/>
  </r>
  <r>
    <x v="132"/>
    <x v="4"/>
    <d v="2023-01-06T00:00:00"/>
    <d v="2024-11-20T00:00:00"/>
    <n v="15.99"/>
    <n v="295"/>
    <x v="1"/>
    <n v="5"/>
    <n v="4"/>
    <x v="0"/>
    <n v="767"/>
    <n v="190"/>
    <x v="4"/>
    <x v="1"/>
    <x v="0"/>
    <n v="7"/>
    <n v="4.0999999999999996"/>
    <x v="1"/>
    <x v="0"/>
    <x v="128"/>
    <x v="0"/>
    <x v="0"/>
    <x v="3"/>
    <n v="22"/>
    <n v="351.78000000000003"/>
    <x v="9"/>
    <x v="1"/>
    <x v="0"/>
    <x v="0"/>
    <x v="2"/>
    <n v="42.142857142857146"/>
    <n v="2.3728813559322035E-2"/>
    <n v="129"/>
    <x v="0"/>
  </r>
  <r>
    <x v="133"/>
    <x v="1"/>
    <d v="2024-02-20T00:00:00"/>
    <d v="2024-12-14T00:00:00"/>
    <n v="15.99"/>
    <n v="358"/>
    <x v="1"/>
    <n v="3"/>
    <n v="1"/>
    <x v="0"/>
    <n v="348"/>
    <n v="49"/>
    <x v="4"/>
    <x v="2"/>
    <x v="3"/>
    <n v="14"/>
    <n v="4.2"/>
    <x v="1"/>
    <x v="0"/>
    <x v="129"/>
    <x v="4"/>
    <x v="0"/>
    <x v="2"/>
    <n v="9"/>
    <n v="143.91"/>
    <x v="1"/>
    <x v="0"/>
    <x v="2"/>
    <x v="0"/>
    <x v="2"/>
    <n v="25.571428571428573"/>
    <n v="3.9106145251396648E-2"/>
    <n v="105"/>
    <x v="0"/>
  </r>
  <r>
    <x v="134"/>
    <x v="101"/>
    <d v="2024-11-24T00:00:00"/>
    <d v="2024-11-12T00:00:00"/>
    <n v="7.99"/>
    <n v="175"/>
    <x v="6"/>
    <n v="5"/>
    <n v="6"/>
    <x v="1"/>
    <n v="606"/>
    <n v="195"/>
    <x v="3"/>
    <x v="1"/>
    <x v="1"/>
    <n v="95"/>
    <n v="4"/>
    <x v="1"/>
    <x v="0"/>
    <x v="130"/>
    <x v="3"/>
    <x v="0"/>
    <x v="0"/>
    <n v="1"/>
    <n v="7.99"/>
    <x v="11"/>
    <x v="0"/>
    <x v="0"/>
    <x v="0"/>
    <x v="1"/>
    <n v="1.8421052631578947"/>
    <n v="0.54285714285714282"/>
    <n v="137"/>
    <x v="0"/>
  </r>
  <r>
    <x v="135"/>
    <x v="95"/>
    <d v="2024-02-26T00:00:00"/>
    <d v="2024-11-24T00:00:00"/>
    <n v="11.99"/>
    <n v="285"/>
    <x v="6"/>
    <n v="2"/>
    <n v="4"/>
    <x v="0"/>
    <n v="805"/>
    <n v="42"/>
    <x v="6"/>
    <x v="2"/>
    <x v="3"/>
    <n v="90"/>
    <n v="4.5"/>
    <x v="1"/>
    <x v="0"/>
    <x v="131"/>
    <x v="0"/>
    <x v="2"/>
    <x v="2"/>
    <n v="8"/>
    <n v="95.92"/>
    <x v="1"/>
    <x v="0"/>
    <x v="0"/>
    <x v="0"/>
    <x v="0"/>
    <n v="3.1666666666666665"/>
    <n v="0.31578947368421051"/>
    <n v="125"/>
    <x v="0"/>
  </r>
  <r>
    <x v="136"/>
    <x v="102"/>
    <d v="2023-03-18T00:00:00"/>
    <d v="2024-11-25T00:00:00"/>
    <n v="15.99"/>
    <n v="171"/>
    <x v="5"/>
    <n v="2"/>
    <n v="3"/>
    <x v="0"/>
    <n v="763"/>
    <n v="16"/>
    <x v="6"/>
    <x v="3"/>
    <x v="0"/>
    <n v="17"/>
    <n v="3.4"/>
    <x v="0"/>
    <x v="0"/>
    <x v="132"/>
    <x v="3"/>
    <x v="3"/>
    <x v="3"/>
    <n v="20"/>
    <n v="319.8"/>
    <x v="5"/>
    <x v="1"/>
    <x v="0"/>
    <x v="0"/>
    <x v="2"/>
    <n v="10.058823529411764"/>
    <n v="9.9415204678362568E-2"/>
    <n v="124"/>
    <x v="0"/>
  </r>
  <r>
    <x v="137"/>
    <x v="103"/>
    <d v="2023-05-21T00:00:00"/>
    <d v="2024-01-12T00:00:00"/>
    <n v="7.99"/>
    <n v="411"/>
    <x v="3"/>
    <n v="3"/>
    <n v="2"/>
    <x v="1"/>
    <n v="412"/>
    <n v="20"/>
    <x v="5"/>
    <x v="3"/>
    <x v="0"/>
    <n v="94"/>
    <n v="4.7"/>
    <x v="0"/>
    <x v="0"/>
    <x v="133"/>
    <x v="0"/>
    <x v="3"/>
    <x v="3"/>
    <n v="7"/>
    <n v="55.93"/>
    <x v="6"/>
    <x v="1"/>
    <x v="8"/>
    <x v="0"/>
    <x v="1"/>
    <n v="4.3723404255319149"/>
    <n v="0.22871046228710462"/>
    <n v="442"/>
    <x v="1"/>
  </r>
  <r>
    <x v="138"/>
    <x v="104"/>
    <d v="2024-05-15T00:00:00"/>
    <d v="2024-12-15T00:00:00"/>
    <n v="7.99"/>
    <n v="347"/>
    <x v="0"/>
    <n v="2"/>
    <n v="5"/>
    <x v="0"/>
    <n v="415"/>
    <n v="194"/>
    <x v="3"/>
    <x v="1"/>
    <x v="4"/>
    <n v="76"/>
    <n v="4.3"/>
    <x v="0"/>
    <x v="0"/>
    <x v="134"/>
    <x v="4"/>
    <x v="4"/>
    <x v="1"/>
    <n v="7"/>
    <n v="55.93"/>
    <x v="6"/>
    <x v="0"/>
    <x v="2"/>
    <x v="0"/>
    <x v="1"/>
    <n v="4.5657894736842106"/>
    <n v="0.21902017291066284"/>
    <n v="104"/>
    <x v="0"/>
  </r>
  <r>
    <x v="139"/>
    <x v="20"/>
    <d v="2024-10-06T00:00:00"/>
    <d v="2024-09-12T00:00:00"/>
    <n v="15.99"/>
    <n v="170"/>
    <x v="4"/>
    <n v="1"/>
    <n v="3"/>
    <x v="0"/>
    <n v="144"/>
    <n v="142"/>
    <x v="1"/>
    <x v="0"/>
    <x v="3"/>
    <n v="81"/>
    <n v="4.7"/>
    <x v="0"/>
    <x v="0"/>
    <x v="135"/>
    <x v="1"/>
    <x v="3"/>
    <x v="1"/>
    <n v="1"/>
    <n v="15.99"/>
    <x v="8"/>
    <x v="0"/>
    <x v="11"/>
    <x v="0"/>
    <x v="2"/>
    <n v="2.0987654320987654"/>
    <n v="0.47647058823529409"/>
    <n v="198"/>
    <x v="0"/>
  </r>
  <r>
    <x v="140"/>
    <x v="33"/>
    <d v="2023-02-12T00:00:00"/>
    <d v="2024-11-25T00:00:00"/>
    <n v="11.99"/>
    <n v="283"/>
    <x v="5"/>
    <n v="3"/>
    <n v="5"/>
    <x v="0"/>
    <n v="466"/>
    <n v="139"/>
    <x v="6"/>
    <x v="3"/>
    <x v="3"/>
    <n v="62"/>
    <n v="4"/>
    <x v="0"/>
    <x v="0"/>
    <x v="136"/>
    <x v="1"/>
    <x v="0"/>
    <x v="3"/>
    <n v="21"/>
    <n v="251.79"/>
    <x v="1"/>
    <x v="1"/>
    <x v="0"/>
    <x v="0"/>
    <x v="0"/>
    <n v="4.564516129032258"/>
    <n v="0.21908127208480566"/>
    <n v="124"/>
    <x v="0"/>
  </r>
  <r>
    <x v="141"/>
    <x v="56"/>
    <d v="2023-09-11T00:00:00"/>
    <d v="2024-12-12T00:00:00"/>
    <n v="15.99"/>
    <n v="110"/>
    <x v="0"/>
    <n v="2"/>
    <n v="5"/>
    <x v="1"/>
    <n v="684"/>
    <n v="32"/>
    <x v="6"/>
    <x v="3"/>
    <x v="5"/>
    <n v="68"/>
    <n v="4"/>
    <x v="1"/>
    <x v="0"/>
    <x v="137"/>
    <x v="1"/>
    <x v="3"/>
    <x v="0"/>
    <n v="15"/>
    <n v="239.85"/>
    <x v="10"/>
    <x v="1"/>
    <x v="2"/>
    <x v="0"/>
    <x v="2"/>
    <n v="1.6176470588235294"/>
    <n v="0.61818181818181817"/>
    <n v="107"/>
    <x v="0"/>
  </r>
  <r>
    <x v="142"/>
    <x v="105"/>
    <d v="2024-06-10T00:00:00"/>
    <d v="2024-02-12T00:00:00"/>
    <n v="7.99"/>
    <n v="322"/>
    <x v="6"/>
    <n v="4"/>
    <n v="6"/>
    <x v="0"/>
    <n v="616"/>
    <n v="45"/>
    <x v="0"/>
    <x v="3"/>
    <x v="0"/>
    <n v="22"/>
    <n v="4.9000000000000004"/>
    <x v="0"/>
    <x v="0"/>
    <x v="138"/>
    <x v="2"/>
    <x v="0"/>
    <x v="3"/>
    <n v="3"/>
    <n v="23.97"/>
    <x v="3"/>
    <x v="0"/>
    <x v="3"/>
    <x v="0"/>
    <x v="1"/>
    <n v="14.636363636363637"/>
    <n v="6.8322981366459631E-2"/>
    <n v="411"/>
    <x v="1"/>
  </r>
  <r>
    <x v="143"/>
    <x v="16"/>
    <d v="2024-11-12T00:00:00"/>
    <d v="2024-08-12T00:00:00"/>
    <n v="11.99"/>
    <n v="381"/>
    <x v="2"/>
    <n v="2"/>
    <n v="3"/>
    <x v="1"/>
    <n v="568"/>
    <n v="62"/>
    <x v="0"/>
    <x v="2"/>
    <x v="2"/>
    <n v="50"/>
    <n v="4.8"/>
    <x v="1"/>
    <x v="0"/>
    <x v="139"/>
    <x v="1"/>
    <x v="3"/>
    <x v="0"/>
    <n v="3"/>
    <n v="35.97"/>
    <x v="11"/>
    <x v="0"/>
    <x v="6"/>
    <x v="0"/>
    <x v="0"/>
    <n v="7.62"/>
    <n v="0.13123359580052493"/>
    <n v="229"/>
    <x v="1"/>
  </r>
  <r>
    <x v="144"/>
    <x v="106"/>
    <d v="2024-04-09T00:00:00"/>
    <d v="2024-11-19T00:00:00"/>
    <n v="15.99"/>
    <n v="227"/>
    <x v="2"/>
    <n v="1"/>
    <n v="4"/>
    <x v="1"/>
    <n v="187"/>
    <n v="48"/>
    <x v="3"/>
    <x v="1"/>
    <x v="5"/>
    <n v="6"/>
    <n v="3.4"/>
    <x v="0"/>
    <x v="0"/>
    <x v="140"/>
    <x v="1"/>
    <x v="2"/>
    <x v="3"/>
    <n v="7"/>
    <n v="111.93"/>
    <x v="4"/>
    <x v="0"/>
    <x v="0"/>
    <x v="0"/>
    <x v="2"/>
    <n v="37.833333333333336"/>
    <n v="2.643171806167401E-2"/>
    <n v="130"/>
    <x v="0"/>
  </r>
  <r>
    <x v="145"/>
    <x v="107"/>
    <d v="2024-02-27T00:00:00"/>
    <d v="2024-11-21T00:00:00"/>
    <n v="7.99"/>
    <n v="180"/>
    <x v="6"/>
    <n v="2"/>
    <n v="4"/>
    <x v="1"/>
    <n v="297"/>
    <n v="19"/>
    <x v="4"/>
    <x v="1"/>
    <x v="3"/>
    <n v="84"/>
    <n v="4.9000000000000004"/>
    <x v="1"/>
    <x v="0"/>
    <x v="141"/>
    <x v="0"/>
    <x v="4"/>
    <x v="1"/>
    <n v="8"/>
    <n v="63.92"/>
    <x v="1"/>
    <x v="0"/>
    <x v="0"/>
    <x v="0"/>
    <x v="1"/>
    <n v="2.1428571428571428"/>
    <n v="0.46666666666666667"/>
    <n v="128"/>
    <x v="0"/>
  </r>
  <r>
    <x v="146"/>
    <x v="8"/>
    <d v="2023-05-28T00:00:00"/>
    <d v="2024-12-14T00:00:00"/>
    <n v="11.99"/>
    <n v="71"/>
    <x v="4"/>
    <n v="3"/>
    <n v="2"/>
    <x v="1"/>
    <n v="645"/>
    <n v="5"/>
    <x v="5"/>
    <x v="3"/>
    <x v="2"/>
    <n v="66"/>
    <n v="3.9"/>
    <x v="1"/>
    <x v="0"/>
    <x v="59"/>
    <x v="3"/>
    <x v="3"/>
    <x v="0"/>
    <n v="18"/>
    <n v="215.82"/>
    <x v="6"/>
    <x v="1"/>
    <x v="2"/>
    <x v="0"/>
    <x v="0"/>
    <n v="1.0757575757575757"/>
    <n v="0.92957746478873238"/>
    <n v="105"/>
    <x v="0"/>
  </r>
  <r>
    <x v="147"/>
    <x v="7"/>
    <d v="2023-10-21T00:00:00"/>
    <d v="2024-11-26T00:00:00"/>
    <n v="7.99"/>
    <n v="192"/>
    <x v="6"/>
    <n v="1"/>
    <n v="1"/>
    <x v="0"/>
    <n v="786"/>
    <n v="140"/>
    <x v="2"/>
    <x v="2"/>
    <x v="5"/>
    <n v="95"/>
    <n v="3.4"/>
    <x v="1"/>
    <x v="0"/>
    <x v="142"/>
    <x v="3"/>
    <x v="3"/>
    <x v="0"/>
    <n v="13"/>
    <n v="103.87"/>
    <x v="8"/>
    <x v="1"/>
    <x v="0"/>
    <x v="0"/>
    <x v="1"/>
    <n v="2.0210526315789474"/>
    <n v="0.49479166666666669"/>
    <n v="123"/>
    <x v="0"/>
  </r>
  <r>
    <x v="148"/>
    <x v="108"/>
    <d v="2024-10-29T00:00:00"/>
    <d v="2024-03-12T00:00:00"/>
    <n v="11.99"/>
    <n v="344"/>
    <x v="3"/>
    <n v="5"/>
    <n v="2"/>
    <x v="0"/>
    <n v="142"/>
    <n v="113"/>
    <x v="3"/>
    <x v="3"/>
    <x v="4"/>
    <n v="100"/>
    <n v="4.5999999999999996"/>
    <x v="0"/>
    <x v="0"/>
    <x v="143"/>
    <x v="1"/>
    <x v="3"/>
    <x v="1"/>
    <n v="7"/>
    <n v="83.93"/>
    <x v="8"/>
    <x v="0"/>
    <x v="5"/>
    <x v="0"/>
    <x v="0"/>
    <n v="3.44"/>
    <n v="0.29069767441860467"/>
    <n v="382"/>
    <x v="1"/>
  </r>
  <r>
    <x v="149"/>
    <x v="13"/>
    <d v="2023-11-18T00:00:00"/>
    <d v="2024-11-25T00:00:00"/>
    <n v="7.99"/>
    <n v="61"/>
    <x v="6"/>
    <n v="3"/>
    <n v="4"/>
    <x v="0"/>
    <n v="860"/>
    <n v="145"/>
    <x v="1"/>
    <x v="2"/>
    <x v="0"/>
    <n v="82"/>
    <n v="4.7"/>
    <x v="0"/>
    <x v="0"/>
    <x v="132"/>
    <x v="3"/>
    <x v="1"/>
    <x v="0"/>
    <n v="12"/>
    <n v="95.88"/>
    <x v="11"/>
    <x v="1"/>
    <x v="0"/>
    <x v="0"/>
    <x v="1"/>
    <n v="0.74390243902439024"/>
    <n v="1.3442622950819672"/>
    <n v="124"/>
    <x v="0"/>
  </r>
  <r>
    <x v="150"/>
    <x v="54"/>
    <d v="2023-03-13T00:00:00"/>
    <d v="2024-11-26T00:00:00"/>
    <n v="15.99"/>
    <n v="419"/>
    <x v="4"/>
    <n v="2"/>
    <n v="6"/>
    <x v="1"/>
    <n v="752"/>
    <n v="21"/>
    <x v="3"/>
    <x v="2"/>
    <x v="3"/>
    <n v="94"/>
    <n v="3.9"/>
    <x v="1"/>
    <x v="0"/>
    <x v="91"/>
    <x v="4"/>
    <x v="0"/>
    <x v="1"/>
    <n v="20"/>
    <n v="319.8"/>
    <x v="5"/>
    <x v="1"/>
    <x v="0"/>
    <x v="0"/>
    <x v="2"/>
    <n v="4.457446808510638"/>
    <n v="0.22434367541766109"/>
    <n v="123"/>
    <x v="0"/>
  </r>
  <r>
    <x v="151"/>
    <x v="39"/>
    <d v="2023-08-26T00:00:00"/>
    <d v="2024-12-17T00:00:00"/>
    <n v="15.99"/>
    <n v="192"/>
    <x v="6"/>
    <n v="5"/>
    <n v="3"/>
    <x v="0"/>
    <n v="39"/>
    <n v="18"/>
    <x v="6"/>
    <x v="0"/>
    <x v="4"/>
    <n v="75"/>
    <n v="3.3"/>
    <x v="0"/>
    <x v="0"/>
    <x v="30"/>
    <x v="4"/>
    <x v="4"/>
    <x v="2"/>
    <n v="15"/>
    <n v="239.85"/>
    <x v="2"/>
    <x v="1"/>
    <x v="2"/>
    <x v="0"/>
    <x v="2"/>
    <n v="2.56"/>
    <n v="0.390625"/>
    <n v="102"/>
    <x v="0"/>
  </r>
  <r>
    <x v="152"/>
    <x v="109"/>
    <d v="2024-03-23T00:00:00"/>
    <d v="2024-11-20T00:00:00"/>
    <n v="7.99"/>
    <n v="487"/>
    <x v="2"/>
    <n v="2"/>
    <n v="6"/>
    <x v="0"/>
    <n v="362"/>
    <n v="130"/>
    <x v="4"/>
    <x v="0"/>
    <x v="1"/>
    <n v="36"/>
    <n v="3.3"/>
    <x v="0"/>
    <x v="0"/>
    <x v="144"/>
    <x v="2"/>
    <x v="2"/>
    <x v="2"/>
    <n v="7"/>
    <n v="55.93"/>
    <x v="5"/>
    <x v="0"/>
    <x v="0"/>
    <x v="0"/>
    <x v="1"/>
    <n v="13.527777777777779"/>
    <n v="7.3921971252566734E-2"/>
    <n v="129"/>
    <x v="0"/>
  </r>
  <r>
    <x v="153"/>
    <x v="49"/>
    <d v="2023-03-26T00:00:00"/>
    <d v="2024-11-29T00:00:00"/>
    <n v="7.99"/>
    <n v="178"/>
    <x v="5"/>
    <n v="2"/>
    <n v="2"/>
    <x v="1"/>
    <n v="378"/>
    <n v="117"/>
    <x v="1"/>
    <x v="1"/>
    <x v="3"/>
    <n v="63"/>
    <n v="4.8"/>
    <x v="0"/>
    <x v="0"/>
    <x v="145"/>
    <x v="4"/>
    <x v="2"/>
    <x v="3"/>
    <n v="20"/>
    <n v="159.80000000000001"/>
    <x v="5"/>
    <x v="1"/>
    <x v="0"/>
    <x v="0"/>
    <x v="1"/>
    <n v="2.8253968253968256"/>
    <n v="0.3539325842696629"/>
    <n v="120"/>
    <x v="0"/>
  </r>
  <r>
    <x v="154"/>
    <x v="56"/>
    <d v="2023-08-18T00:00:00"/>
    <d v="2024-11-19T00:00:00"/>
    <n v="11.99"/>
    <n v="248"/>
    <x v="4"/>
    <n v="4"/>
    <n v="1"/>
    <x v="1"/>
    <n v="426"/>
    <n v="21"/>
    <x v="1"/>
    <x v="2"/>
    <x v="0"/>
    <n v="99"/>
    <n v="4.8"/>
    <x v="1"/>
    <x v="0"/>
    <x v="146"/>
    <x v="0"/>
    <x v="0"/>
    <x v="0"/>
    <n v="15"/>
    <n v="179.85"/>
    <x v="2"/>
    <x v="1"/>
    <x v="0"/>
    <x v="0"/>
    <x v="0"/>
    <n v="2.5050505050505052"/>
    <n v="0.39919354838709675"/>
    <n v="130"/>
    <x v="0"/>
  </r>
  <r>
    <x v="155"/>
    <x v="110"/>
    <d v="2023-07-28T00:00:00"/>
    <d v="2024-11-30T00:00:00"/>
    <n v="7.99"/>
    <n v="223"/>
    <x v="3"/>
    <n v="1"/>
    <n v="4"/>
    <x v="0"/>
    <n v="824"/>
    <n v="125"/>
    <x v="6"/>
    <x v="1"/>
    <x v="3"/>
    <n v="56"/>
    <n v="4.5"/>
    <x v="0"/>
    <x v="0"/>
    <x v="147"/>
    <x v="2"/>
    <x v="4"/>
    <x v="3"/>
    <n v="16"/>
    <n v="127.84"/>
    <x v="7"/>
    <x v="1"/>
    <x v="0"/>
    <x v="0"/>
    <x v="1"/>
    <n v="3.9821428571428572"/>
    <n v="0.25112107623318386"/>
    <n v="119"/>
    <x v="0"/>
  </r>
  <r>
    <x v="156"/>
    <x v="53"/>
    <d v="2023-12-10T00:00:00"/>
    <d v="2024-07-12T00:00:00"/>
    <n v="11.99"/>
    <n v="285"/>
    <x v="2"/>
    <n v="1"/>
    <n v="5"/>
    <x v="0"/>
    <n v="634"/>
    <n v="168"/>
    <x v="3"/>
    <x v="0"/>
    <x v="4"/>
    <n v="76"/>
    <n v="3.3"/>
    <x v="0"/>
    <x v="0"/>
    <x v="148"/>
    <x v="4"/>
    <x v="2"/>
    <x v="1"/>
    <n v="7"/>
    <n v="83.93"/>
    <x v="0"/>
    <x v="1"/>
    <x v="9"/>
    <x v="0"/>
    <x v="0"/>
    <n v="3.75"/>
    <n v="0.26666666666666666"/>
    <n v="260"/>
    <x v="1"/>
  </r>
  <r>
    <x v="157"/>
    <x v="111"/>
    <d v="2024-08-22T00:00:00"/>
    <d v="2024-12-15T00:00:00"/>
    <n v="11.99"/>
    <n v="328"/>
    <x v="6"/>
    <n v="4"/>
    <n v="6"/>
    <x v="1"/>
    <n v="858"/>
    <n v="159"/>
    <x v="6"/>
    <x v="3"/>
    <x v="4"/>
    <n v="75"/>
    <n v="4.5999999999999996"/>
    <x v="0"/>
    <x v="0"/>
    <x v="149"/>
    <x v="0"/>
    <x v="2"/>
    <x v="1"/>
    <n v="3"/>
    <n v="35.97"/>
    <x v="2"/>
    <x v="0"/>
    <x v="2"/>
    <x v="0"/>
    <x v="0"/>
    <n v="4.3733333333333331"/>
    <n v="0.22865853658536586"/>
    <n v="104"/>
    <x v="0"/>
  </r>
  <r>
    <x v="158"/>
    <x v="17"/>
    <d v="2024-04-29T00:00:00"/>
    <d v="2024-01-12T00:00:00"/>
    <n v="7.99"/>
    <n v="105"/>
    <x v="4"/>
    <n v="2"/>
    <n v="1"/>
    <x v="1"/>
    <n v="247"/>
    <n v="104"/>
    <x v="4"/>
    <x v="3"/>
    <x v="0"/>
    <n v="19"/>
    <n v="3.2"/>
    <x v="0"/>
    <x v="0"/>
    <x v="150"/>
    <x v="0"/>
    <x v="0"/>
    <x v="1"/>
    <n v="3"/>
    <n v="23.97"/>
    <x v="4"/>
    <x v="0"/>
    <x v="8"/>
    <x v="0"/>
    <x v="1"/>
    <n v="5.5263157894736841"/>
    <n v="0.18095238095238095"/>
    <n v="442"/>
    <x v="1"/>
  </r>
  <r>
    <x v="159"/>
    <x v="112"/>
    <d v="2023-05-15T00:00:00"/>
    <d v="2024-12-13T00:00:00"/>
    <n v="7.99"/>
    <n v="49"/>
    <x v="5"/>
    <n v="3"/>
    <n v="6"/>
    <x v="1"/>
    <n v="641"/>
    <n v="117"/>
    <x v="3"/>
    <x v="3"/>
    <x v="3"/>
    <n v="84"/>
    <n v="3.3"/>
    <x v="1"/>
    <x v="0"/>
    <x v="151"/>
    <x v="0"/>
    <x v="0"/>
    <x v="0"/>
    <n v="18"/>
    <n v="143.82"/>
    <x v="6"/>
    <x v="1"/>
    <x v="2"/>
    <x v="0"/>
    <x v="1"/>
    <n v="0.58333333333333337"/>
    <n v="1.7142857142857142"/>
    <n v="106"/>
    <x v="0"/>
  </r>
  <r>
    <x v="160"/>
    <x v="113"/>
    <d v="2024-04-30T00:00:00"/>
    <d v="2024-11-27T00:00:00"/>
    <n v="15.99"/>
    <n v="267"/>
    <x v="5"/>
    <n v="4"/>
    <n v="4"/>
    <x v="0"/>
    <n v="118"/>
    <n v="6"/>
    <x v="3"/>
    <x v="0"/>
    <x v="1"/>
    <n v="57"/>
    <n v="5"/>
    <x v="1"/>
    <x v="0"/>
    <x v="152"/>
    <x v="0"/>
    <x v="1"/>
    <x v="3"/>
    <n v="6"/>
    <n v="95.94"/>
    <x v="4"/>
    <x v="0"/>
    <x v="0"/>
    <x v="0"/>
    <x v="2"/>
    <n v="4.6842105263157894"/>
    <n v="0.21348314606741572"/>
    <n v="122"/>
    <x v="0"/>
  </r>
  <r>
    <x v="161"/>
    <x v="91"/>
    <d v="2023-03-11T00:00:00"/>
    <d v="2024-11-23T00:00:00"/>
    <n v="15.99"/>
    <n v="338"/>
    <x v="5"/>
    <n v="4"/>
    <n v="2"/>
    <x v="0"/>
    <n v="525"/>
    <n v="140"/>
    <x v="5"/>
    <x v="1"/>
    <x v="5"/>
    <n v="75"/>
    <n v="4.5999999999999996"/>
    <x v="0"/>
    <x v="0"/>
    <x v="153"/>
    <x v="2"/>
    <x v="4"/>
    <x v="1"/>
    <n v="20"/>
    <n v="319.8"/>
    <x v="5"/>
    <x v="1"/>
    <x v="0"/>
    <x v="0"/>
    <x v="2"/>
    <n v="4.5066666666666668"/>
    <n v="0.22189349112426035"/>
    <n v="126"/>
    <x v="0"/>
  </r>
  <r>
    <x v="162"/>
    <x v="33"/>
    <d v="2024-02-26T00:00:00"/>
    <d v="2024-12-14T00:00:00"/>
    <n v="15.99"/>
    <n v="212"/>
    <x v="0"/>
    <n v="2"/>
    <n v="4"/>
    <x v="0"/>
    <n v="608"/>
    <n v="96"/>
    <x v="4"/>
    <x v="0"/>
    <x v="2"/>
    <n v="76"/>
    <n v="4"/>
    <x v="1"/>
    <x v="0"/>
    <x v="154"/>
    <x v="2"/>
    <x v="1"/>
    <x v="1"/>
    <n v="9"/>
    <n v="143.91"/>
    <x v="1"/>
    <x v="0"/>
    <x v="2"/>
    <x v="0"/>
    <x v="2"/>
    <n v="2.7894736842105261"/>
    <n v="0.35849056603773582"/>
    <n v="105"/>
    <x v="0"/>
  </r>
  <r>
    <x v="163"/>
    <x v="114"/>
    <d v="2023-05-17T00:00:00"/>
    <d v="2024-03-12T00:00:00"/>
    <n v="15.99"/>
    <n v="425"/>
    <x v="6"/>
    <n v="3"/>
    <n v="6"/>
    <x v="0"/>
    <n v="236"/>
    <n v="37"/>
    <x v="5"/>
    <x v="2"/>
    <x v="1"/>
    <n v="49"/>
    <n v="4"/>
    <x v="1"/>
    <x v="0"/>
    <x v="155"/>
    <x v="0"/>
    <x v="3"/>
    <x v="3"/>
    <n v="9"/>
    <n v="143.91"/>
    <x v="6"/>
    <x v="1"/>
    <x v="5"/>
    <x v="0"/>
    <x v="2"/>
    <n v="8.6734693877551017"/>
    <n v="0.11529411764705882"/>
    <n v="382"/>
    <x v="1"/>
  </r>
  <r>
    <x v="164"/>
    <x v="26"/>
    <d v="2024-08-16T00:00:00"/>
    <d v="2024-11-26T00:00:00"/>
    <n v="11.99"/>
    <n v="299"/>
    <x v="6"/>
    <n v="4"/>
    <n v="6"/>
    <x v="0"/>
    <n v="77"/>
    <n v="191"/>
    <x v="5"/>
    <x v="0"/>
    <x v="1"/>
    <n v="85"/>
    <n v="3.4"/>
    <x v="0"/>
    <x v="0"/>
    <x v="156"/>
    <x v="4"/>
    <x v="2"/>
    <x v="1"/>
    <n v="3"/>
    <n v="35.97"/>
    <x v="2"/>
    <x v="0"/>
    <x v="0"/>
    <x v="0"/>
    <x v="0"/>
    <n v="3.5176470588235293"/>
    <n v="0.28428093645484948"/>
    <n v="123"/>
    <x v="0"/>
  </r>
  <r>
    <x v="165"/>
    <x v="115"/>
    <d v="2024-09-15T00:00:00"/>
    <d v="2024-12-18T00:00:00"/>
    <n v="7.99"/>
    <n v="231"/>
    <x v="6"/>
    <n v="5"/>
    <n v="4"/>
    <x v="1"/>
    <n v="356"/>
    <n v="81"/>
    <x v="5"/>
    <x v="1"/>
    <x v="5"/>
    <n v="73"/>
    <n v="3.4"/>
    <x v="1"/>
    <x v="0"/>
    <x v="157"/>
    <x v="3"/>
    <x v="1"/>
    <x v="0"/>
    <n v="3"/>
    <n v="23.97"/>
    <x v="10"/>
    <x v="0"/>
    <x v="2"/>
    <x v="0"/>
    <x v="1"/>
    <n v="3.1643835616438358"/>
    <n v="0.31601731601731603"/>
    <n v="101"/>
    <x v="0"/>
  </r>
  <r>
    <x v="166"/>
    <x v="99"/>
    <d v="2023-04-13T00:00:00"/>
    <d v="2024-02-12T00:00:00"/>
    <n v="15.99"/>
    <n v="495"/>
    <x v="3"/>
    <n v="1"/>
    <n v="3"/>
    <x v="0"/>
    <n v="704"/>
    <n v="53"/>
    <x v="6"/>
    <x v="1"/>
    <x v="1"/>
    <n v="94"/>
    <n v="3.4"/>
    <x v="1"/>
    <x v="0"/>
    <x v="158"/>
    <x v="3"/>
    <x v="1"/>
    <x v="3"/>
    <n v="9"/>
    <n v="143.91"/>
    <x v="4"/>
    <x v="1"/>
    <x v="3"/>
    <x v="0"/>
    <x v="2"/>
    <n v="5.2659574468085104"/>
    <n v="0.1898989898989899"/>
    <n v="411"/>
    <x v="1"/>
  </r>
  <r>
    <x v="167"/>
    <x v="116"/>
    <d v="2022-12-21T00:00:00"/>
    <d v="2024-11-12T00:00:00"/>
    <n v="7.99"/>
    <n v="311"/>
    <x v="0"/>
    <n v="5"/>
    <n v="6"/>
    <x v="0"/>
    <n v="587"/>
    <n v="140"/>
    <x v="1"/>
    <x v="3"/>
    <x v="2"/>
    <n v="43"/>
    <n v="3.6"/>
    <x v="0"/>
    <x v="0"/>
    <x v="159"/>
    <x v="0"/>
    <x v="4"/>
    <x v="1"/>
    <n v="22"/>
    <n v="175.78"/>
    <x v="0"/>
    <x v="2"/>
    <x v="0"/>
    <x v="0"/>
    <x v="1"/>
    <n v="7.2325581395348841"/>
    <n v="0.13826366559485531"/>
    <n v="137"/>
    <x v="0"/>
  </r>
  <r>
    <x v="168"/>
    <x v="117"/>
    <d v="2024-05-18T00:00:00"/>
    <d v="2024-11-20T00:00:00"/>
    <n v="11.99"/>
    <n v="416"/>
    <x v="2"/>
    <n v="3"/>
    <n v="5"/>
    <x v="0"/>
    <n v="97"/>
    <n v="172"/>
    <x v="3"/>
    <x v="1"/>
    <x v="0"/>
    <n v="89"/>
    <n v="4.3"/>
    <x v="0"/>
    <x v="0"/>
    <x v="160"/>
    <x v="2"/>
    <x v="4"/>
    <x v="1"/>
    <n v="6"/>
    <n v="71.94"/>
    <x v="6"/>
    <x v="0"/>
    <x v="0"/>
    <x v="0"/>
    <x v="0"/>
    <n v="4.6741573033707864"/>
    <n v="0.21394230769230768"/>
    <n v="129"/>
    <x v="0"/>
  </r>
  <r>
    <x v="169"/>
    <x v="118"/>
    <d v="2023-07-02T00:00:00"/>
    <d v="2024-12-16T00:00:00"/>
    <n v="7.99"/>
    <n v="129"/>
    <x v="3"/>
    <n v="4"/>
    <n v="5"/>
    <x v="0"/>
    <n v="439"/>
    <n v="10"/>
    <x v="6"/>
    <x v="1"/>
    <x v="5"/>
    <n v="11"/>
    <n v="3.7"/>
    <x v="1"/>
    <x v="0"/>
    <x v="161"/>
    <x v="3"/>
    <x v="0"/>
    <x v="2"/>
    <n v="17"/>
    <n v="135.83000000000001"/>
    <x v="7"/>
    <x v="1"/>
    <x v="2"/>
    <x v="0"/>
    <x v="1"/>
    <n v="11.727272727272727"/>
    <n v="8.5271317829457363E-2"/>
    <n v="103"/>
    <x v="0"/>
  </r>
  <r>
    <x v="170"/>
    <x v="19"/>
    <d v="2024-06-18T00:00:00"/>
    <d v="2024-07-12T00:00:00"/>
    <n v="11.99"/>
    <n v="163"/>
    <x v="1"/>
    <n v="5"/>
    <n v="1"/>
    <x v="1"/>
    <n v="38"/>
    <n v="53"/>
    <x v="5"/>
    <x v="2"/>
    <x v="1"/>
    <n v="37"/>
    <n v="4.5999999999999996"/>
    <x v="1"/>
    <x v="0"/>
    <x v="162"/>
    <x v="0"/>
    <x v="0"/>
    <x v="3"/>
    <n v="1"/>
    <n v="11.99"/>
    <x v="3"/>
    <x v="0"/>
    <x v="9"/>
    <x v="0"/>
    <x v="0"/>
    <n v="4.4054054054054053"/>
    <n v="0.22699386503067484"/>
    <n v="260"/>
    <x v="1"/>
  </r>
  <r>
    <x v="171"/>
    <x v="18"/>
    <d v="2024-07-23T00:00:00"/>
    <d v="2024-12-17T00:00:00"/>
    <n v="7.99"/>
    <n v="393"/>
    <x v="0"/>
    <n v="4"/>
    <n v="2"/>
    <x v="1"/>
    <n v="487"/>
    <n v="105"/>
    <x v="2"/>
    <x v="3"/>
    <x v="5"/>
    <n v="99"/>
    <n v="3.4"/>
    <x v="1"/>
    <x v="0"/>
    <x v="163"/>
    <x v="3"/>
    <x v="0"/>
    <x v="2"/>
    <n v="4"/>
    <n v="31.96"/>
    <x v="7"/>
    <x v="0"/>
    <x v="2"/>
    <x v="0"/>
    <x v="1"/>
    <n v="3.9696969696969697"/>
    <n v="0.25190839694656486"/>
    <n v="102"/>
    <x v="0"/>
  </r>
  <r>
    <x v="172"/>
    <x v="119"/>
    <d v="2022-12-30T00:00:00"/>
    <d v="2024-04-12T00:00:00"/>
    <n v="11.99"/>
    <n v="351"/>
    <x v="0"/>
    <n v="1"/>
    <n v="1"/>
    <x v="1"/>
    <n v="80"/>
    <n v="70"/>
    <x v="3"/>
    <x v="1"/>
    <x v="4"/>
    <n v="54"/>
    <n v="4.5"/>
    <x v="0"/>
    <x v="0"/>
    <x v="164"/>
    <x v="3"/>
    <x v="0"/>
    <x v="3"/>
    <n v="15"/>
    <n v="179.85"/>
    <x v="0"/>
    <x v="2"/>
    <x v="4"/>
    <x v="0"/>
    <x v="0"/>
    <n v="6.5"/>
    <n v="0.15384615384615385"/>
    <n v="351"/>
    <x v="1"/>
  </r>
  <r>
    <x v="173"/>
    <x v="47"/>
    <d v="2023-10-15T00:00:00"/>
    <d v="2024-11-27T00:00:00"/>
    <n v="7.99"/>
    <n v="123"/>
    <x v="6"/>
    <n v="2"/>
    <n v="3"/>
    <x v="1"/>
    <n v="826"/>
    <n v="79"/>
    <x v="0"/>
    <x v="1"/>
    <x v="4"/>
    <n v="34"/>
    <n v="3.5"/>
    <x v="1"/>
    <x v="0"/>
    <x v="165"/>
    <x v="4"/>
    <x v="4"/>
    <x v="3"/>
    <n v="13"/>
    <n v="103.87"/>
    <x v="8"/>
    <x v="1"/>
    <x v="0"/>
    <x v="0"/>
    <x v="1"/>
    <n v="3.6176470588235294"/>
    <n v="0.27642276422764228"/>
    <n v="122"/>
    <x v="0"/>
  </r>
  <r>
    <x v="174"/>
    <x v="120"/>
    <d v="2023-02-18T00:00:00"/>
    <d v="2024-04-12T00:00:00"/>
    <n v="15.99"/>
    <n v="28"/>
    <x v="3"/>
    <n v="2"/>
    <n v="1"/>
    <x v="1"/>
    <n v="666"/>
    <n v="65"/>
    <x v="4"/>
    <x v="3"/>
    <x v="4"/>
    <n v="21"/>
    <n v="4.3"/>
    <x v="1"/>
    <x v="0"/>
    <x v="166"/>
    <x v="4"/>
    <x v="4"/>
    <x v="0"/>
    <n v="13"/>
    <n v="207.87"/>
    <x v="1"/>
    <x v="1"/>
    <x v="4"/>
    <x v="0"/>
    <x v="2"/>
    <n v="1.3333333333333333"/>
    <n v="0.75"/>
    <n v="351"/>
    <x v="1"/>
  </r>
  <r>
    <x v="175"/>
    <x v="62"/>
    <d v="2023-05-09T00:00:00"/>
    <d v="2024-11-29T00:00:00"/>
    <n v="15.99"/>
    <n v="466"/>
    <x v="4"/>
    <n v="3"/>
    <n v="2"/>
    <x v="0"/>
    <n v="977"/>
    <n v="94"/>
    <x v="4"/>
    <x v="0"/>
    <x v="2"/>
    <n v="67"/>
    <n v="3.6"/>
    <x v="0"/>
    <x v="0"/>
    <x v="167"/>
    <x v="0"/>
    <x v="0"/>
    <x v="1"/>
    <n v="18"/>
    <n v="287.82"/>
    <x v="6"/>
    <x v="1"/>
    <x v="0"/>
    <x v="0"/>
    <x v="2"/>
    <n v="6.955223880597015"/>
    <n v="0.14377682403433475"/>
    <n v="120"/>
    <x v="0"/>
  </r>
  <r>
    <x v="176"/>
    <x v="72"/>
    <d v="2024-10-05T00:00:00"/>
    <d v="2024-09-12T00:00:00"/>
    <n v="15.99"/>
    <n v="423"/>
    <x v="1"/>
    <n v="4"/>
    <n v="3"/>
    <x v="0"/>
    <n v="648"/>
    <n v="46"/>
    <x v="3"/>
    <x v="2"/>
    <x v="0"/>
    <n v="0"/>
    <n v="4.5"/>
    <x v="1"/>
    <x v="0"/>
    <x v="168"/>
    <x v="0"/>
    <x v="1"/>
    <x v="0"/>
    <n v="1"/>
    <n v="15.99"/>
    <x v="8"/>
    <x v="0"/>
    <x v="11"/>
    <x v="0"/>
    <x v="2"/>
    <n v="0"/>
    <n v="0"/>
    <n v="198"/>
    <x v="0"/>
  </r>
  <r>
    <x v="177"/>
    <x v="22"/>
    <d v="2024-05-05T00:00:00"/>
    <d v="2024-01-12T00:00:00"/>
    <n v="11.99"/>
    <n v="13"/>
    <x v="1"/>
    <n v="4"/>
    <n v="6"/>
    <x v="1"/>
    <n v="537"/>
    <n v="121"/>
    <x v="5"/>
    <x v="0"/>
    <x v="0"/>
    <n v="17"/>
    <n v="3.1"/>
    <x v="0"/>
    <x v="0"/>
    <x v="169"/>
    <x v="4"/>
    <x v="1"/>
    <x v="2"/>
    <n v="3"/>
    <n v="35.97"/>
    <x v="6"/>
    <x v="0"/>
    <x v="8"/>
    <x v="0"/>
    <x v="0"/>
    <n v="0.76470588235294112"/>
    <n v="1.3076923076923077"/>
    <n v="442"/>
    <x v="1"/>
  </r>
  <r>
    <x v="178"/>
    <x v="121"/>
    <d v="2024-09-12T00:00:00"/>
    <d v="2024-11-28T00:00:00"/>
    <n v="11.99"/>
    <n v="480"/>
    <x v="4"/>
    <n v="4"/>
    <n v="6"/>
    <x v="1"/>
    <n v="277"/>
    <n v="25"/>
    <x v="0"/>
    <x v="1"/>
    <x v="5"/>
    <n v="41"/>
    <n v="4.8"/>
    <x v="1"/>
    <x v="0"/>
    <x v="170"/>
    <x v="3"/>
    <x v="0"/>
    <x v="1"/>
    <n v="2"/>
    <n v="23.98"/>
    <x v="10"/>
    <x v="0"/>
    <x v="0"/>
    <x v="0"/>
    <x v="0"/>
    <n v="11.707317073170731"/>
    <n v="8.5416666666666669E-2"/>
    <n v="121"/>
    <x v="0"/>
  </r>
  <r>
    <x v="179"/>
    <x v="122"/>
    <d v="2023-01-09T00:00:00"/>
    <d v="2024-11-24T00:00:00"/>
    <n v="15.99"/>
    <n v="416"/>
    <x v="5"/>
    <n v="1"/>
    <n v="2"/>
    <x v="1"/>
    <n v="920"/>
    <n v="79"/>
    <x v="1"/>
    <x v="2"/>
    <x v="5"/>
    <n v="20"/>
    <n v="4.4000000000000004"/>
    <x v="1"/>
    <x v="0"/>
    <x v="171"/>
    <x v="0"/>
    <x v="1"/>
    <x v="3"/>
    <n v="22"/>
    <n v="351.78000000000003"/>
    <x v="9"/>
    <x v="1"/>
    <x v="0"/>
    <x v="0"/>
    <x v="2"/>
    <n v="20.8"/>
    <n v="4.807692307692308E-2"/>
    <n v="125"/>
    <x v="0"/>
  </r>
  <r>
    <x v="180"/>
    <x v="123"/>
    <d v="2024-01-29T00:00:00"/>
    <d v="2024-08-12T00:00:00"/>
    <n v="7.99"/>
    <n v="263"/>
    <x v="2"/>
    <n v="1"/>
    <n v="4"/>
    <x v="1"/>
    <n v="468"/>
    <n v="95"/>
    <x v="1"/>
    <x v="2"/>
    <x v="1"/>
    <n v="87"/>
    <n v="3.5"/>
    <x v="1"/>
    <x v="0"/>
    <x v="172"/>
    <x v="3"/>
    <x v="3"/>
    <x v="3"/>
    <n v="6"/>
    <n v="47.94"/>
    <x v="9"/>
    <x v="0"/>
    <x v="6"/>
    <x v="0"/>
    <x v="1"/>
    <n v="3.0229885057471266"/>
    <n v="0.33079847908745247"/>
    <n v="229"/>
    <x v="1"/>
  </r>
  <r>
    <x v="181"/>
    <x v="124"/>
    <d v="2024-11-06T00:00:00"/>
    <d v="2024-12-13T00:00:00"/>
    <n v="15.99"/>
    <n v="267"/>
    <x v="2"/>
    <n v="5"/>
    <n v="5"/>
    <x v="1"/>
    <n v="890"/>
    <n v="187"/>
    <x v="6"/>
    <x v="3"/>
    <x v="5"/>
    <n v="98"/>
    <n v="3"/>
    <x v="0"/>
    <x v="0"/>
    <x v="173"/>
    <x v="1"/>
    <x v="2"/>
    <x v="2"/>
    <n v="1"/>
    <n v="15.99"/>
    <x v="11"/>
    <x v="0"/>
    <x v="2"/>
    <x v="0"/>
    <x v="2"/>
    <n v="2.7244897959183674"/>
    <n v="0.36704119850187267"/>
    <n v="106"/>
    <x v="0"/>
  </r>
  <r>
    <x v="182"/>
    <x v="119"/>
    <d v="2024-06-06T00:00:00"/>
    <d v="2024-01-12T00:00:00"/>
    <n v="11.99"/>
    <n v="130"/>
    <x v="3"/>
    <n v="1"/>
    <n v="1"/>
    <x v="1"/>
    <n v="428"/>
    <n v="119"/>
    <x v="4"/>
    <x v="1"/>
    <x v="5"/>
    <n v="53"/>
    <n v="4.5"/>
    <x v="0"/>
    <x v="0"/>
    <x v="174"/>
    <x v="3"/>
    <x v="0"/>
    <x v="1"/>
    <n v="4"/>
    <n v="47.96"/>
    <x v="3"/>
    <x v="0"/>
    <x v="8"/>
    <x v="0"/>
    <x v="0"/>
    <n v="2.4528301886792452"/>
    <n v="0.40769230769230769"/>
    <n v="442"/>
    <x v="1"/>
  </r>
  <r>
    <x v="183"/>
    <x v="60"/>
    <d v="2023-04-24T00:00:00"/>
    <d v="2024-11-20T00:00:00"/>
    <n v="15.99"/>
    <n v="285"/>
    <x v="3"/>
    <n v="1"/>
    <n v="3"/>
    <x v="0"/>
    <n v="706"/>
    <n v="22"/>
    <x v="6"/>
    <x v="3"/>
    <x v="2"/>
    <n v="4"/>
    <n v="3.4"/>
    <x v="0"/>
    <x v="0"/>
    <x v="175"/>
    <x v="4"/>
    <x v="3"/>
    <x v="0"/>
    <n v="18"/>
    <n v="287.82"/>
    <x v="4"/>
    <x v="1"/>
    <x v="0"/>
    <x v="0"/>
    <x v="2"/>
    <n v="71.25"/>
    <n v="1.4035087719298246E-2"/>
    <n v="129"/>
    <x v="0"/>
  </r>
  <r>
    <x v="184"/>
    <x v="125"/>
    <d v="2023-08-01T00:00:00"/>
    <d v="2024-11-25T00:00:00"/>
    <n v="7.99"/>
    <n v="187"/>
    <x v="3"/>
    <n v="2"/>
    <n v="3"/>
    <x v="1"/>
    <n v="697"/>
    <n v="5"/>
    <x v="5"/>
    <x v="2"/>
    <x v="4"/>
    <n v="29"/>
    <n v="4.5"/>
    <x v="1"/>
    <x v="0"/>
    <x v="176"/>
    <x v="2"/>
    <x v="4"/>
    <x v="2"/>
    <n v="15"/>
    <n v="119.85000000000001"/>
    <x v="2"/>
    <x v="1"/>
    <x v="0"/>
    <x v="0"/>
    <x v="1"/>
    <n v="6.4482758620689653"/>
    <n v="0.15508021390374332"/>
    <n v="124"/>
    <x v="0"/>
  </r>
  <r>
    <x v="185"/>
    <x v="56"/>
    <d v="2023-11-20T00:00:00"/>
    <d v="2024-12-13T00:00:00"/>
    <n v="7.99"/>
    <n v="484"/>
    <x v="3"/>
    <n v="5"/>
    <n v="2"/>
    <x v="1"/>
    <n v="52"/>
    <n v="151"/>
    <x v="4"/>
    <x v="3"/>
    <x v="5"/>
    <n v="15"/>
    <n v="3.1"/>
    <x v="1"/>
    <x v="0"/>
    <x v="177"/>
    <x v="3"/>
    <x v="4"/>
    <x v="0"/>
    <n v="12"/>
    <n v="95.88"/>
    <x v="11"/>
    <x v="1"/>
    <x v="2"/>
    <x v="0"/>
    <x v="1"/>
    <n v="32.266666666666666"/>
    <n v="3.0991735537190084E-2"/>
    <n v="106"/>
    <x v="0"/>
  </r>
  <r>
    <x v="186"/>
    <x v="126"/>
    <d v="2023-09-02T00:00:00"/>
    <d v="2024-06-12T00:00:00"/>
    <n v="15.99"/>
    <n v="404"/>
    <x v="6"/>
    <n v="2"/>
    <n v="2"/>
    <x v="0"/>
    <n v="257"/>
    <n v="113"/>
    <x v="0"/>
    <x v="1"/>
    <x v="2"/>
    <n v="60"/>
    <n v="3.8"/>
    <x v="1"/>
    <x v="0"/>
    <x v="178"/>
    <x v="2"/>
    <x v="0"/>
    <x v="0"/>
    <n v="9"/>
    <n v="143.91"/>
    <x v="10"/>
    <x v="1"/>
    <x v="10"/>
    <x v="0"/>
    <x v="2"/>
    <n v="6.7333333333333334"/>
    <n v="0.14851485148514851"/>
    <n v="290"/>
    <x v="1"/>
  </r>
  <r>
    <x v="187"/>
    <x v="62"/>
    <d v="2023-12-11T00:00:00"/>
    <d v="2024-12-14T00:00:00"/>
    <n v="15.99"/>
    <n v="91"/>
    <x v="0"/>
    <n v="3"/>
    <n v="6"/>
    <x v="0"/>
    <n v="961"/>
    <n v="170"/>
    <x v="3"/>
    <x v="3"/>
    <x v="2"/>
    <n v="87"/>
    <n v="4.2"/>
    <x v="1"/>
    <x v="0"/>
    <x v="179"/>
    <x v="2"/>
    <x v="3"/>
    <x v="1"/>
    <n v="12"/>
    <n v="191.88"/>
    <x v="0"/>
    <x v="1"/>
    <x v="2"/>
    <x v="0"/>
    <x v="2"/>
    <n v="1.0459770114942528"/>
    <n v="0.95604395604395609"/>
    <n v="105"/>
    <x v="0"/>
  </r>
  <r>
    <x v="188"/>
    <x v="37"/>
    <d v="2023-07-15T00:00:00"/>
    <d v="2024-01-12T00:00:00"/>
    <n v="7.99"/>
    <n v="202"/>
    <x v="1"/>
    <n v="1"/>
    <n v="5"/>
    <x v="1"/>
    <n v="109"/>
    <n v="41"/>
    <x v="3"/>
    <x v="0"/>
    <x v="0"/>
    <n v="42"/>
    <n v="4.5999999999999996"/>
    <x v="1"/>
    <x v="0"/>
    <x v="180"/>
    <x v="4"/>
    <x v="0"/>
    <x v="0"/>
    <n v="5"/>
    <n v="39.950000000000003"/>
    <x v="7"/>
    <x v="1"/>
    <x v="8"/>
    <x v="0"/>
    <x v="1"/>
    <n v="4.8095238095238093"/>
    <n v="0.20792079207920791"/>
    <n v="442"/>
    <x v="1"/>
  </r>
  <r>
    <x v="189"/>
    <x v="54"/>
    <d v="2024-09-23T00:00:00"/>
    <d v="2024-09-12T00:00:00"/>
    <n v="15.99"/>
    <n v="23"/>
    <x v="5"/>
    <n v="2"/>
    <n v="2"/>
    <x v="0"/>
    <n v="577"/>
    <n v="131"/>
    <x v="4"/>
    <x v="1"/>
    <x v="4"/>
    <n v="14"/>
    <n v="3.9"/>
    <x v="1"/>
    <x v="0"/>
    <x v="181"/>
    <x v="1"/>
    <x v="3"/>
    <x v="1"/>
    <n v="1"/>
    <n v="15.99"/>
    <x v="10"/>
    <x v="0"/>
    <x v="11"/>
    <x v="0"/>
    <x v="2"/>
    <n v="1.6428571428571428"/>
    <n v="0.60869565217391308"/>
    <n v="198"/>
    <x v="0"/>
  </r>
  <r>
    <x v="190"/>
    <x v="127"/>
    <d v="2023-03-05T00:00:00"/>
    <d v="2024-08-12T00:00:00"/>
    <n v="11.99"/>
    <n v="304"/>
    <x v="6"/>
    <n v="1"/>
    <n v="1"/>
    <x v="1"/>
    <n v="389"/>
    <n v="137"/>
    <x v="1"/>
    <x v="0"/>
    <x v="5"/>
    <n v="2"/>
    <n v="4.8"/>
    <x v="0"/>
    <x v="0"/>
    <x v="182"/>
    <x v="4"/>
    <x v="1"/>
    <x v="2"/>
    <n v="17"/>
    <n v="203.83"/>
    <x v="5"/>
    <x v="1"/>
    <x v="6"/>
    <x v="0"/>
    <x v="0"/>
    <n v="152"/>
    <n v="6.5789473684210523E-3"/>
    <n v="229"/>
    <x v="1"/>
  </r>
  <r>
    <x v="191"/>
    <x v="128"/>
    <d v="2024-07-02T00:00:00"/>
    <d v="2024-12-17T00:00:00"/>
    <n v="7.99"/>
    <n v="359"/>
    <x v="0"/>
    <n v="2"/>
    <n v="6"/>
    <x v="0"/>
    <n v="305"/>
    <n v="81"/>
    <x v="5"/>
    <x v="0"/>
    <x v="4"/>
    <n v="28"/>
    <n v="3.3"/>
    <x v="1"/>
    <x v="0"/>
    <x v="183"/>
    <x v="4"/>
    <x v="1"/>
    <x v="2"/>
    <n v="5"/>
    <n v="39.950000000000003"/>
    <x v="7"/>
    <x v="0"/>
    <x v="2"/>
    <x v="0"/>
    <x v="1"/>
    <n v="12.821428571428571"/>
    <n v="7.7994428969359333E-2"/>
    <n v="102"/>
    <x v="0"/>
  </r>
  <r>
    <x v="192"/>
    <x v="47"/>
    <d v="2023-09-23T00:00:00"/>
    <d v="2024-11-27T00:00:00"/>
    <n v="15.99"/>
    <n v="222"/>
    <x v="3"/>
    <n v="1"/>
    <n v="3"/>
    <x v="0"/>
    <n v="785"/>
    <n v="147"/>
    <x v="4"/>
    <x v="1"/>
    <x v="2"/>
    <n v="21"/>
    <n v="4.8"/>
    <x v="0"/>
    <x v="0"/>
    <x v="184"/>
    <x v="2"/>
    <x v="2"/>
    <x v="2"/>
    <n v="14"/>
    <n v="223.86"/>
    <x v="10"/>
    <x v="1"/>
    <x v="0"/>
    <x v="0"/>
    <x v="2"/>
    <n v="10.571428571428571"/>
    <n v="9.45945945945946E-2"/>
    <n v="122"/>
    <x v="0"/>
  </r>
  <r>
    <x v="193"/>
    <x v="129"/>
    <d v="2024-05-22T00:00:00"/>
    <d v="2024-11-23T00:00:00"/>
    <n v="15.99"/>
    <n v="415"/>
    <x v="2"/>
    <n v="3"/>
    <n v="5"/>
    <x v="1"/>
    <n v="769"/>
    <n v="144"/>
    <x v="5"/>
    <x v="0"/>
    <x v="0"/>
    <n v="98"/>
    <n v="3.9"/>
    <x v="1"/>
    <x v="0"/>
    <x v="185"/>
    <x v="3"/>
    <x v="0"/>
    <x v="3"/>
    <n v="6"/>
    <n v="95.94"/>
    <x v="6"/>
    <x v="0"/>
    <x v="0"/>
    <x v="0"/>
    <x v="2"/>
    <n v="4.2346938775510203"/>
    <n v="0.236144578313253"/>
    <n v="126"/>
    <x v="0"/>
  </r>
  <r>
    <x v="194"/>
    <x v="130"/>
    <d v="2023-06-06T00:00:00"/>
    <d v="2024-12-15T00:00:00"/>
    <n v="11.99"/>
    <n v="386"/>
    <x v="3"/>
    <n v="1"/>
    <n v="4"/>
    <x v="1"/>
    <n v="230"/>
    <n v="2"/>
    <x v="3"/>
    <x v="3"/>
    <x v="2"/>
    <n v="39"/>
    <n v="3.7"/>
    <x v="1"/>
    <x v="0"/>
    <x v="186"/>
    <x v="4"/>
    <x v="3"/>
    <x v="0"/>
    <n v="18"/>
    <n v="215.82"/>
    <x v="3"/>
    <x v="1"/>
    <x v="2"/>
    <x v="0"/>
    <x v="0"/>
    <n v="9.8974358974358978"/>
    <n v="0.10103626943005181"/>
    <n v="104"/>
    <x v="0"/>
  </r>
  <r>
    <x v="195"/>
    <x v="131"/>
    <d v="2023-11-30T00:00:00"/>
    <d v="2024-12-15T00:00:00"/>
    <n v="15.99"/>
    <n v="250"/>
    <x v="5"/>
    <n v="4"/>
    <n v="6"/>
    <x v="0"/>
    <n v="271"/>
    <n v="50"/>
    <x v="0"/>
    <x v="0"/>
    <x v="3"/>
    <n v="34"/>
    <n v="4.7"/>
    <x v="1"/>
    <x v="0"/>
    <x v="187"/>
    <x v="3"/>
    <x v="4"/>
    <x v="3"/>
    <n v="12"/>
    <n v="191.88"/>
    <x v="11"/>
    <x v="1"/>
    <x v="2"/>
    <x v="0"/>
    <x v="2"/>
    <n v="7.3529411764705879"/>
    <n v="0.13600000000000001"/>
    <n v="104"/>
    <x v="0"/>
  </r>
  <r>
    <x v="196"/>
    <x v="37"/>
    <d v="2023-06-24T00:00:00"/>
    <d v="2024-11-26T00:00:00"/>
    <n v="15.99"/>
    <n v="62"/>
    <x v="6"/>
    <n v="5"/>
    <n v="1"/>
    <x v="0"/>
    <n v="811"/>
    <n v="109"/>
    <x v="0"/>
    <x v="0"/>
    <x v="4"/>
    <n v="14"/>
    <n v="3.1"/>
    <x v="1"/>
    <x v="0"/>
    <x v="188"/>
    <x v="1"/>
    <x v="1"/>
    <x v="2"/>
    <n v="17"/>
    <n v="271.83"/>
    <x v="3"/>
    <x v="1"/>
    <x v="0"/>
    <x v="0"/>
    <x v="2"/>
    <n v="4.4285714285714288"/>
    <n v="0.22580645161290322"/>
    <n v="123"/>
    <x v="0"/>
  </r>
  <r>
    <x v="197"/>
    <x v="132"/>
    <d v="2024-02-17T00:00:00"/>
    <d v="2024-01-12T00:00:00"/>
    <n v="7.99"/>
    <n v="280"/>
    <x v="2"/>
    <n v="3"/>
    <n v="1"/>
    <x v="0"/>
    <n v="188"/>
    <n v="103"/>
    <x v="0"/>
    <x v="0"/>
    <x v="1"/>
    <n v="80"/>
    <n v="4.8"/>
    <x v="1"/>
    <x v="0"/>
    <x v="189"/>
    <x v="2"/>
    <x v="1"/>
    <x v="2"/>
    <n v="1"/>
    <n v="7.99"/>
    <x v="1"/>
    <x v="0"/>
    <x v="8"/>
    <x v="0"/>
    <x v="1"/>
    <n v="3.5"/>
    <n v="0.2857142857142857"/>
    <n v="442"/>
    <x v="1"/>
  </r>
  <r>
    <x v="198"/>
    <x v="99"/>
    <d v="2024-09-26T00:00:00"/>
    <d v="2024-11-22T00:00:00"/>
    <n v="11.99"/>
    <n v="88"/>
    <x v="4"/>
    <n v="4"/>
    <n v="2"/>
    <x v="1"/>
    <n v="343"/>
    <n v="163"/>
    <x v="4"/>
    <x v="0"/>
    <x v="4"/>
    <n v="89"/>
    <n v="5"/>
    <x v="0"/>
    <x v="0"/>
    <x v="190"/>
    <x v="2"/>
    <x v="1"/>
    <x v="3"/>
    <n v="1"/>
    <n v="11.99"/>
    <x v="10"/>
    <x v="0"/>
    <x v="0"/>
    <x v="0"/>
    <x v="0"/>
    <n v="0.9887640449438202"/>
    <n v="1.0113636363636365"/>
    <n v="127"/>
    <x v="0"/>
  </r>
  <r>
    <x v="199"/>
    <x v="127"/>
    <d v="2023-07-07T00:00:00"/>
    <d v="2024-12-14T00:00:00"/>
    <n v="15.99"/>
    <n v="316"/>
    <x v="6"/>
    <n v="3"/>
    <n v="1"/>
    <x v="0"/>
    <n v="734"/>
    <n v="21"/>
    <x v="2"/>
    <x v="1"/>
    <x v="3"/>
    <n v="65"/>
    <n v="4.5999999999999996"/>
    <x v="1"/>
    <x v="0"/>
    <x v="191"/>
    <x v="2"/>
    <x v="1"/>
    <x v="0"/>
    <n v="17"/>
    <n v="271.83"/>
    <x v="7"/>
    <x v="1"/>
    <x v="2"/>
    <x v="0"/>
    <x v="2"/>
    <n v="4.8615384615384611"/>
    <n v="0.20569620253164558"/>
    <n v="105"/>
    <x v="0"/>
  </r>
  <r>
    <x v="200"/>
    <x v="133"/>
    <d v="2023-09-02T00:00:00"/>
    <d v="2024-11-30T00:00:00"/>
    <n v="11.99"/>
    <n v="167"/>
    <x v="4"/>
    <n v="5"/>
    <n v="5"/>
    <x v="0"/>
    <n v="127"/>
    <n v="138"/>
    <x v="6"/>
    <x v="1"/>
    <x v="2"/>
    <n v="66"/>
    <n v="4.7"/>
    <x v="0"/>
    <x v="0"/>
    <x v="192"/>
    <x v="2"/>
    <x v="0"/>
    <x v="3"/>
    <n v="14"/>
    <n v="167.86"/>
    <x v="10"/>
    <x v="1"/>
    <x v="0"/>
    <x v="0"/>
    <x v="0"/>
    <n v="2.5303030303030303"/>
    <n v="0.39520958083832336"/>
    <n v="119"/>
    <x v="0"/>
  </r>
  <r>
    <x v="201"/>
    <x v="38"/>
    <d v="2023-03-12T00:00:00"/>
    <d v="2024-09-12T00:00:00"/>
    <n v="11.99"/>
    <n v="416"/>
    <x v="4"/>
    <n v="5"/>
    <n v="4"/>
    <x v="1"/>
    <n v="964"/>
    <n v="187"/>
    <x v="3"/>
    <x v="0"/>
    <x v="5"/>
    <n v="6"/>
    <n v="3.2"/>
    <x v="1"/>
    <x v="0"/>
    <x v="193"/>
    <x v="2"/>
    <x v="0"/>
    <x v="0"/>
    <n v="18"/>
    <n v="215.82"/>
    <x v="5"/>
    <x v="1"/>
    <x v="11"/>
    <x v="0"/>
    <x v="0"/>
    <n v="69.333333333333329"/>
    <n v="1.4423076923076924E-2"/>
    <n v="198"/>
    <x v="0"/>
  </r>
  <r>
    <x v="202"/>
    <x v="134"/>
    <d v="2024-07-05T00:00:00"/>
    <d v="2024-03-12T00:00:00"/>
    <n v="11.99"/>
    <n v="482"/>
    <x v="4"/>
    <n v="5"/>
    <n v="2"/>
    <x v="1"/>
    <n v="665"/>
    <n v="96"/>
    <x v="4"/>
    <x v="2"/>
    <x v="0"/>
    <n v="24"/>
    <n v="4.7"/>
    <x v="0"/>
    <x v="0"/>
    <x v="194"/>
    <x v="0"/>
    <x v="4"/>
    <x v="1"/>
    <n v="3"/>
    <n v="35.97"/>
    <x v="7"/>
    <x v="0"/>
    <x v="5"/>
    <x v="0"/>
    <x v="0"/>
    <n v="20.083333333333332"/>
    <n v="4.9792531120331947E-2"/>
    <n v="382"/>
    <x v="1"/>
  </r>
  <r>
    <x v="203"/>
    <x v="135"/>
    <d v="2024-08-25T00:00:00"/>
    <d v="2024-10-12T00:00:00"/>
    <n v="7.99"/>
    <n v="475"/>
    <x v="0"/>
    <n v="5"/>
    <n v="4"/>
    <x v="1"/>
    <n v="510"/>
    <n v="143"/>
    <x v="3"/>
    <x v="1"/>
    <x v="1"/>
    <n v="1"/>
    <n v="4.5"/>
    <x v="1"/>
    <x v="0"/>
    <x v="195"/>
    <x v="1"/>
    <x v="0"/>
    <x v="0"/>
    <n v="1"/>
    <n v="7.99"/>
    <x v="2"/>
    <x v="0"/>
    <x v="1"/>
    <x v="0"/>
    <x v="1"/>
    <n v="475"/>
    <n v="2.1052631578947368E-3"/>
    <n v="168"/>
    <x v="0"/>
  </r>
  <r>
    <x v="204"/>
    <x v="1"/>
    <d v="2024-10-22T00:00:00"/>
    <d v="2024-12-18T00:00:00"/>
    <n v="11.99"/>
    <n v="184"/>
    <x v="3"/>
    <n v="3"/>
    <n v="4"/>
    <x v="0"/>
    <n v="233"/>
    <n v="15"/>
    <x v="2"/>
    <x v="0"/>
    <x v="2"/>
    <n v="28"/>
    <n v="3.5"/>
    <x v="0"/>
    <x v="0"/>
    <x v="196"/>
    <x v="2"/>
    <x v="2"/>
    <x v="0"/>
    <n v="1"/>
    <n v="11.99"/>
    <x v="8"/>
    <x v="0"/>
    <x v="2"/>
    <x v="0"/>
    <x v="0"/>
    <n v="6.5714285714285712"/>
    <n v="0.15217391304347827"/>
    <n v="101"/>
    <x v="0"/>
  </r>
  <r>
    <x v="205"/>
    <x v="136"/>
    <d v="2024-09-24T00:00:00"/>
    <d v="2024-12-13T00:00:00"/>
    <n v="15.99"/>
    <n v="250"/>
    <x v="3"/>
    <n v="4"/>
    <n v="3"/>
    <x v="0"/>
    <n v="774"/>
    <n v="88"/>
    <x v="5"/>
    <x v="2"/>
    <x v="2"/>
    <n v="64"/>
    <n v="3.3"/>
    <x v="1"/>
    <x v="0"/>
    <x v="197"/>
    <x v="4"/>
    <x v="4"/>
    <x v="2"/>
    <n v="2"/>
    <n v="31.98"/>
    <x v="10"/>
    <x v="0"/>
    <x v="2"/>
    <x v="0"/>
    <x v="2"/>
    <n v="3.90625"/>
    <n v="0.25600000000000001"/>
    <n v="106"/>
    <x v="0"/>
  </r>
  <r>
    <x v="206"/>
    <x v="89"/>
    <d v="2024-03-11T00:00:00"/>
    <d v="2024-11-24T00:00:00"/>
    <n v="11.99"/>
    <n v="318"/>
    <x v="4"/>
    <n v="1"/>
    <n v="5"/>
    <x v="0"/>
    <n v="925"/>
    <n v="191"/>
    <x v="5"/>
    <x v="3"/>
    <x v="2"/>
    <n v="38"/>
    <n v="4.5999999999999996"/>
    <x v="0"/>
    <x v="0"/>
    <x v="198"/>
    <x v="3"/>
    <x v="3"/>
    <x v="1"/>
    <n v="8"/>
    <n v="95.92"/>
    <x v="5"/>
    <x v="0"/>
    <x v="0"/>
    <x v="0"/>
    <x v="0"/>
    <n v="8.3684210526315788"/>
    <n v="0.11949685534591195"/>
    <n v="125"/>
    <x v="0"/>
  </r>
  <r>
    <x v="207"/>
    <x v="17"/>
    <d v="2023-04-26T00:00:00"/>
    <d v="2024-11-24T00:00:00"/>
    <n v="15.99"/>
    <n v="106"/>
    <x v="2"/>
    <n v="3"/>
    <n v="3"/>
    <x v="1"/>
    <n v="377"/>
    <n v="31"/>
    <x v="0"/>
    <x v="1"/>
    <x v="1"/>
    <n v="85"/>
    <n v="3.5"/>
    <x v="0"/>
    <x v="0"/>
    <x v="199"/>
    <x v="4"/>
    <x v="1"/>
    <x v="0"/>
    <n v="18"/>
    <n v="287.82"/>
    <x v="4"/>
    <x v="1"/>
    <x v="0"/>
    <x v="0"/>
    <x v="2"/>
    <n v="1.2470588235294118"/>
    <n v="0.80188679245283023"/>
    <n v="125"/>
    <x v="0"/>
  </r>
  <r>
    <x v="208"/>
    <x v="22"/>
    <d v="2023-06-24T00:00:00"/>
    <d v="2024-12-14T00:00:00"/>
    <n v="7.99"/>
    <n v="246"/>
    <x v="5"/>
    <n v="3"/>
    <n v="3"/>
    <x v="0"/>
    <n v="358"/>
    <n v="158"/>
    <x v="0"/>
    <x v="1"/>
    <x v="3"/>
    <n v="18"/>
    <n v="3.8"/>
    <x v="1"/>
    <x v="0"/>
    <x v="200"/>
    <x v="2"/>
    <x v="4"/>
    <x v="1"/>
    <n v="17"/>
    <n v="135.83000000000001"/>
    <x v="3"/>
    <x v="1"/>
    <x v="2"/>
    <x v="0"/>
    <x v="1"/>
    <n v="13.666666666666666"/>
    <n v="7.3170731707317069E-2"/>
    <n v="105"/>
    <x v="0"/>
  </r>
  <r>
    <x v="209"/>
    <x v="75"/>
    <d v="2023-05-09T00:00:00"/>
    <d v="2024-12-13T00:00:00"/>
    <n v="7.99"/>
    <n v="413"/>
    <x v="3"/>
    <n v="5"/>
    <n v="5"/>
    <x v="1"/>
    <n v="895"/>
    <n v="3"/>
    <x v="3"/>
    <x v="1"/>
    <x v="4"/>
    <n v="87"/>
    <n v="3.2"/>
    <x v="0"/>
    <x v="0"/>
    <x v="201"/>
    <x v="1"/>
    <x v="0"/>
    <x v="0"/>
    <n v="19"/>
    <n v="151.81"/>
    <x v="6"/>
    <x v="1"/>
    <x v="2"/>
    <x v="0"/>
    <x v="1"/>
    <n v="4.7471264367816088"/>
    <n v="0.21065375302663439"/>
    <n v="106"/>
    <x v="0"/>
  </r>
  <r>
    <x v="210"/>
    <x v="137"/>
    <d v="2024-03-09T00:00:00"/>
    <d v="2024-11-27T00:00:00"/>
    <n v="7.99"/>
    <n v="287"/>
    <x v="1"/>
    <n v="1"/>
    <n v="2"/>
    <x v="0"/>
    <n v="670"/>
    <n v="147"/>
    <x v="3"/>
    <x v="2"/>
    <x v="3"/>
    <n v="42"/>
    <n v="4.3"/>
    <x v="0"/>
    <x v="0"/>
    <x v="202"/>
    <x v="0"/>
    <x v="4"/>
    <x v="3"/>
    <n v="8"/>
    <n v="63.92"/>
    <x v="5"/>
    <x v="0"/>
    <x v="0"/>
    <x v="0"/>
    <x v="1"/>
    <n v="6.833333333333333"/>
    <n v="0.14634146341463414"/>
    <n v="122"/>
    <x v="0"/>
  </r>
  <r>
    <x v="211"/>
    <x v="138"/>
    <d v="2024-09-18T00:00:00"/>
    <d v="2024-12-13T00:00:00"/>
    <n v="7.99"/>
    <n v="247"/>
    <x v="2"/>
    <n v="5"/>
    <n v="6"/>
    <x v="1"/>
    <n v="563"/>
    <n v="185"/>
    <x v="5"/>
    <x v="2"/>
    <x v="2"/>
    <n v="3"/>
    <n v="4.8"/>
    <x v="1"/>
    <x v="0"/>
    <x v="203"/>
    <x v="2"/>
    <x v="2"/>
    <x v="3"/>
    <n v="2"/>
    <n v="15.98"/>
    <x v="10"/>
    <x v="0"/>
    <x v="2"/>
    <x v="0"/>
    <x v="1"/>
    <n v="82.333333333333329"/>
    <n v="1.2145748987854251E-2"/>
    <n v="106"/>
    <x v="0"/>
  </r>
  <r>
    <x v="212"/>
    <x v="38"/>
    <d v="2023-11-06T00:00:00"/>
    <d v="2024-11-21T00:00:00"/>
    <n v="15.99"/>
    <n v="399"/>
    <x v="4"/>
    <n v="3"/>
    <n v="5"/>
    <x v="0"/>
    <n v="541"/>
    <n v="158"/>
    <x v="6"/>
    <x v="2"/>
    <x v="5"/>
    <n v="4"/>
    <n v="4.9000000000000004"/>
    <x v="0"/>
    <x v="0"/>
    <x v="204"/>
    <x v="1"/>
    <x v="1"/>
    <x v="2"/>
    <n v="12"/>
    <n v="191.88"/>
    <x v="11"/>
    <x v="1"/>
    <x v="0"/>
    <x v="0"/>
    <x v="2"/>
    <n v="99.75"/>
    <n v="1.0025062656641603E-2"/>
    <n v="128"/>
    <x v="0"/>
  </r>
  <r>
    <x v="213"/>
    <x v="13"/>
    <d v="2024-07-06T00:00:00"/>
    <d v="2024-11-24T00:00:00"/>
    <n v="7.99"/>
    <n v="368"/>
    <x v="0"/>
    <n v="5"/>
    <n v="1"/>
    <x v="0"/>
    <n v="481"/>
    <n v="58"/>
    <x v="4"/>
    <x v="0"/>
    <x v="4"/>
    <n v="97"/>
    <n v="4"/>
    <x v="1"/>
    <x v="0"/>
    <x v="205"/>
    <x v="4"/>
    <x v="3"/>
    <x v="3"/>
    <n v="4"/>
    <n v="31.96"/>
    <x v="7"/>
    <x v="0"/>
    <x v="0"/>
    <x v="0"/>
    <x v="1"/>
    <n v="3.7938144329896906"/>
    <n v="0.26358695652173914"/>
    <n v="125"/>
    <x v="0"/>
  </r>
  <r>
    <x v="214"/>
    <x v="17"/>
    <d v="2022-12-19T00:00:00"/>
    <d v="2024-12-13T00:00:00"/>
    <n v="15.99"/>
    <n v="396"/>
    <x v="0"/>
    <n v="3"/>
    <n v="3"/>
    <x v="1"/>
    <n v="175"/>
    <n v="17"/>
    <x v="3"/>
    <x v="1"/>
    <x v="5"/>
    <n v="11"/>
    <n v="3.4"/>
    <x v="1"/>
    <x v="0"/>
    <x v="206"/>
    <x v="0"/>
    <x v="0"/>
    <x v="3"/>
    <n v="23"/>
    <n v="367.77"/>
    <x v="0"/>
    <x v="2"/>
    <x v="2"/>
    <x v="0"/>
    <x v="2"/>
    <n v="36"/>
    <n v="2.7777777777777776E-2"/>
    <n v="106"/>
    <x v="0"/>
  </r>
  <r>
    <x v="215"/>
    <x v="139"/>
    <d v="2024-12-07T00:00:00"/>
    <d v="2024-11-30T00:00:00"/>
    <n v="11.99"/>
    <n v="445"/>
    <x v="6"/>
    <n v="4"/>
    <n v="4"/>
    <x v="0"/>
    <n v="25"/>
    <n v="132"/>
    <x v="0"/>
    <x v="3"/>
    <x v="0"/>
    <n v="50"/>
    <n v="3.8"/>
    <x v="0"/>
    <x v="0"/>
    <x v="207"/>
    <x v="2"/>
    <x v="3"/>
    <x v="2"/>
    <n v="1"/>
    <n v="11.99"/>
    <x v="0"/>
    <x v="0"/>
    <x v="0"/>
    <x v="0"/>
    <x v="0"/>
    <n v="8.9"/>
    <n v="0.11235955056179775"/>
    <n v="119"/>
    <x v="0"/>
  </r>
  <r>
    <x v="216"/>
    <x v="13"/>
    <d v="2023-09-22T00:00:00"/>
    <d v="2024-12-13T00:00:00"/>
    <n v="15.99"/>
    <n v="371"/>
    <x v="6"/>
    <n v="1"/>
    <n v="5"/>
    <x v="1"/>
    <n v="466"/>
    <n v="176"/>
    <x v="2"/>
    <x v="0"/>
    <x v="3"/>
    <n v="73"/>
    <n v="4.9000000000000004"/>
    <x v="1"/>
    <x v="0"/>
    <x v="208"/>
    <x v="4"/>
    <x v="3"/>
    <x v="2"/>
    <n v="14"/>
    <n v="223.86"/>
    <x v="10"/>
    <x v="1"/>
    <x v="2"/>
    <x v="0"/>
    <x v="2"/>
    <n v="5.0821917808219181"/>
    <n v="0.19676549865229109"/>
    <n v="106"/>
    <x v="0"/>
  </r>
  <r>
    <x v="217"/>
    <x v="140"/>
    <d v="2024-07-04T00:00:00"/>
    <d v="2024-11-21T00:00:00"/>
    <n v="7.99"/>
    <n v="348"/>
    <x v="5"/>
    <n v="2"/>
    <n v="2"/>
    <x v="1"/>
    <n v="797"/>
    <n v="81"/>
    <x v="5"/>
    <x v="3"/>
    <x v="0"/>
    <n v="12"/>
    <n v="5"/>
    <x v="0"/>
    <x v="0"/>
    <x v="209"/>
    <x v="2"/>
    <x v="2"/>
    <x v="2"/>
    <n v="4"/>
    <n v="31.96"/>
    <x v="7"/>
    <x v="0"/>
    <x v="0"/>
    <x v="0"/>
    <x v="1"/>
    <n v="29"/>
    <n v="3.4482758620689655E-2"/>
    <n v="128"/>
    <x v="0"/>
  </r>
  <r>
    <x v="218"/>
    <x v="141"/>
    <d v="2024-09-25T00:00:00"/>
    <d v="2024-09-12T00:00:00"/>
    <n v="7.99"/>
    <n v="53"/>
    <x v="4"/>
    <n v="2"/>
    <n v="4"/>
    <x v="1"/>
    <n v="304"/>
    <n v="49"/>
    <x v="4"/>
    <x v="0"/>
    <x v="1"/>
    <n v="57"/>
    <n v="4.3"/>
    <x v="1"/>
    <x v="0"/>
    <x v="210"/>
    <x v="4"/>
    <x v="3"/>
    <x v="3"/>
    <n v="1"/>
    <n v="7.99"/>
    <x v="10"/>
    <x v="0"/>
    <x v="11"/>
    <x v="0"/>
    <x v="1"/>
    <n v="0.92982456140350878"/>
    <n v="1.0754716981132075"/>
    <n v="198"/>
    <x v="0"/>
  </r>
  <r>
    <x v="219"/>
    <x v="142"/>
    <d v="2024-03-19T00:00:00"/>
    <d v="2024-11-12T00:00:00"/>
    <n v="7.99"/>
    <n v="359"/>
    <x v="0"/>
    <n v="5"/>
    <n v="4"/>
    <x v="0"/>
    <n v="624"/>
    <n v="107"/>
    <x v="1"/>
    <x v="2"/>
    <x v="0"/>
    <n v="4"/>
    <n v="3.1"/>
    <x v="0"/>
    <x v="0"/>
    <x v="211"/>
    <x v="3"/>
    <x v="2"/>
    <x v="1"/>
    <n v="7"/>
    <n v="55.93"/>
    <x v="5"/>
    <x v="0"/>
    <x v="0"/>
    <x v="0"/>
    <x v="1"/>
    <n v="89.75"/>
    <n v="1.1142061281337047E-2"/>
    <n v="137"/>
    <x v="0"/>
  </r>
  <r>
    <x v="220"/>
    <x v="106"/>
    <d v="2023-10-13T00:00:00"/>
    <d v="2024-12-17T00:00:00"/>
    <n v="11.99"/>
    <n v="331"/>
    <x v="5"/>
    <n v="5"/>
    <n v="5"/>
    <x v="0"/>
    <n v="990"/>
    <n v="72"/>
    <x v="0"/>
    <x v="2"/>
    <x v="0"/>
    <n v="80"/>
    <n v="3.7"/>
    <x v="1"/>
    <x v="0"/>
    <x v="212"/>
    <x v="0"/>
    <x v="0"/>
    <x v="2"/>
    <n v="14"/>
    <n v="167.86"/>
    <x v="8"/>
    <x v="1"/>
    <x v="2"/>
    <x v="0"/>
    <x v="0"/>
    <n v="4.1375000000000002"/>
    <n v="0.24169184290030213"/>
    <n v="102"/>
    <x v="0"/>
  </r>
  <r>
    <x v="221"/>
    <x v="5"/>
    <d v="2024-02-23T00:00:00"/>
    <d v="2024-04-12T00:00:00"/>
    <n v="11.99"/>
    <n v="134"/>
    <x v="4"/>
    <n v="4"/>
    <n v="1"/>
    <x v="1"/>
    <n v="459"/>
    <n v="105"/>
    <x v="6"/>
    <x v="0"/>
    <x v="4"/>
    <n v="3"/>
    <n v="3.7"/>
    <x v="0"/>
    <x v="0"/>
    <x v="213"/>
    <x v="0"/>
    <x v="2"/>
    <x v="1"/>
    <n v="1"/>
    <n v="11.99"/>
    <x v="1"/>
    <x v="0"/>
    <x v="4"/>
    <x v="0"/>
    <x v="0"/>
    <n v="44.666666666666664"/>
    <n v="2.2388059701492536E-2"/>
    <n v="351"/>
    <x v="1"/>
  </r>
  <r>
    <x v="222"/>
    <x v="80"/>
    <d v="2023-11-20T00:00:00"/>
    <d v="2024-11-26T00:00:00"/>
    <n v="7.99"/>
    <n v="168"/>
    <x v="3"/>
    <n v="3"/>
    <n v="1"/>
    <x v="0"/>
    <n v="113"/>
    <n v="85"/>
    <x v="6"/>
    <x v="0"/>
    <x v="0"/>
    <n v="52"/>
    <n v="4.7"/>
    <x v="1"/>
    <x v="0"/>
    <x v="214"/>
    <x v="0"/>
    <x v="4"/>
    <x v="3"/>
    <n v="12"/>
    <n v="95.88"/>
    <x v="11"/>
    <x v="1"/>
    <x v="0"/>
    <x v="0"/>
    <x v="1"/>
    <n v="3.2307692307692308"/>
    <n v="0.30952380952380953"/>
    <n v="123"/>
    <x v="0"/>
  </r>
  <r>
    <x v="223"/>
    <x v="104"/>
    <d v="2024-07-14T00:00:00"/>
    <d v="2024-12-12T00:00:00"/>
    <n v="15.99"/>
    <n v="409"/>
    <x v="5"/>
    <n v="1"/>
    <n v="2"/>
    <x v="1"/>
    <n v="131"/>
    <n v="85"/>
    <x v="0"/>
    <x v="0"/>
    <x v="5"/>
    <n v="95"/>
    <n v="4.3"/>
    <x v="0"/>
    <x v="0"/>
    <x v="215"/>
    <x v="1"/>
    <x v="4"/>
    <x v="1"/>
    <n v="4"/>
    <n v="63.96"/>
    <x v="7"/>
    <x v="0"/>
    <x v="2"/>
    <x v="0"/>
    <x v="2"/>
    <n v="4.3052631578947365"/>
    <n v="0.23227383863080683"/>
    <n v="107"/>
    <x v="0"/>
  </r>
  <r>
    <x v="224"/>
    <x v="36"/>
    <d v="2024-08-05T00:00:00"/>
    <d v="2024-12-16T00:00:00"/>
    <n v="15.99"/>
    <n v="297"/>
    <x v="6"/>
    <n v="5"/>
    <n v="3"/>
    <x v="0"/>
    <n v="796"/>
    <n v="200"/>
    <x v="4"/>
    <x v="0"/>
    <x v="5"/>
    <n v="36"/>
    <n v="3.1"/>
    <x v="0"/>
    <x v="0"/>
    <x v="216"/>
    <x v="0"/>
    <x v="1"/>
    <x v="3"/>
    <n v="4"/>
    <n v="63.96"/>
    <x v="2"/>
    <x v="0"/>
    <x v="2"/>
    <x v="0"/>
    <x v="2"/>
    <n v="8.25"/>
    <n v="0.12121212121212122"/>
    <n v="103"/>
    <x v="0"/>
  </r>
  <r>
    <x v="225"/>
    <x v="113"/>
    <d v="2024-01-01T00:00:00"/>
    <d v="2024-07-12T00:00:00"/>
    <n v="11.99"/>
    <n v="298"/>
    <x v="0"/>
    <n v="2"/>
    <n v="1"/>
    <x v="0"/>
    <n v="918"/>
    <n v="153"/>
    <x v="5"/>
    <x v="3"/>
    <x v="0"/>
    <n v="52"/>
    <n v="4.4000000000000004"/>
    <x v="0"/>
    <x v="0"/>
    <x v="217"/>
    <x v="2"/>
    <x v="4"/>
    <x v="2"/>
    <n v="6"/>
    <n v="71.94"/>
    <x v="9"/>
    <x v="0"/>
    <x v="9"/>
    <x v="0"/>
    <x v="0"/>
    <n v="5.7307692307692308"/>
    <n v="0.17449664429530201"/>
    <n v="260"/>
    <x v="1"/>
  </r>
  <r>
    <x v="226"/>
    <x v="143"/>
    <d v="2024-06-01T00:00:00"/>
    <d v="2024-11-27T00:00:00"/>
    <n v="7.99"/>
    <n v="294"/>
    <x v="0"/>
    <n v="1"/>
    <n v="3"/>
    <x v="1"/>
    <n v="936"/>
    <n v="120"/>
    <x v="4"/>
    <x v="2"/>
    <x v="0"/>
    <n v="49"/>
    <n v="3.2"/>
    <x v="0"/>
    <x v="0"/>
    <x v="218"/>
    <x v="3"/>
    <x v="0"/>
    <x v="1"/>
    <n v="5"/>
    <n v="39.950000000000003"/>
    <x v="3"/>
    <x v="0"/>
    <x v="0"/>
    <x v="0"/>
    <x v="1"/>
    <n v="6"/>
    <n v="0.16666666666666666"/>
    <n v="122"/>
    <x v="0"/>
  </r>
  <r>
    <x v="227"/>
    <x v="7"/>
    <d v="2022-12-31T00:00:00"/>
    <d v="2024-12-13T00:00:00"/>
    <n v="11.99"/>
    <n v="365"/>
    <x v="4"/>
    <n v="1"/>
    <n v="5"/>
    <x v="1"/>
    <n v="582"/>
    <n v="162"/>
    <x v="5"/>
    <x v="0"/>
    <x v="3"/>
    <n v="8"/>
    <n v="3.3"/>
    <x v="1"/>
    <x v="0"/>
    <x v="219"/>
    <x v="1"/>
    <x v="3"/>
    <x v="3"/>
    <n v="23"/>
    <n v="275.77"/>
    <x v="0"/>
    <x v="2"/>
    <x v="2"/>
    <x v="0"/>
    <x v="0"/>
    <n v="45.625"/>
    <n v="2.1917808219178082E-2"/>
    <n v="106"/>
    <x v="0"/>
  </r>
  <r>
    <x v="228"/>
    <x v="129"/>
    <d v="2023-05-14T00:00:00"/>
    <d v="2024-09-12T00:00:00"/>
    <n v="11.99"/>
    <n v="456"/>
    <x v="6"/>
    <n v="1"/>
    <n v="6"/>
    <x v="1"/>
    <n v="945"/>
    <n v="114"/>
    <x v="6"/>
    <x v="1"/>
    <x v="4"/>
    <n v="44"/>
    <n v="3"/>
    <x v="1"/>
    <x v="0"/>
    <x v="220"/>
    <x v="0"/>
    <x v="1"/>
    <x v="0"/>
    <n v="15"/>
    <n v="179.85"/>
    <x v="6"/>
    <x v="1"/>
    <x v="11"/>
    <x v="0"/>
    <x v="0"/>
    <n v="10.363636363636363"/>
    <n v="9.6491228070175433E-2"/>
    <n v="198"/>
    <x v="0"/>
  </r>
  <r>
    <x v="229"/>
    <x v="144"/>
    <d v="2023-12-20T00:00:00"/>
    <d v="2024-11-21T00:00:00"/>
    <n v="15.99"/>
    <n v="90"/>
    <x v="0"/>
    <n v="3"/>
    <n v="2"/>
    <x v="0"/>
    <n v="399"/>
    <n v="9"/>
    <x v="4"/>
    <x v="3"/>
    <x v="2"/>
    <n v="73"/>
    <n v="4.4000000000000004"/>
    <x v="0"/>
    <x v="0"/>
    <x v="221"/>
    <x v="0"/>
    <x v="1"/>
    <x v="1"/>
    <n v="11"/>
    <n v="175.89000000000001"/>
    <x v="0"/>
    <x v="1"/>
    <x v="0"/>
    <x v="0"/>
    <x v="2"/>
    <n v="1.2328767123287672"/>
    <n v="0.81111111111111112"/>
    <n v="128"/>
    <x v="0"/>
  </r>
  <r>
    <x v="230"/>
    <x v="64"/>
    <d v="2024-10-10T00:00:00"/>
    <d v="2024-11-30T00:00:00"/>
    <n v="15.99"/>
    <n v="102"/>
    <x v="1"/>
    <n v="5"/>
    <n v="3"/>
    <x v="0"/>
    <n v="456"/>
    <n v="52"/>
    <x v="0"/>
    <x v="2"/>
    <x v="5"/>
    <n v="32"/>
    <n v="4.9000000000000004"/>
    <x v="0"/>
    <x v="0"/>
    <x v="222"/>
    <x v="3"/>
    <x v="3"/>
    <x v="3"/>
    <n v="1"/>
    <n v="15.99"/>
    <x v="8"/>
    <x v="0"/>
    <x v="0"/>
    <x v="0"/>
    <x v="2"/>
    <n v="3.1875"/>
    <n v="0.31372549019607843"/>
    <n v="119"/>
    <x v="0"/>
  </r>
  <r>
    <x v="231"/>
    <x v="145"/>
    <d v="2024-07-04T00:00:00"/>
    <d v="2024-05-12T00:00:00"/>
    <n v="15.99"/>
    <n v="198"/>
    <x v="5"/>
    <n v="3"/>
    <n v="1"/>
    <x v="1"/>
    <n v="614"/>
    <n v="69"/>
    <x v="4"/>
    <x v="3"/>
    <x v="0"/>
    <n v="27"/>
    <n v="3.6"/>
    <x v="0"/>
    <x v="0"/>
    <x v="223"/>
    <x v="0"/>
    <x v="3"/>
    <x v="0"/>
    <n v="1"/>
    <n v="15.99"/>
    <x v="7"/>
    <x v="0"/>
    <x v="7"/>
    <x v="0"/>
    <x v="2"/>
    <n v="7.333333333333333"/>
    <n v="0.13636363636363635"/>
    <n v="321"/>
    <x v="1"/>
  </r>
  <r>
    <x v="232"/>
    <x v="40"/>
    <d v="2023-01-10T00:00:00"/>
    <d v="2024-11-22T00:00:00"/>
    <n v="11.99"/>
    <n v="342"/>
    <x v="6"/>
    <n v="2"/>
    <n v="2"/>
    <x v="0"/>
    <n v="503"/>
    <n v="6"/>
    <x v="4"/>
    <x v="3"/>
    <x v="5"/>
    <n v="23"/>
    <n v="3.2"/>
    <x v="0"/>
    <x v="0"/>
    <x v="224"/>
    <x v="1"/>
    <x v="2"/>
    <x v="1"/>
    <n v="22"/>
    <n v="263.78000000000003"/>
    <x v="9"/>
    <x v="1"/>
    <x v="0"/>
    <x v="0"/>
    <x v="0"/>
    <n v="14.869565217391305"/>
    <n v="6.725146198830409E-2"/>
    <n v="127"/>
    <x v="0"/>
  </r>
  <r>
    <x v="233"/>
    <x v="146"/>
    <d v="2023-08-09T00:00:00"/>
    <d v="2024-12-12T00:00:00"/>
    <n v="15.99"/>
    <n v="297"/>
    <x v="4"/>
    <n v="3"/>
    <n v="1"/>
    <x v="1"/>
    <n v="667"/>
    <n v="75"/>
    <x v="1"/>
    <x v="3"/>
    <x v="4"/>
    <n v="89"/>
    <n v="4.5"/>
    <x v="1"/>
    <x v="0"/>
    <x v="225"/>
    <x v="3"/>
    <x v="1"/>
    <x v="1"/>
    <n v="16"/>
    <n v="255.84"/>
    <x v="2"/>
    <x v="1"/>
    <x v="2"/>
    <x v="0"/>
    <x v="2"/>
    <n v="3.3370786516853932"/>
    <n v="0.29966329966329969"/>
    <n v="107"/>
    <x v="0"/>
  </r>
  <r>
    <x v="234"/>
    <x v="28"/>
    <d v="2024-01-26T00:00:00"/>
    <d v="2024-11-28T00:00:00"/>
    <n v="7.99"/>
    <n v="383"/>
    <x v="0"/>
    <n v="3"/>
    <n v="2"/>
    <x v="1"/>
    <n v="699"/>
    <n v="174"/>
    <x v="4"/>
    <x v="1"/>
    <x v="5"/>
    <n v="13"/>
    <n v="3.8"/>
    <x v="0"/>
    <x v="0"/>
    <x v="226"/>
    <x v="0"/>
    <x v="4"/>
    <x v="1"/>
    <n v="10"/>
    <n v="79.900000000000006"/>
    <x v="9"/>
    <x v="0"/>
    <x v="0"/>
    <x v="0"/>
    <x v="1"/>
    <n v="29.46153846153846"/>
    <n v="3.3942558746736295E-2"/>
    <n v="121"/>
    <x v="0"/>
  </r>
  <r>
    <x v="235"/>
    <x v="17"/>
    <d v="2024-03-26T00:00:00"/>
    <d v="2024-11-29T00:00:00"/>
    <n v="7.99"/>
    <n v="307"/>
    <x v="2"/>
    <n v="5"/>
    <n v="6"/>
    <x v="0"/>
    <n v="340"/>
    <n v="174"/>
    <x v="1"/>
    <x v="0"/>
    <x v="2"/>
    <n v="11"/>
    <n v="4.5"/>
    <x v="0"/>
    <x v="0"/>
    <x v="227"/>
    <x v="2"/>
    <x v="4"/>
    <x v="3"/>
    <n v="8"/>
    <n v="63.92"/>
    <x v="5"/>
    <x v="0"/>
    <x v="0"/>
    <x v="0"/>
    <x v="1"/>
    <n v="27.90909090909091"/>
    <n v="3.5830618892508145E-2"/>
    <n v="120"/>
    <x v="0"/>
  </r>
  <r>
    <x v="236"/>
    <x v="147"/>
    <d v="2023-10-12T00:00:00"/>
    <d v="2024-07-12T00:00:00"/>
    <n v="15.99"/>
    <n v="29"/>
    <x v="4"/>
    <n v="5"/>
    <n v="2"/>
    <x v="1"/>
    <n v="317"/>
    <n v="116"/>
    <x v="3"/>
    <x v="1"/>
    <x v="4"/>
    <n v="78"/>
    <n v="3.8"/>
    <x v="0"/>
    <x v="0"/>
    <x v="228"/>
    <x v="3"/>
    <x v="3"/>
    <x v="2"/>
    <n v="9"/>
    <n v="143.91"/>
    <x v="8"/>
    <x v="1"/>
    <x v="9"/>
    <x v="0"/>
    <x v="2"/>
    <n v="0.37179487179487181"/>
    <n v="2.6896551724137931"/>
    <n v="260"/>
    <x v="1"/>
  </r>
  <r>
    <x v="237"/>
    <x v="67"/>
    <d v="2023-01-24T00:00:00"/>
    <d v="2024-05-12T00:00:00"/>
    <n v="7.99"/>
    <n v="281"/>
    <x v="4"/>
    <n v="2"/>
    <n v="4"/>
    <x v="0"/>
    <n v="770"/>
    <n v="74"/>
    <x v="5"/>
    <x v="2"/>
    <x v="4"/>
    <n v="12"/>
    <n v="4"/>
    <x v="1"/>
    <x v="0"/>
    <x v="229"/>
    <x v="1"/>
    <x v="0"/>
    <x v="0"/>
    <n v="15"/>
    <n v="119.85000000000001"/>
    <x v="9"/>
    <x v="1"/>
    <x v="7"/>
    <x v="0"/>
    <x v="1"/>
    <n v="23.416666666666668"/>
    <n v="4.2704626334519574E-2"/>
    <n v="321"/>
    <x v="1"/>
  </r>
  <r>
    <x v="238"/>
    <x v="28"/>
    <d v="2023-02-25T00:00:00"/>
    <d v="2024-11-22T00:00:00"/>
    <n v="7.99"/>
    <n v="16"/>
    <x v="3"/>
    <n v="3"/>
    <n v="4"/>
    <x v="0"/>
    <n v="964"/>
    <n v="111"/>
    <x v="4"/>
    <x v="3"/>
    <x v="2"/>
    <n v="52"/>
    <n v="3.1"/>
    <x v="0"/>
    <x v="0"/>
    <x v="230"/>
    <x v="3"/>
    <x v="4"/>
    <x v="2"/>
    <n v="20"/>
    <n v="159.80000000000001"/>
    <x v="1"/>
    <x v="1"/>
    <x v="0"/>
    <x v="0"/>
    <x v="1"/>
    <n v="0.30769230769230771"/>
    <n v="3.25"/>
    <n v="127"/>
    <x v="0"/>
  </r>
  <r>
    <x v="239"/>
    <x v="148"/>
    <d v="2024-01-03T00:00:00"/>
    <d v="2024-05-12T00:00:00"/>
    <n v="15.99"/>
    <n v="467"/>
    <x v="3"/>
    <n v="4"/>
    <n v="2"/>
    <x v="0"/>
    <n v="18"/>
    <n v="34"/>
    <x v="5"/>
    <x v="0"/>
    <x v="5"/>
    <n v="100"/>
    <n v="4.0999999999999996"/>
    <x v="0"/>
    <x v="0"/>
    <x v="231"/>
    <x v="0"/>
    <x v="4"/>
    <x v="1"/>
    <n v="4"/>
    <n v="63.96"/>
    <x v="9"/>
    <x v="0"/>
    <x v="7"/>
    <x v="0"/>
    <x v="2"/>
    <n v="4.67"/>
    <n v="0.21413276231263384"/>
    <n v="321"/>
    <x v="1"/>
  </r>
  <r>
    <x v="240"/>
    <x v="145"/>
    <d v="2024-10-25T00:00:00"/>
    <d v="2024-11-19T00:00:00"/>
    <n v="15.99"/>
    <n v="139"/>
    <x v="6"/>
    <n v="2"/>
    <n v="1"/>
    <x v="0"/>
    <n v="257"/>
    <n v="173"/>
    <x v="5"/>
    <x v="2"/>
    <x v="1"/>
    <n v="16"/>
    <n v="3.7"/>
    <x v="0"/>
    <x v="0"/>
    <x v="232"/>
    <x v="2"/>
    <x v="3"/>
    <x v="0"/>
    <n v="1"/>
    <n v="15.99"/>
    <x v="8"/>
    <x v="0"/>
    <x v="0"/>
    <x v="0"/>
    <x v="2"/>
    <n v="8.6875"/>
    <n v="0.11510791366906475"/>
    <n v="130"/>
    <x v="0"/>
  </r>
  <r>
    <x v="241"/>
    <x v="29"/>
    <d v="2023-06-08T00:00:00"/>
    <d v="2024-12-18T00:00:00"/>
    <n v="7.99"/>
    <n v="379"/>
    <x v="1"/>
    <n v="3"/>
    <n v="5"/>
    <x v="1"/>
    <n v="377"/>
    <n v="153"/>
    <x v="5"/>
    <x v="0"/>
    <x v="2"/>
    <n v="67"/>
    <n v="3.6"/>
    <x v="0"/>
    <x v="0"/>
    <x v="188"/>
    <x v="0"/>
    <x v="4"/>
    <x v="1"/>
    <n v="18"/>
    <n v="143.82"/>
    <x v="3"/>
    <x v="1"/>
    <x v="2"/>
    <x v="0"/>
    <x v="1"/>
    <n v="5.6567164179104479"/>
    <n v="0.17678100263852242"/>
    <n v="101"/>
    <x v="0"/>
  </r>
  <r>
    <x v="242"/>
    <x v="38"/>
    <d v="2023-09-19T00:00:00"/>
    <d v="2024-11-23T00:00:00"/>
    <n v="7.99"/>
    <n v="43"/>
    <x v="6"/>
    <n v="4"/>
    <n v="1"/>
    <x v="0"/>
    <n v="973"/>
    <n v="7"/>
    <x v="6"/>
    <x v="1"/>
    <x v="3"/>
    <n v="76"/>
    <n v="4.0999999999999996"/>
    <x v="0"/>
    <x v="0"/>
    <x v="82"/>
    <x v="0"/>
    <x v="1"/>
    <x v="2"/>
    <n v="14"/>
    <n v="111.86"/>
    <x v="10"/>
    <x v="1"/>
    <x v="0"/>
    <x v="0"/>
    <x v="1"/>
    <n v="0.56578947368421051"/>
    <n v="1.7674418604651163"/>
    <n v="126"/>
    <x v="0"/>
  </r>
  <r>
    <x v="243"/>
    <x v="149"/>
    <d v="2023-11-24T00:00:00"/>
    <d v="2024-11-12T00:00:00"/>
    <n v="11.99"/>
    <n v="404"/>
    <x v="1"/>
    <n v="4"/>
    <n v="6"/>
    <x v="0"/>
    <n v="906"/>
    <n v="43"/>
    <x v="1"/>
    <x v="3"/>
    <x v="4"/>
    <n v="59"/>
    <n v="4.9000000000000004"/>
    <x v="0"/>
    <x v="0"/>
    <x v="233"/>
    <x v="3"/>
    <x v="3"/>
    <x v="2"/>
    <n v="11"/>
    <n v="131.89000000000001"/>
    <x v="11"/>
    <x v="1"/>
    <x v="0"/>
    <x v="0"/>
    <x v="0"/>
    <n v="6.8474576271186445"/>
    <n v="0.14603960396039603"/>
    <n v="137"/>
    <x v="0"/>
  </r>
  <r>
    <x v="244"/>
    <x v="150"/>
    <d v="2023-11-09T00:00:00"/>
    <d v="2024-01-12T00:00:00"/>
    <n v="15.99"/>
    <n v="29"/>
    <x v="1"/>
    <n v="2"/>
    <n v="4"/>
    <x v="1"/>
    <n v="450"/>
    <n v="67"/>
    <x v="1"/>
    <x v="1"/>
    <x v="4"/>
    <n v="52"/>
    <n v="3.3"/>
    <x v="1"/>
    <x v="0"/>
    <x v="234"/>
    <x v="0"/>
    <x v="1"/>
    <x v="2"/>
    <n v="2"/>
    <n v="31.98"/>
    <x v="11"/>
    <x v="1"/>
    <x v="8"/>
    <x v="0"/>
    <x v="2"/>
    <n v="0.55769230769230771"/>
    <n v="1.7931034482758621"/>
    <n v="442"/>
    <x v="1"/>
  </r>
  <r>
    <x v="245"/>
    <x v="11"/>
    <d v="2024-10-10T00:00:00"/>
    <d v="2024-06-12T00:00:00"/>
    <n v="15.99"/>
    <n v="498"/>
    <x v="1"/>
    <n v="5"/>
    <n v="6"/>
    <x v="0"/>
    <n v="105"/>
    <n v="35"/>
    <x v="1"/>
    <x v="2"/>
    <x v="1"/>
    <n v="6"/>
    <n v="3.9"/>
    <x v="0"/>
    <x v="0"/>
    <x v="150"/>
    <x v="4"/>
    <x v="3"/>
    <x v="0"/>
    <n v="3"/>
    <n v="47.97"/>
    <x v="8"/>
    <x v="0"/>
    <x v="10"/>
    <x v="0"/>
    <x v="2"/>
    <n v="83"/>
    <n v="1.2048192771084338E-2"/>
    <n v="290"/>
    <x v="1"/>
  </r>
  <r>
    <x v="246"/>
    <x v="23"/>
    <d v="2023-01-29T00:00:00"/>
    <d v="2024-12-15T00:00:00"/>
    <n v="7.99"/>
    <n v="277"/>
    <x v="5"/>
    <n v="2"/>
    <n v="4"/>
    <x v="0"/>
    <n v="659"/>
    <n v="150"/>
    <x v="3"/>
    <x v="2"/>
    <x v="1"/>
    <n v="79"/>
    <n v="3.9"/>
    <x v="0"/>
    <x v="0"/>
    <x v="235"/>
    <x v="2"/>
    <x v="2"/>
    <x v="3"/>
    <n v="22"/>
    <n v="175.78"/>
    <x v="9"/>
    <x v="1"/>
    <x v="2"/>
    <x v="0"/>
    <x v="1"/>
    <n v="3.5063291139240507"/>
    <n v="0.2851985559566787"/>
    <n v="104"/>
    <x v="0"/>
  </r>
  <r>
    <x v="247"/>
    <x v="73"/>
    <d v="2024-02-28T00:00:00"/>
    <d v="2024-04-12T00:00:00"/>
    <n v="7.99"/>
    <n v="420"/>
    <x v="1"/>
    <n v="4"/>
    <n v="1"/>
    <x v="0"/>
    <n v="399"/>
    <n v="45"/>
    <x v="3"/>
    <x v="2"/>
    <x v="5"/>
    <n v="52"/>
    <n v="4"/>
    <x v="1"/>
    <x v="0"/>
    <x v="236"/>
    <x v="4"/>
    <x v="3"/>
    <x v="2"/>
    <n v="1"/>
    <n v="7.99"/>
    <x v="1"/>
    <x v="0"/>
    <x v="4"/>
    <x v="0"/>
    <x v="1"/>
    <n v="8.0769230769230766"/>
    <n v="0.12380952380952381"/>
    <n v="351"/>
    <x v="1"/>
  </r>
  <r>
    <x v="248"/>
    <x v="151"/>
    <d v="2024-01-01T00:00:00"/>
    <d v="2024-12-16T00:00:00"/>
    <n v="15.99"/>
    <n v="417"/>
    <x v="4"/>
    <n v="5"/>
    <n v="4"/>
    <x v="0"/>
    <n v="179"/>
    <n v="29"/>
    <x v="2"/>
    <x v="1"/>
    <x v="2"/>
    <n v="84"/>
    <n v="4.5"/>
    <x v="1"/>
    <x v="0"/>
    <x v="237"/>
    <x v="2"/>
    <x v="0"/>
    <x v="3"/>
    <n v="11"/>
    <n v="175.89000000000001"/>
    <x v="9"/>
    <x v="0"/>
    <x v="2"/>
    <x v="0"/>
    <x v="2"/>
    <n v="4.9642857142857144"/>
    <n v="0.20143884892086331"/>
    <n v="103"/>
    <x v="0"/>
  </r>
  <r>
    <x v="249"/>
    <x v="152"/>
    <d v="2024-04-04T00:00:00"/>
    <d v="2024-12-15T00:00:00"/>
    <n v="11.99"/>
    <n v="468"/>
    <x v="3"/>
    <n v="5"/>
    <n v="6"/>
    <x v="1"/>
    <n v="799"/>
    <n v="44"/>
    <x v="1"/>
    <x v="3"/>
    <x v="0"/>
    <n v="98"/>
    <n v="4.9000000000000004"/>
    <x v="1"/>
    <x v="0"/>
    <x v="238"/>
    <x v="3"/>
    <x v="4"/>
    <x v="3"/>
    <n v="8"/>
    <n v="95.92"/>
    <x v="4"/>
    <x v="0"/>
    <x v="2"/>
    <x v="0"/>
    <x v="0"/>
    <n v="4.7755102040816331"/>
    <n v="0.20940170940170941"/>
    <n v="104"/>
    <x v="0"/>
  </r>
  <r>
    <x v="250"/>
    <x v="153"/>
    <d v="2023-09-16T00:00:00"/>
    <d v="2024-11-24T00:00:00"/>
    <n v="7.99"/>
    <n v="447"/>
    <x v="3"/>
    <n v="3"/>
    <n v="1"/>
    <x v="1"/>
    <n v="466"/>
    <n v="198"/>
    <x v="1"/>
    <x v="0"/>
    <x v="3"/>
    <n v="3"/>
    <n v="4.5"/>
    <x v="1"/>
    <x v="0"/>
    <x v="239"/>
    <x v="1"/>
    <x v="0"/>
    <x v="0"/>
    <n v="14"/>
    <n v="111.86"/>
    <x v="10"/>
    <x v="1"/>
    <x v="0"/>
    <x v="0"/>
    <x v="1"/>
    <n v="149"/>
    <n v="6.7114093959731542E-3"/>
    <n v="125"/>
    <x v="0"/>
  </r>
  <r>
    <x v="251"/>
    <x v="154"/>
    <d v="2023-04-04T00:00:00"/>
    <d v="2024-11-20T00:00:00"/>
    <n v="7.99"/>
    <n v="216"/>
    <x v="3"/>
    <n v="4"/>
    <n v="3"/>
    <x v="1"/>
    <n v="923"/>
    <n v="143"/>
    <x v="3"/>
    <x v="1"/>
    <x v="2"/>
    <n v="20"/>
    <n v="3.4"/>
    <x v="1"/>
    <x v="0"/>
    <x v="240"/>
    <x v="4"/>
    <x v="1"/>
    <x v="0"/>
    <n v="19"/>
    <n v="151.81"/>
    <x v="4"/>
    <x v="1"/>
    <x v="0"/>
    <x v="0"/>
    <x v="1"/>
    <n v="10.8"/>
    <n v="9.2592592592592587E-2"/>
    <n v="129"/>
    <x v="0"/>
  </r>
  <r>
    <x v="252"/>
    <x v="155"/>
    <d v="2024-03-02T00:00:00"/>
    <d v="2024-03-12T00:00:00"/>
    <n v="11.99"/>
    <n v="160"/>
    <x v="5"/>
    <n v="2"/>
    <n v="1"/>
    <x v="0"/>
    <n v="940"/>
    <n v="50"/>
    <x v="5"/>
    <x v="0"/>
    <x v="4"/>
    <n v="71"/>
    <n v="3"/>
    <x v="1"/>
    <x v="0"/>
    <x v="241"/>
    <x v="4"/>
    <x v="1"/>
    <x v="0"/>
    <n v="1"/>
    <n v="11.99"/>
    <x v="5"/>
    <x v="0"/>
    <x v="5"/>
    <x v="0"/>
    <x v="0"/>
    <n v="2.2535211267605635"/>
    <n v="0.44374999999999998"/>
    <n v="382"/>
    <x v="1"/>
  </r>
  <r>
    <x v="253"/>
    <x v="156"/>
    <d v="2024-07-08T00:00:00"/>
    <d v="2024-07-12T00:00:00"/>
    <n v="15.99"/>
    <n v="253"/>
    <x v="6"/>
    <n v="5"/>
    <n v="5"/>
    <x v="1"/>
    <n v="141"/>
    <n v="199"/>
    <x v="3"/>
    <x v="2"/>
    <x v="5"/>
    <n v="72"/>
    <n v="3.1"/>
    <x v="1"/>
    <x v="0"/>
    <x v="242"/>
    <x v="1"/>
    <x v="2"/>
    <x v="1"/>
    <n v="1"/>
    <n v="15.99"/>
    <x v="7"/>
    <x v="0"/>
    <x v="9"/>
    <x v="0"/>
    <x v="2"/>
    <n v="3.5138888888888888"/>
    <n v="0.28458498023715417"/>
    <n v="260"/>
    <x v="1"/>
  </r>
  <r>
    <x v="254"/>
    <x v="155"/>
    <d v="2024-08-16T00:00:00"/>
    <d v="2024-09-12T00:00:00"/>
    <n v="7.99"/>
    <n v="444"/>
    <x v="1"/>
    <n v="3"/>
    <n v="5"/>
    <x v="0"/>
    <n v="183"/>
    <n v="195"/>
    <x v="4"/>
    <x v="0"/>
    <x v="2"/>
    <n v="36"/>
    <n v="4.7"/>
    <x v="1"/>
    <x v="0"/>
    <x v="243"/>
    <x v="2"/>
    <x v="3"/>
    <x v="2"/>
    <n v="1"/>
    <n v="7.99"/>
    <x v="2"/>
    <x v="0"/>
    <x v="11"/>
    <x v="0"/>
    <x v="1"/>
    <n v="12.333333333333334"/>
    <n v="8.1081081081081086E-2"/>
    <n v="198"/>
    <x v="0"/>
  </r>
  <r>
    <x v="255"/>
    <x v="157"/>
    <d v="2024-12-18T00:00:00"/>
    <d v="2024-10-12T00:00:00"/>
    <n v="7.99"/>
    <n v="176"/>
    <x v="5"/>
    <n v="5"/>
    <n v="1"/>
    <x v="1"/>
    <n v="936"/>
    <n v="11"/>
    <x v="4"/>
    <x v="0"/>
    <x v="1"/>
    <n v="42"/>
    <n v="3.2"/>
    <x v="1"/>
    <x v="0"/>
    <x v="244"/>
    <x v="0"/>
    <x v="0"/>
    <x v="0"/>
    <n v="2"/>
    <n v="15.98"/>
    <x v="0"/>
    <x v="0"/>
    <x v="1"/>
    <x v="0"/>
    <x v="1"/>
    <n v="4.1904761904761907"/>
    <n v="0.23863636363636365"/>
    <n v="168"/>
    <x v="0"/>
  </r>
  <r>
    <x v="256"/>
    <x v="96"/>
    <d v="2023-07-21T00:00:00"/>
    <d v="2024-11-22T00:00:00"/>
    <n v="11.99"/>
    <n v="85"/>
    <x v="0"/>
    <n v="3"/>
    <n v="1"/>
    <x v="1"/>
    <n v="851"/>
    <n v="48"/>
    <x v="3"/>
    <x v="0"/>
    <x v="5"/>
    <n v="45"/>
    <n v="4.5999999999999996"/>
    <x v="1"/>
    <x v="0"/>
    <x v="245"/>
    <x v="3"/>
    <x v="0"/>
    <x v="3"/>
    <n v="16"/>
    <n v="191.84"/>
    <x v="7"/>
    <x v="1"/>
    <x v="0"/>
    <x v="0"/>
    <x v="0"/>
    <n v="1.8888888888888888"/>
    <n v="0.52941176470588236"/>
    <n v="127"/>
    <x v="0"/>
  </r>
  <r>
    <x v="257"/>
    <x v="38"/>
    <d v="2024-02-24T00:00:00"/>
    <d v="2024-12-14T00:00:00"/>
    <n v="15.99"/>
    <n v="373"/>
    <x v="6"/>
    <n v="2"/>
    <n v="6"/>
    <x v="1"/>
    <n v="818"/>
    <n v="34"/>
    <x v="2"/>
    <x v="3"/>
    <x v="1"/>
    <n v="57"/>
    <n v="3.8"/>
    <x v="0"/>
    <x v="0"/>
    <x v="246"/>
    <x v="4"/>
    <x v="2"/>
    <x v="3"/>
    <n v="9"/>
    <n v="143.91"/>
    <x v="1"/>
    <x v="0"/>
    <x v="2"/>
    <x v="0"/>
    <x v="2"/>
    <n v="6.5438596491228074"/>
    <n v="0.15281501340482573"/>
    <n v="105"/>
    <x v="0"/>
  </r>
  <r>
    <x v="258"/>
    <x v="158"/>
    <d v="2023-08-03T00:00:00"/>
    <d v="2024-11-29T00:00:00"/>
    <n v="7.99"/>
    <n v="233"/>
    <x v="4"/>
    <n v="4"/>
    <n v="2"/>
    <x v="1"/>
    <n v="485"/>
    <n v="37"/>
    <x v="2"/>
    <x v="3"/>
    <x v="2"/>
    <n v="47"/>
    <n v="3.4"/>
    <x v="0"/>
    <x v="0"/>
    <x v="247"/>
    <x v="0"/>
    <x v="3"/>
    <x v="1"/>
    <n v="15"/>
    <n v="119.85000000000001"/>
    <x v="2"/>
    <x v="1"/>
    <x v="0"/>
    <x v="0"/>
    <x v="1"/>
    <n v="4.957446808510638"/>
    <n v="0.20171673819742489"/>
    <n v="120"/>
    <x v="0"/>
  </r>
  <r>
    <x v="259"/>
    <x v="159"/>
    <d v="2023-04-11T00:00:00"/>
    <d v="2024-12-18T00:00:00"/>
    <n v="15.99"/>
    <n v="205"/>
    <x v="0"/>
    <n v="3"/>
    <n v="2"/>
    <x v="1"/>
    <n v="420"/>
    <n v="24"/>
    <x v="4"/>
    <x v="2"/>
    <x v="0"/>
    <n v="61"/>
    <n v="4.8"/>
    <x v="1"/>
    <x v="0"/>
    <x v="248"/>
    <x v="4"/>
    <x v="2"/>
    <x v="1"/>
    <n v="20"/>
    <n v="319.8"/>
    <x v="4"/>
    <x v="1"/>
    <x v="2"/>
    <x v="0"/>
    <x v="2"/>
    <n v="3.360655737704918"/>
    <n v="0.29756097560975608"/>
    <n v="101"/>
    <x v="0"/>
  </r>
  <r>
    <x v="260"/>
    <x v="11"/>
    <d v="2023-05-26T00:00:00"/>
    <d v="2024-11-24T00:00:00"/>
    <n v="15.99"/>
    <n v="439"/>
    <x v="2"/>
    <n v="2"/>
    <n v="4"/>
    <x v="0"/>
    <n v="932"/>
    <n v="98"/>
    <x v="4"/>
    <x v="0"/>
    <x v="3"/>
    <n v="58"/>
    <n v="4.9000000000000004"/>
    <x v="1"/>
    <x v="0"/>
    <x v="249"/>
    <x v="3"/>
    <x v="0"/>
    <x v="1"/>
    <n v="17"/>
    <n v="271.83"/>
    <x v="6"/>
    <x v="1"/>
    <x v="0"/>
    <x v="0"/>
    <x v="2"/>
    <n v="7.568965517241379"/>
    <n v="0.13211845102505695"/>
    <n v="125"/>
    <x v="0"/>
  </r>
  <r>
    <x v="261"/>
    <x v="129"/>
    <d v="2024-06-28T00:00:00"/>
    <d v="2024-02-12T00:00:00"/>
    <n v="7.99"/>
    <n v="161"/>
    <x v="2"/>
    <n v="3"/>
    <n v="5"/>
    <x v="0"/>
    <n v="698"/>
    <n v="77"/>
    <x v="2"/>
    <x v="3"/>
    <x v="0"/>
    <n v="32"/>
    <n v="3.7"/>
    <x v="1"/>
    <x v="0"/>
    <x v="250"/>
    <x v="1"/>
    <x v="2"/>
    <x v="1"/>
    <n v="4"/>
    <n v="31.96"/>
    <x v="3"/>
    <x v="0"/>
    <x v="3"/>
    <x v="0"/>
    <x v="1"/>
    <n v="5.03125"/>
    <n v="0.19875776397515527"/>
    <n v="411"/>
    <x v="1"/>
  </r>
  <r>
    <x v="262"/>
    <x v="13"/>
    <d v="2024-12-09T00:00:00"/>
    <d v="2024-12-16T00:00:00"/>
    <n v="11.99"/>
    <n v="81"/>
    <x v="2"/>
    <n v="2"/>
    <n v="4"/>
    <x v="0"/>
    <n v="451"/>
    <n v="49"/>
    <x v="2"/>
    <x v="2"/>
    <x v="1"/>
    <n v="11"/>
    <n v="4.7"/>
    <x v="0"/>
    <x v="0"/>
    <x v="251"/>
    <x v="3"/>
    <x v="0"/>
    <x v="0"/>
    <n v="1"/>
    <n v="11.99"/>
    <x v="0"/>
    <x v="0"/>
    <x v="2"/>
    <x v="0"/>
    <x v="0"/>
    <n v="7.3636363636363633"/>
    <n v="0.13580246913580246"/>
    <n v="103"/>
    <x v="0"/>
  </r>
  <r>
    <x v="263"/>
    <x v="97"/>
    <d v="2023-12-28T00:00:00"/>
    <d v="2024-11-30T00:00:00"/>
    <n v="11.99"/>
    <n v="411"/>
    <x v="5"/>
    <n v="5"/>
    <n v="6"/>
    <x v="1"/>
    <n v="887"/>
    <n v="37"/>
    <x v="5"/>
    <x v="3"/>
    <x v="5"/>
    <n v="66"/>
    <n v="3.9"/>
    <x v="0"/>
    <x v="0"/>
    <x v="252"/>
    <x v="4"/>
    <x v="2"/>
    <x v="0"/>
    <n v="11"/>
    <n v="131.89000000000001"/>
    <x v="0"/>
    <x v="1"/>
    <x v="0"/>
    <x v="0"/>
    <x v="0"/>
    <n v="6.2272727272727275"/>
    <n v="0.16058394160583941"/>
    <n v="119"/>
    <x v="0"/>
  </r>
  <r>
    <x v="264"/>
    <x v="160"/>
    <d v="2022-12-19T00:00:00"/>
    <d v="2024-06-12T00:00:00"/>
    <n v="11.99"/>
    <n v="181"/>
    <x v="0"/>
    <n v="4"/>
    <n v="2"/>
    <x v="0"/>
    <n v="848"/>
    <n v="172"/>
    <x v="1"/>
    <x v="0"/>
    <x v="2"/>
    <n v="6"/>
    <n v="3.4"/>
    <x v="1"/>
    <x v="0"/>
    <x v="253"/>
    <x v="0"/>
    <x v="1"/>
    <x v="2"/>
    <n v="17"/>
    <n v="203.83"/>
    <x v="0"/>
    <x v="2"/>
    <x v="10"/>
    <x v="0"/>
    <x v="0"/>
    <n v="30.166666666666668"/>
    <n v="3.3149171270718231E-2"/>
    <n v="290"/>
    <x v="1"/>
  </r>
  <r>
    <x v="265"/>
    <x v="161"/>
    <d v="2024-06-21T00:00:00"/>
    <d v="2024-12-15T00:00:00"/>
    <n v="11.99"/>
    <n v="32"/>
    <x v="1"/>
    <n v="2"/>
    <n v="4"/>
    <x v="0"/>
    <n v="334"/>
    <n v="151"/>
    <x v="6"/>
    <x v="0"/>
    <x v="0"/>
    <n v="88"/>
    <n v="3.4"/>
    <x v="1"/>
    <x v="0"/>
    <x v="254"/>
    <x v="3"/>
    <x v="3"/>
    <x v="3"/>
    <n v="5"/>
    <n v="59.95"/>
    <x v="3"/>
    <x v="0"/>
    <x v="2"/>
    <x v="0"/>
    <x v="0"/>
    <n v="0.36363636363636365"/>
    <n v="2.75"/>
    <n v="104"/>
    <x v="0"/>
  </r>
  <r>
    <x v="266"/>
    <x v="162"/>
    <d v="2024-12-17T00:00:00"/>
    <d v="2024-11-29T00:00:00"/>
    <n v="15.99"/>
    <n v="249"/>
    <x v="2"/>
    <n v="1"/>
    <n v="4"/>
    <x v="1"/>
    <n v="713"/>
    <n v="125"/>
    <x v="6"/>
    <x v="3"/>
    <x v="4"/>
    <n v="95"/>
    <n v="4.8"/>
    <x v="1"/>
    <x v="0"/>
    <x v="255"/>
    <x v="1"/>
    <x v="4"/>
    <x v="2"/>
    <n v="1"/>
    <n v="15.99"/>
    <x v="0"/>
    <x v="0"/>
    <x v="0"/>
    <x v="0"/>
    <x v="2"/>
    <n v="2.6210526315789475"/>
    <n v="0.38152610441767071"/>
    <n v="120"/>
    <x v="0"/>
  </r>
  <r>
    <x v="267"/>
    <x v="16"/>
    <d v="2024-04-06T00:00:00"/>
    <d v="2024-12-17T00:00:00"/>
    <n v="11.99"/>
    <n v="165"/>
    <x v="4"/>
    <n v="5"/>
    <n v="5"/>
    <x v="0"/>
    <n v="421"/>
    <n v="3"/>
    <x v="3"/>
    <x v="0"/>
    <x v="1"/>
    <n v="96"/>
    <n v="4.5"/>
    <x v="0"/>
    <x v="0"/>
    <x v="256"/>
    <x v="4"/>
    <x v="1"/>
    <x v="3"/>
    <n v="8"/>
    <n v="95.92"/>
    <x v="4"/>
    <x v="0"/>
    <x v="2"/>
    <x v="0"/>
    <x v="0"/>
    <n v="1.71875"/>
    <n v="0.58181818181818179"/>
    <n v="102"/>
    <x v="0"/>
  </r>
  <r>
    <x v="268"/>
    <x v="163"/>
    <d v="2023-02-19T00:00:00"/>
    <d v="2024-12-12T00:00:00"/>
    <n v="15.99"/>
    <n v="471"/>
    <x v="3"/>
    <n v="3"/>
    <n v="6"/>
    <x v="1"/>
    <n v="56"/>
    <n v="69"/>
    <x v="2"/>
    <x v="3"/>
    <x v="2"/>
    <n v="44"/>
    <n v="3.6"/>
    <x v="0"/>
    <x v="0"/>
    <x v="257"/>
    <x v="3"/>
    <x v="1"/>
    <x v="2"/>
    <n v="21"/>
    <n v="335.79"/>
    <x v="1"/>
    <x v="1"/>
    <x v="2"/>
    <x v="0"/>
    <x v="2"/>
    <n v="10.704545454545455"/>
    <n v="9.3418259023354558E-2"/>
    <n v="107"/>
    <x v="0"/>
  </r>
  <r>
    <x v="269"/>
    <x v="149"/>
    <d v="2023-02-17T00:00:00"/>
    <d v="2024-04-12T00:00:00"/>
    <n v="15.99"/>
    <n v="427"/>
    <x v="0"/>
    <n v="5"/>
    <n v="3"/>
    <x v="0"/>
    <n v="832"/>
    <n v="103"/>
    <x v="5"/>
    <x v="0"/>
    <x v="2"/>
    <n v="79"/>
    <n v="3.3"/>
    <x v="1"/>
    <x v="0"/>
    <x v="55"/>
    <x v="0"/>
    <x v="3"/>
    <x v="3"/>
    <n v="13"/>
    <n v="207.87"/>
    <x v="1"/>
    <x v="1"/>
    <x v="4"/>
    <x v="0"/>
    <x v="2"/>
    <n v="5.4050632911392409"/>
    <n v="0.18501170960187355"/>
    <n v="351"/>
    <x v="1"/>
  </r>
  <r>
    <x v="270"/>
    <x v="164"/>
    <d v="2023-03-08T00:00:00"/>
    <d v="2024-04-12T00:00:00"/>
    <n v="15.99"/>
    <n v="180"/>
    <x v="5"/>
    <n v="3"/>
    <n v="4"/>
    <x v="0"/>
    <n v="132"/>
    <n v="127"/>
    <x v="3"/>
    <x v="1"/>
    <x v="1"/>
    <n v="79"/>
    <n v="4.8"/>
    <x v="0"/>
    <x v="0"/>
    <x v="258"/>
    <x v="0"/>
    <x v="0"/>
    <x v="1"/>
    <n v="13"/>
    <n v="207.87"/>
    <x v="5"/>
    <x v="1"/>
    <x v="4"/>
    <x v="0"/>
    <x v="2"/>
    <n v="2.278481012658228"/>
    <n v="0.43888888888888888"/>
    <n v="351"/>
    <x v="1"/>
  </r>
  <r>
    <x v="271"/>
    <x v="23"/>
    <d v="2024-02-10T00:00:00"/>
    <d v="2024-12-16T00:00:00"/>
    <n v="11.99"/>
    <n v="406"/>
    <x v="3"/>
    <n v="3"/>
    <n v="3"/>
    <x v="0"/>
    <n v="369"/>
    <n v="13"/>
    <x v="3"/>
    <x v="0"/>
    <x v="2"/>
    <n v="82"/>
    <n v="4.7"/>
    <x v="1"/>
    <x v="0"/>
    <x v="259"/>
    <x v="3"/>
    <x v="1"/>
    <x v="0"/>
    <n v="10"/>
    <n v="119.9"/>
    <x v="1"/>
    <x v="0"/>
    <x v="2"/>
    <x v="0"/>
    <x v="0"/>
    <n v="4.9512195121951219"/>
    <n v="0.2019704433497537"/>
    <n v="103"/>
    <x v="0"/>
  </r>
  <r>
    <x v="272"/>
    <x v="104"/>
    <d v="2024-05-03T00:00:00"/>
    <d v="2024-11-23T00:00:00"/>
    <n v="11.99"/>
    <n v="62"/>
    <x v="5"/>
    <n v="3"/>
    <n v="1"/>
    <x v="1"/>
    <n v="879"/>
    <n v="128"/>
    <x v="1"/>
    <x v="3"/>
    <x v="2"/>
    <n v="56"/>
    <n v="3.4"/>
    <x v="1"/>
    <x v="0"/>
    <x v="260"/>
    <x v="1"/>
    <x v="3"/>
    <x v="0"/>
    <n v="6"/>
    <n v="71.94"/>
    <x v="6"/>
    <x v="0"/>
    <x v="0"/>
    <x v="0"/>
    <x v="0"/>
    <n v="1.1071428571428572"/>
    <n v="0.90322580645161288"/>
    <n v="126"/>
    <x v="0"/>
  </r>
  <r>
    <x v="273"/>
    <x v="7"/>
    <d v="2023-06-30T00:00:00"/>
    <d v="2024-05-12T00:00:00"/>
    <n v="15.99"/>
    <n v="375"/>
    <x v="2"/>
    <n v="3"/>
    <n v="6"/>
    <x v="0"/>
    <n v="416"/>
    <n v="79"/>
    <x v="4"/>
    <x v="3"/>
    <x v="3"/>
    <n v="33"/>
    <n v="3.2"/>
    <x v="0"/>
    <x v="0"/>
    <x v="261"/>
    <x v="4"/>
    <x v="1"/>
    <x v="3"/>
    <n v="10"/>
    <n v="159.9"/>
    <x v="3"/>
    <x v="1"/>
    <x v="7"/>
    <x v="0"/>
    <x v="2"/>
    <n v="11.363636363636363"/>
    <n v="8.7999999999999995E-2"/>
    <n v="321"/>
    <x v="1"/>
  </r>
  <r>
    <x v="274"/>
    <x v="165"/>
    <d v="2024-01-02T00:00:00"/>
    <d v="2024-11-28T00:00:00"/>
    <n v="15.99"/>
    <n v="328"/>
    <x v="4"/>
    <n v="2"/>
    <n v="2"/>
    <x v="0"/>
    <n v="268"/>
    <n v="50"/>
    <x v="0"/>
    <x v="2"/>
    <x v="2"/>
    <n v="3"/>
    <n v="4.4000000000000004"/>
    <x v="0"/>
    <x v="0"/>
    <x v="262"/>
    <x v="1"/>
    <x v="4"/>
    <x v="3"/>
    <n v="10"/>
    <n v="159.9"/>
    <x v="9"/>
    <x v="0"/>
    <x v="0"/>
    <x v="0"/>
    <x v="2"/>
    <n v="109.33333333333333"/>
    <n v="9.1463414634146336E-3"/>
    <n v="121"/>
    <x v="0"/>
  </r>
  <r>
    <x v="275"/>
    <x v="81"/>
    <d v="2024-07-15T00:00:00"/>
    <d v="2024-11-24T00:00:00"/>
    <n v="11.99"/>
    <n v="129"/>
    <x v="5"/>
    <n v="2"/>
    <n v="5"/>
    <x v="0"/>
    <n v="527"/>
    <n v="153"/>
    <x v="5"/>
    <x v="3"/>
    <x v="4"/>
    <n v="0"/>
    <n v="4.5999999999999996"/>
    <x v="1"/>
    <x v="0"/>
    <x v="263"/>
    <x v="3"/>
    <x v="3"/>
    <x v="0"/>
    <n v="4"/>
    <n v="47.96"/>
    <x v="7"/>
    <x v="0"/>
    <x v="0"/>
    <x v="0"/>
    <x v="0"/>
    <n v="0"/>
    <n v="0"/>
    <n v="125"/>
    <x v="0"/>
  </r>
  <r>
    <x v="276"/>
    <x v="97"/>
    <d v="2024-01-12T00:00:00"/>
    <d v="2024-12-15T00:00:00"/>
    <n v="15.99"/>
    <n v="246"/>
    <x v="1"/>
    <n v="3"/>
    <n v="3"/>
    <x v="0"/>
    <n v="505"/>
    <n v="129"/>
    <x v="2"/>
    <x v="1"/>
    <x v="1"/>
    <n v="82"/>
    <n v="4.9000000000000004"/>
    <x v="1"/>
    <x v="0"/>
    <x v="264"/>
    <x v="1"/>
    <x v="4"/>
    <x v="3"/>
    <n v="11"/>
    <n v="175.89000000000001"/>
    <x v="9"/>
    <x v="0"/>
    <x v="2"/>
    <x v="0"/>
    <x v="2"/>
    <n v="3"/>
    <n v="0.33333333333333331"/>
    <n v="104"/>
    <x v="0"/>
  </r>
  <r>
    <x v="277"/>
    <x v="166"/>
    <d v="2023-05-18T00:00:00"/>
    <d v="2024-12-14T00:00:00"/>
    <n v="15.99"/>
    <n v="495"/>
    <x v="5"/>
    <n v="3"/>
    <n v="2"/>
    <x v="1"/>
    <n v="883"/>
    <n v="60"/>
    <x v="5"/>
    <x v="0"/>
    <x v="1"/>
    <n v="10"/>
    <n v="4.5"/>
    <x v="1"/>
    <x v="0"/>
    <x v="265"/>
    <x v="3"/>
    <x v="1"/>
    <x v="3"/>
    <n v="18"/>
    <n v="287.82"/>
    <x v="6"/>
    <x v="1"/>
    <x v="2"/>
    <x v="0"/>
    <x v="2"/>
    <n v="49.5"/>
    <n v="2.0202020202020204E-2"/>
    <n v="105"/>
    <x v="0"/>
  </r>
  <r>
    <x v="278"/>
    <x v="89"/>
    <d v="2023-07-21T00:00:00"/>
    <d v="2024-03-12T00:00:00"/>
    <n v="7.99"/>
    <n v="442"/>
    <x v="5"/>
    <n v="3"/>
    <n v="6"/>
    <x v="1"/>
    <n v="875"/>
    <n v="70"/>
    <x v="2"/>
    <x v="3"/>
    <x v="4"/>
    <n v="96"/>
    <n v="3.7"/>
    <x v="1"/>
    <x v="0"/>
    <x v="266"/>
    <x v="4"/>
    <x v="0"/>
    <x v="3"/>
    <n v="7"/>
    <n v="55.93"/>
    <x v="7"/>
    <x v="1"/>
    <x v="5"/>
    <x v="0"/>
    <x v="1"/>
    <n v="4.604166666666667"/>
    <n v="0.21719457013574661"/>
    <n v="382"/>
    <x v="1"/>
  </r>
  <r>
    <x v="279"/>
    <x v="47"/>
    <d v="2024-07-03T00:00:00"/>
    <d v="2024-11-28T00:00:00"/>
    <n v="11.99"/>
    <n v="365"/>
    <x v="6"/>
    <n v="5"/>
    <n v="5"/>
    <x v="1"/>
    <n v="779"/>
    <n v="113"/>
    <x v="6"/>
    <x v="3"/>
    <x v="4"/>
    <n v="65"/>
    <n v="4.2"/>
    <x v="1"/>
    <x v="0"/>
    <x v="267"/>
    <x v="0"/>
    <x v="1"/>
    <x v="1"/>
    <n v="4"/>
    <n v="47.96"/>
    <x v="7"/>
    <x v="0"/>
    <x v="0"/>
    <x v="0"/>
    <x v="0"/>
    <n v="5.615384615384615"/>
    <n v="0.17808219178082191"/>
    <n v="121"/>
    <x v="0"/>
  </r>
  <r>
    <x v="280"/>
    <x v="18"/>
    <d v="2024-06-18T00:00:00"/>
    <d v="2024-09-12T00:00:00"/>
    <n v="11.99"/>
    <n v="365"/>
    <x v="0"/>
    <n v="3"/>
    <n v="1"/>
    <x v="1"/>
    <n v="679"/>
    <n v="1"/>
    <x v="4"/>
    <x v="2"/>
    <x v="5"/>
    <n v="100"/>
    <n v="4.7"/>
    <x v="1"/>
    <x v="0"/>
    <x v="268"/>
    <x v="3"/>
    <x v="0"/>
    <x v="3"/>
    <n v="2"/>
    <n v="23.98"/>
    <x v="3"/>
    <x v="0"/>
    <x v="11"/>
    <x v="0"/>
    <x v="0"/>
    <n v="3.65"/>
    <n v="0.27397260273972601"/>
    <n v="198"/>
    <x v="0"/>
  </r>
  <r>
    <x v="281"/>
    <x v="137"/>
    <d v="2023-12-31T00:00:00"/>
    <d v="2024-08-12T00:00:00"/>
    <n v="11.99"/>
    <n v="331"/>
    <x v="2"/>
    <n v="1"/>
    <n v="2"/>
    <x v="0"/>
    <n v="667"/>
    <n v="43"/>
    <x v="5"/>
    <x v="2"/>
    <x v="2"/>
    <n v="55"/>
    <n v="3.5"/>
    <x v="1"/>
    <x v="0"/>
    <x v="269"/>
    <x v="3"/>
    <x v="4"/>
    <x v="1"/>
    <n v="7"/>
    <n v="83.93"/>
    <x v="0"/>
    <x v="1"/>
    <x v="6"/>
    <x v="0"/>
    <x v="0"/>
    <n v="6.0181818181818185"/>
    <n v="0.16616314199395771"/>
    <n v="229"/>
    <x v="1"/>
  </r>
  <r>
    <x v="282"/>
    <x v="16"/>
    <d v="2023-10-17T00:00:00"/>
    <d v="2024-11-28T00:00:00"/>
    <n v="7.99"/>
    <n v="26"/>
    <x v="5"/>
    <n v="4"/>
    <n v="5"/>
    <x v="0"/>
    <n v="416"/>
    <n v="146"/>
    <x v="6"/>
    <x v="2"/>
    <x v="2"/>
    <n v="41"/>
    <n v="3.5"/>
    <x v="0"/>
    <x v="0"/>
    <x v="270"/>
    <x v="2"/>
    <x v="0"/>
    <x v="3"/>
    <n v="13"/>
    <n v="103.87"/>
    <x v="8"/>
    <x v="1"/>
    <x v="0"/>
    <x v="0"/>
    <x v="1"/>
    <n v="0.63414634146341464"/>
    <n v="1.5769230769230769"/>
    <n v="121"/>
    <x v="0"/>
  </r>
  <r>
    <x v="283"/>
    <x v="167"/>
    <d v="2024-11-20T00:00:00"/>
    <d v="2024-11-25T00:00:00"/>
    <n v="7.99"/>
    <n v="167"/>
    <x v="2"/>
    <n v="3"/>
    <n v="1"/>
    <x v="1"/>
    <n v="466"/>
    <n v="69"/>
    <x v="4"/>
    <x v="0"/>
    <x v="2"/>
    <n v="86"/>
    <n v="4.3"/>
    <x v="1"/>
    <x v="0"/>
    <x v="30"/>
    <x v="2"/>
    <x v="0"/>
    <x v="3"/>
    <n v="1"/>
    <n v="7.99"/>
    <x v="11"/>
    <x v="0"/>
    <x v="0"/>
    <x v="0"/>
    <x v="1"/>
    <n v="1.941860465116279"/>
    <n v="0.51497005988023947"/>
    <n v="124"/>
    <x v="0"/>
  </r>
  <r>
    <x v="284"/>
    <x v="168"/>
    <d v="2024-09-16T00:00:00"/>
    <d v="2024-11-29T00:00:00"/>
    <n v="11.99"/>
    <n v="163"/>
    <x v="2"/>
    <n v="5"/>
    <n v="2"/>
    <x v="0"/>
    <n v="786"/>
    <n v="94"/>
    <x v="6"/>
    <x v="0"/>
    <x v="2"/>
    <n v="18"/>
    <n v="4.5999999999999996"/>
    <x v="0"/>
    <x v="0"/>
    <x v="271"/>
    <x v="1"/>
    <x v="3"/>
    <x v="3"/>
    <n v="2"/>
    <n v="23.98"/>
    <x v="10"/>
    <x v="0"/>
    <x v="0"/>
    <x v="0"/>
    <x v="0"/>
    <n v="9.0555555555555554"/>
    <n v="0.11042944785276074"/>
    <n v="120"/>
    <x v="0"/>
  </r>
  <r>
    <x v="285"/>
    <x v="169"/>
    <d v="2023-06-26T00:00:00"/>
    <d v="2024-06-12T00:00:00"/>
    <n v="11.99"/>
    <n v="293"/>
    <x v="4"/>
    <n v="3"/>
    <n v="6"/>
    <x v="1"/>
    <n v="158"/>
    <n v="119"/>
    <x v="1"/>
    <x v="1"/>
    <x v="0"/>
    <n v="60"/>
    <n v="3.7"/>
    <x v="1"/>
    <x v="0"/>
    <x v="197"/>
    <x v="3"/>
    <x v="2"/>
    <x v="0"/>
    <n v="11"/>
    <n v="131.89000000000001"/>
    <x v="3"/>
    <x v="1"/>
    <x v="10"/>
    <x v="0"/>
    <x v="0"/>
    <n v="4.8833333333333337"/>
    <n v="0.20477815699658702"/>
    <n v="290"/>
    <x v="1"/>
  </r>
  <r>
    <x v="286"/>
    <x v="140"/>
    <d v="2023-12-26T00:00:00"/>
    <d v="2024-12-16T00:00:00"/>
    <n v="15.99"/>
    <n v="50"/>
    <x v="4"/>
    <n v="4"/>
    <n v="2"/>
    <x v="1"/>
    <n v="155"/>
    <n v="115"/>
    <x v="3"/>
    <x v="2"/>
    <x v="4"/>
    <n v="92"/>
    <n v="4.3"/>
    <x v="1"/>
    <x v="0"/>
    <x v="272"/>
    <x v="4"/>
    <x v="2"/>
    <x v="1"/>
    <n v="11"/>
    <n v="175.89000000000001"/>
    <x v="0"/>
    <x v="1"/>
    <x v="2"/>
    <x v="0"/>
    <x v="2"/>
    <n v="0.54347826086956519"/>
    <n v="1.84"/>
    <n v="103"/>
    <x v="0"/>
  </r>
  <r>
    <x v="287"/>
    <x v="170"/>
    <d v="2023-05-23T00:00:00"/>
    <d v="2024-12-12T00:00:00"/>
    <n v="15.99"/>
    <n v="461"/>
    <x v="4"/>
    <n v="2"/>
    <n v="6"/>
    <x v="1"/>
    <n v="31"/>
    <n v="173"/>
    <x v="2"/>
    <x v="3"/>
    <x v="0"/>
    <n v="84"/>
    <n v="3.5"/>
    <x v="0"/>
    <x v="0"/>
    <x v="273"/>
    <x v="3"/>
    <x v="3"/>
    <x v="2"/>
    <n v="18"/>
    <n v="287.82"/>
    <x v="6"/>
    <x v="1"/>
    <x v="2"/>
    <x v="0"/>
    <x v="2"/>
    <n v="5.4880952380952381"/>
    <n v="0.1822125813449024"/>
    <n v="107"/>
    <x v="0"/>
  </r>
  <r>
    <x v="288"/>
    <x v="165"/>
    <d v="2023-07-11T00:00:00"/>
    <d v="2024-03-12T00:00:00"/>
    <n v="7.99"/>
    <n v="391"/>
    <x v="4"/>
    <n v="4"/>
    <n v="6"/>
    <x v="0"/>
    <n v="726"/>
    <n v="176"/>
    <x v="2"/>
    <x v="2"/>
    <x v="5"/>
    <n v="65"/>
    <n v="3.8"/>
    <x v="1"/>
    <x v="0"/>
    <x v="183"/>
    <x v="1"/>
    <x v="2"/>
    <x v="1"/>
    <n v="8"/>
    <n v="63.92"/>
    <x v="7"/>
    <x v="1"/>
    <x v="5"/>
    <x v="0"/>
    <x v="1"/>
    <n v="6.0153846153846153"/>
    <n v="0.16624040920716113"/>
    <n v="382"/>
    <x v="1"/>
  </r>
  <r>
    <x v="289"/>
    <x v="113"/>
    <d v="2024-05-15T00:00:00"/>
    <d v="2024-11-28T00:00:00"/>
    <n v="7.99"/>
    <n v="341"/>
    <x v="1"/>
    <n v="3"/>
    <n v="4"/>
    <x v="0"/>
    <n v="27"/>
    <n v="82"/>
    <x v="3"/>
    <x v="2"/>
    <x v="4"/>
    <n v="98"/>
    <n v="3.7"/>
    <x v="0"/>
    <x v="0"/>
    <x v="274"/>
    <x v="3"/>
    <x v="2"/>
    <x v="1"/>
    <n v="6"/>
    <n v="47.94"/>
    <x v="6"/>
    <x v="0"/>
    <x v="0"/>
    <x v="0"/>
    <x v="1"/>
    <n v="3.4795918367346941"/>
    <n v="0.28739002932551322"/>
    <n v="121"/>
    <x v="0"/>
  </r>
  <r>
    <x v="290"/>
    <x v="30"/>
    <d v="2023-03-21T00:00:00"/>
    <d v="2024-01-12T00:00:00"/>
    <n v="15.99"/>
    <n v="146"/>
    <x v="6"/>
    <n v="4"/>
    <n v="6"/>
    <x v="0"/>
    <n v="646"/>
    <n v="139"/>
    <x v="0"/>
    <x v="3"/>
    <x v="4"/>
    <n v="27"/>
    <n v="3.7"/>
    <x v="0"/>
    <x v="0"/>
    <x v="94"/>
    <x v="3"/>
    <x v="4"/>
    <x v="0"/>
    <n v="9"/>
    <n v="143.91"/>
    <x v="5"/>
    <x v="1"/>
    <x v="8"/>
    <x v="0"/>
    <x v="2"/>
    <n v="5.4074074074074074"/>
    <n v="0.18493150684931506"/>
    <n v="442"/>
    <x v="1"/>
  </r>
  <r>
    <x v="291"/>
    <x v="171"/>
    <d v="2024-12-06T00:00:00"/>
    <d v="2024-12-12T00:00:00"/>
    <n v="15.99"/>
    <n v="30"/>
    <x v="3"/>
    <n v="4"/>
    <n v="6"/>
    <x v="0"/>
    <n v="233"/>
    <n v="10"/>
    <x v="0"/>
    <x v="0"/>
    <x v="0"/>
    <n v="71"/>
    <n v="4.5999999999999996"/>
    <x v="1"/>
    <x v="0"/>
    <x v="275"/>
    <x v="0"/>
    <x v="2"/>
    <x v="0"/>
    <n v="1"/>
    <n v="15.99"/>
    <x v="0"/>
    <x v="0"/>
    <x v="2"/>
    <x v="0"/>
    <x v="2"/>
    <n v="0.42253521126760563"/>
    <n v="2.3666666666666667"/>
    <n v="107"/>
    <x v="0"/>
  </r>
  <r>
    <x v="292"/>
    <x v="18"/>
    <d v="2024-08-25T00:00:00"/>
    <d v="2024-11-25T00:00:00"/>
    <n v="11.99"/>
    <n v="417"/>
    <x v="5"/>
    <n v="2"/>
    <n v="5"/>
    <x v="1"/>
    <n v="458"/>
    <n v="145"/>
    <x v="0"/>
    <x v="2"/>
    <x v="0"/>
    <n v="91"/>
    <n v="3.3"/>
    <x v="0"/>
    <x v="0"/>
    <x v="276"/>
    <x v="1"/>
    <x v="3"/>
    <x v="3"/>
    <n v="3"/>
    <n v="35.97"/>
    <x v="2"/>
    <x v="0"/>
    <x v="0"/>
    <x v="0"/>
    <x v="0"/>
    <n v="4.5824175824175821"/>
    <n v="0.21822541966426859"/>
    <n v="124"/>
    <x v="0"/>
  </r>
  <r>
    <x v="293"/>
    <x v="53"/>
    <d v="2024-07-04T00:00:00"/>
    <d v="2024-11-12T00:00:00"/>
    <n v="11.99"/>
    <n v="452"/>
    <x v="0"/>
    <n v="2"/>
    <n v="6"/>
    <x v="0"/>
    <n v="196"/>
    <n v="132"/>
    <x v="4"/>
    <x v="0"/>
    <x v="0"/>
    <n v="84"/>
    <n v="3.7"/>
    <x v="0"/>
    <x v="0"/>
    <x v="277"/>
    <x v="3"/>
    <x v="4"/>
    <x v="3"/>
    <n v="4"/>
    <n v="47.96"/>
    <x v="7"/>
    <x v="0"/>
    <x v="0"/>
    <x v="0"/>
    <x v="0"/>
    <n v="5.3809523809523814"/>
    <n v="0.18584070796460178"/>
    <n v="137"/>
    <x v="0"/>
  </r>
  <r>
    <x v="294"/>
    <x v="72"/>
    <d v="2023-12-29T00:00:00"/>
    <d v="2024-06-12T00:00:00"/>
    <n v="15.99"/>
    <n v="349"/>
    <x v="3"/>
    <n v="1"/>
    <n v="6"/>
    <x v="1"/>
    <n v="334"/>
    <n v="76"/>
    <x v="2"/>
    <x v="1"/>
    <x v="2"/>
    <n v="32"/>
    <n v="3.3"/>
    <x v="1"/>
    <x v="0"/>
    <x v="278"/>
    <x v="2"/>
    <x v="1"/>
    <x v="1"/>
    <n v="5"/>
    <n v="79.95"/>
    <x v="0"/>
    <x v="1"/>
    <x v="10"/>
    <x v="0"/>
    <x v="2"/>
    <n v="10.90625"/>
    <n v="9.1690544412607447E-2"/>
    <n v="290"/>
    <x v="1"/>
  </r>
  <r>
    <x v="295"/>
    <x v="172"/>
    <d v="2024-03-20T00:00:00"/>
    <d v="2024-02-12T00:00:00"/>
    <n v="15.99"/>
    <n v="81"/>
    <x v="4"/>
    <n v="1"/>
    <n v="6"/>
    <x v="0"/>
    <n v="390"/>
    <n v="43"/>
    <x v="6"/>
    <x v="2"/>
    <x v="2"/>
    <n v="33"/>
    <n v="4"/>
    <x v="1"/>
    <x v="0"/>
    <x v="279"/>
    <x v="4"/>
    <x v="2"/>
    <x v="1"/>
    <n v="1"/>
    <n v="15.99"/>
    <x v="5"/>
    <x v="0"/>
    <x v="3"/>
    <x v="0"/>
    <x v="2"/>
    <n v="2.4545454545454546"/>
    <n v="0.40740740740740738"/>
    <n v="411"/>
    <x v="1"/>
  </r>
  <r>
    <x v="296"/>
    <x v="69"/>
    <d v="2023-04-21T00:00:00"/>
    <d v="2024-07-12T00:00:00"/>
    <n v="7.99"/>
    <n v="286"/>
    <x v="1"/>
    <n v="3"/>
    <n v="1"/>
    <x v="0"/>
    <n v="843"/>
    <n v="26"/>
    <x v="6"/>
    <x v="3"/>
    <x v="4"/>
    <n v="11"/>
    <n v="3.5"/>
    <x v="1"/>
    <x v="0"/>
    <x v="280"/>
    <x v="3"/>
    <x v="1"/>
    <x v="2"/>
    <n v="14"/>
    <n v="111.86"/>
    <x v="4"/>
    <x v="1"/>
    <x v="9"/>
    <x v="0"/>
    <x v="1"/>
    <n v="26"/>
    <n v="3.8461538461538464E-2"/>
    <n v="260"/>
    <x v="1"/>
  </r>
  <r>
    <x v="297"/>
    <x v="75"/>
    <d v="2024-04-13T00:00:00"/>
    <d v="2024-11-24T00:00:00"/>
    <n v="15.99"/>
    <n v="82"/>
    <x v="0"/>
    <n v="2"/>
    <n v="3"/>
    <x v="0"/>
    <n v="999"/>
    <n v="190"/>
    <x v="4"/>
    <x v="3"/>
    <x v="0"/>
    <n v="57"/>
    <n v="3.1"/>
    <x v="0"/>
    <x v="0"/>
    <x v="281"/>
    <x v="3"/>
    <x v="0"/>
    <x v="1"/>
    <n v="7"/>
    <n v="111.93"/>
    <x v="4"/>
    <x v="0"/>
    <x v="0"/>
    <x v="0"/>
    <x v="2"/>
    <n v="1.4385964912280702"/>
    <n v="0.69512195121951215"/>
    <n v="125"/>
    <x v="0"/>
  </r>
  <r>
    <x v="298"/>
    <x v="160"/>
    <d v="2024-04-05T00:00:00"/>
    <d v="2024-09-12T00:00:00"/>
    <n v="7.99"/>
    <n v="76"/>
    <x v="0"/>
    <n v="2"/>
    <n v="4"/>
    <x v="1"/>
    <n v="324"/>
    <n v="113"/>
    <x v="5"/>
    <x v="1"/>
    <x v="5"/>
    <n v="87"/>
    <n v="4.9000000000000004"/>
    <x v="1"/>
    <x v="0"/>
    <x v="282"/>
    <x v="1"/>
    <x v="3"/>
    <x v="2"/>
    <n v="5"/>
    <n v="39.950000000000003"/>
    <x v="4"/>
    <x v="0"/>
    <x v="11"/>
    <x v="0"/>
    <x v="1"/>
    <n v="0.87356321839080464"/>
    <n v="1.1447368421052631"/>
    <n v="198"/>
    <x v="0"/>
  </r>
  <r>
    <x v="299"/>
    <x v="27"/>
    <d v="2024-10-15T00:00:00"/>
    <d v="2024-11-24T00:00:00"/>
    <n v="11.99"/>
    <n v="308"/>
    <x v="1"/>
    <n v="2"/>
    <n v="3"/>
    <x v="0"/>
    <n v="392"/>
    <n v="151"/>
    <x v="2"/>
    <x v="2"/>
    <x v="4"/>
    <n v="27"/>
    <n v="4.2"/>
    <x v="0"/>
    <x v="0"/>
    <x v="283"/>
    <x v="0"/>
    <x v="4"/>
    <x v="3"/>
    <n v="1"/>
    <n v="11.99"/>
    <x v="8"/>
    <x v="0"/>
    <x v="0"/>
    <x v="0"/>
    <x v="0"/>
    <n v="11.407407407407407"/>
    <n v="8.7662337662337664E-2"/>
    <n v="125"/>
    <x v="0"/>
  </r>
  <r>
    <x v="300"/>
    <x v="173"/>
    <d v="2023-11-30T00:00:00"/>
    <d v="2024-12-14T00:00:00"/>
    <n v="11.99"/>
    <n v="103"/>
    <x v="2"/>
    <n v="4"/>
    <n v="4"/>
    <x v="0"/>
    <n v="305"/>
    <n v="191"/>
    <x v="2"/>
    <x v="3"/>
    <x v="5"/>
    <n v="98"/>
    <n v="4.7"/>
    <x v="0"/>
    <x v="0"/>
    <x v="284"/>
    <x v="3"/>
    <x v="4"/>
    <x v="1"/>
    <n v="12"/>
    <n v="143.88"/>
    <x v="11"/>
    <x v="1"/>
    <x v="2"/>
    <x v="0"/>
    <x v="0"/>
    <n v="1.0510204081632653"/>
    <n v="0.95145631067961167"/>
    <n v="105"/>
    <x v="0"/>
  </r>
  <r>
    <x v="301"/>
    <x v="174"/>
    <d v="2023-04-06T00:00:00"/>
    <d v="2024-11-23T00:00:00"/>
    <n v="15.99"/>
    <n v="309"/>
    <x v="2"/>
    <n v="5"/>
    <n v="5"/>
    <x v="0"/>
    <n v="851"/>
    <n v="166"/>
    <x v="4"/>
    <x v="0"/>
    <x v="0"/>
    <n v="66"/>
    <n v="4"/>
    <x v="0"/>
    <x v="0"/>
    <x v="285"/>
    <x v="1"/>
    <x v="2"/>
    <x v="1"/>
    <n v="19"/>
    <n v="303.81"/>
    <x v="4"/>
    <x v="1"/>
    <x v="0"/>
    <x v="0"/>
    <x v="2"/>
    <n v="4.6818181818181817"/>
    <n v="0.21359223300970873"/>
    <n v="126"/>
    <x v="0"/>
  </r>
  <r>
    <x v="302"/>
    <x v="106"/>
    <d v="2024-02-06T00:00:00"/>
    <d v="2024-12-17T00:00:00"/>
    <n v="11.99"/>
    <n v="242"/>
    <x v="0"/>
    <n v="3"/>
    <n v="1"/>
    <x v="0"/>
    <n v="273"/>
    <n v="96"/>
    <x v="0"/>
    <x v="1"/>
    <x v="5"/>
    <n v="34"/>
    <n v="4.9000000000000004"/>
    <x v="0"/>
    <x v="0"/>
    <x v="286"/>
    <x v="2"/>
    <x v="4"/>
    <x v="2"/>
    <n v="10"/>
    <n v="119.9"/>
    <x v="1"/>
    <x v="0"/>
    <x v="2"/>
    <x v="0"/>
    <x v="0"/>
    <n v="7.117647058823529"/>
    <n v="0.14049586776859505"/>
    <n v="102"/>
    <x v="0"/>
  </r>
  <r>
    <x v="303"/>
    <x v="105"/>
    <d v="2024-10-05T00:00:00"/>
    <d v="2024-11-28T00:00:00"/>
    <n v="15.99"/>
    <n v="256"/>
    <x v="6"/>
    <n v="5"/>
    <n v="3"/>
    <x v="0"/>
    <n v="929"/>
    <n v="89"/>
    <x v="2"/>
    <x v="3"/>
    <x v="0"/>
    <n v="89"/>
    <n v="3.3"/>
    <x v="1"/>
    <x v="0"/>
    <x v="287"/>
    <x v="0"/>
    <x v="1"/>
    <x v="2"/>
    <n v="1"/>
    <n v="15.99"/>
    <x v="8"/>
    <x v="0"/>
    <x v="0"/>
    <x v="0"/>
    <x v="2"/>
    <n v="2.8764044943820224"/>
    <n v="0.34765625"/>
    <n v="121"/>
    <x v="0"/>
  </r>
  <r>
    <x v="304"/>
    <x v="113"/>
    <d v="2023-03-26T00:00:00"/>
    <d v="2024-12-12T00:00:00"/>
    <n v="11.99"/>
    <n v="76"/>
    <x v="4"/>
    <n v="2"/>
    <n v="3"/>
    <x v="0"/>
    <n v="788"/>
    <n v="55"/>
    <x v="6"/>
    <x v="1"/>
    <x v="4"/>
    <n v="50"/>
    <n v="4.8"/>
    <x v="0"/>
    <x v="0"/>
    <x v="288"/>
    <x v="1"/>
    <x v="4"/>
    <x v="2"/>
    <n v="20"/>
    <n v="239.8"/>
    <x v="5"/>
    <x v="1"/>
    <x v="2"/>
    <x v="0"/>
    <x v="0"/>
    <n v="1.52"/>
    <n v="0.65789473684210531"/>
    <n v="107"/>
    <x v="0"/>
  </r>
  <r>
    <x v="305"/>
    <x v="175"/>
    <d v="2023-01-16T00:00:00"/>
    <d v="2024-12-15T00:00:00"/>
    <n v="7.99"/>
    <n v="171"/>
    <x v="0"/>
    <n v="3"/>
    <n v="6"/>
    <x v="1"/>
    <n v="858"/>
    <n v="58"/>
    <x v="0"/>
    <x v="2"/>
    <x v="4"/>
    <n v="21"/>
    <n v="4.5"/>
    <x v="0"/>
    <x v="0"/>
    <x v="289"/>
    <x v="0"/>
    <x v="2"/>
    <x v="1"/>
    <n v="22"/>
    <n v="175.78"/>
    <x v="9"/>
    <x v="1"/>
    <x v="2"/>
    <x v="0"/>
    <x v="1"/>
    <n v="8.1428571428571423"/>
    <n v="0.12280701754385964"/>
    <n v="104"/>
    <x v="0"/>
  </r>
  <r>
    <x v="306"/>
    <x v="34"/>
    <d v="2024-01-30T00:00:00"/>
    <d v="2024-10-12T00:00:00"/>
    <n v="11.99"/>
    <n v="32"/>
    <x v="0"/>
    <n v="1"/>
    <n v="4"/>
    <x v="1"/>
    <n v="588"/>
    <n v="137"/>
    <x v="4"/>
    <x v="1"/>
    <x v="1"/>
    <n v="85"/>
    <n v="3.7"/>
    <x v="0"/>
    <x v="0"/>
    <x v="290"/>
    <x v="1"/>
    <x v="0"/>
    <x v="1"/>
    <n v="8"/>
    <n v="95.92"/>
    <x v="9"/>
    <x v="0"/>
    <x v="1"/>
    <x v="0"/>
    <x v="0"/>
    <n v="0.37647058823529411"/>
    <n v="2.65625"/>
    <n v="168"/>
    <x v="0"/>
  </r>
  <r>
    <x v="307"/>
    <x v="34"/>
    <d v="2024-08-12T00:00:00"/>
    <d v="2024-12-17T00:00:00"/>
    <n v="11.99"/>
    <n v="313"/>
    <x v="4"/>
    <n v="5"/>
    <n v="6"/>
    <x v="1"/>
    <n v="900"/>
    <n v="135"/>
    <x v="2"/>
    <x v="2"/>
    <x v="5"/>
    <n v="87"/>
    <n v="4.8"/>
    <x v="1"/>
    <x v="0"/>
    <x v="291"/>
    <x v="0"/>
    <x v="1"/>
    <x v="1"/>
    <n v="4"/>
    <n v="47.96"/>
    <x v="2"/>
    <x v="0"/>
    <x v="2"/>
    <x v="0"/>
    <x v="0"/>
    <n v="3.5977011494252875"/>
    <n v="0.27795527156549521"/>
    <n v="102"/>
    <x v="0"/>
  </r>
  <r>
    <x v="308"/>
    <x v="89"/>
    <d v="2023-04-17T00:00:00"/>
    <d v="2024-12-16T00:00:00"/>
    <n v="7.99"/>
    <n v="369"/>
    <x v="0"/>
    <n v="3"/>
    <n v="1"/>
    <x v="0"/>
    <n v="759"/>
    <n v="56"/>
    <x v="5"/>
    <x v="3"/>
    <x v="3"/>
    <n v="30"/>
    <n v="4"/>
    <x v="1"/>
    <x v="0"/>
    <x v="292"/>
    <x v="3"/>
    <x v="4"/>
    <x v="0"/>
    <n v="19"/>
    <n v="151.81"/>
    <x v="4"/>
    <x v="1"/>
    <x v="2"/>
    <x v="0"/>
    <x v="1"/>
    <n v="12.3"/>
    <n v="8.1300813008130079E-2"/>
    <n v="103"/>
    <x v="0"/>
  </r>
  <r>
    <x v="309"/>
    <x v="30"/>
    <d v="2024-10-30T00:00:00"/>
    <d v="2024-11-25T00:00:00"/>
    <n v="11.99"/>
    <n v="379"/>
    <x v="0"/>
    <n v="2"/>
    <n v="1"/>
    <x v="1"/>
    <n v="632"/>
    <n v="82"/>
    <x v="3"/>
    <x v="1"/>
    <x v="0"/>
    <n v="29"/>
    <n v="3.2"/>
    <x v="0"/>
    <x v="0"/>
    <x v="293"/>
    <x v="4"/>
    <x v="3"/>
    <x v="1"/>
    <n v="1"/>
    <n v="11.99"/>
    <x v="8"/>
    <x v="0"/>
    <x v="0"/>
    <x v="0"/>
    <x v="0"/>
    <n v="13.068965517241379"/>
    <n v="7.6517150395778361E-2"/>
    <n v="124"/>
    <x v="0"/>
  </r>
  <r>
    <x v="310"/>
    <x v="176"/>
    <d v="2023-07-22T00:00:00"/>
    <d v="2024-11-20T00:00:00"/>
    <n v="15.99"/>
    <n v="182"/>
    <x v="4"/>
    <n v="4"/>
    <n v="5"/>
    <x v="0"/>
    <n v="247"/>
    <n v="197"/>
    <x v="3"/>
    <x v="0"/>
    <x v="5"/>
    <n v="90"/>
    <n v="4.7"/>
    <x v="1"/>
    <x v="0"/>
    <x v="294"/>
    <x v="1"/>
    <x v="0"/>
    <x v="3"/>
    <n v="15"/>
    <n v="239.85"/>
    <x v="7"/>
    <x v="1"/>
    <x v="0"/>
    <x v="0"/>
    <x v="2"/>
    <n v="2.0222222222222221"/>
    <n v="0.49450549450549453"/>
    <n v="129"/>
    <x v="0"/>
  </r>
  <r>
    <x v="311"/>
    <x v="177"/>
    <d v="2024-01-27T00:00:00"/>
    <d v="2024-11-26T00:00:00"/>
    <n v="11.99"/>
    <n v="133"/>
    <x v="1"/>
    <n v="5"/>
    <n v="4"/>
    <x v="0"/>
    <n v="951"/>
    <n v="86"/>
    <x v="6"/>
    <x v="3"/>
    <x v="4"/>
    <n v="88"/>
    <n v="4.4000000000000004"/>
    <x v="1"/>
    <x v="0"/>
    <x v="124"/>
    <x v="2"/>
    <x v="2"/>
    <x v="3"/>
    <n v="9"/>
    <n v="107.91"/>
    <x v="9"/>
    <x v="0"/>
    <x v="0"/>
    <x v="0"/>
    <x v="0"/>
    <n v="1.5113636363636365"/>
    <n v="0.66165413533834583"/>
    <n v="123"/>
    <x v="0"/>
  </r>
  <r>
    <x v="312"/>
    <x v="164"/>
    <d v="2024-04-23T00:00:00"/>
    <d v="2024-11-27T00:00:00"/>
    <n v="11.99"/>
    <n v="301"/>
    <x v="4"/>
    <n v="2"/>
    <n v="2"/>
    <x v="1"/>
    <n v="939"/>
    <n v="21"/>
    <x v="0"/>
    <x v="1"/>
    <x v="2"/>
    <n v="83"/>
    <n v="4.9000000000000004"/>
    <x v="1"/>
    <x v="0"/>
    <x v="295"/>
    <x v="2"/>
    <x v="1"/>
    <x v="2"/>
    <n v="7"/>
    <n v="83.93"/>
    <x v="4"/>
    <x v="0"/>
    <x v="0"/>
    <x v="0"/>
    <x v="0"/>
    <n v="3.6265060240963853"/>
    <n v="0.27574750830564781"/>
    <n v="122"/>
    <x v="0"/>
  </r>
  <r>
    <x v="313"/>
    <x v="147"/>
    <d v="2023-11-30T00:00:00"/>
    <d v="2024-12-14T00:00:00"/>
    <n v="11.99"/>
    <n v="251"/>
    <x v="0"/>
    <n v="5"/>
    <n v="6"/>
    <x v="1"/>
    <n v="687"/>
    <n v="160"/>
    <x v="1"/>
    <x v="2"/>
    <x v="1"/>
    <n v="88"/>
    <n v="4.5"/>
    <x v="1"/>
    <x v="0"/>
    <x v="296"/>
    <x v="3"/>
    <x v="4"/>
    <x v="3"/>
    <n v="12"/>
    <n v="143.88"/>
    <x v="11"/>
    <x v="1"/>
    <x v="2"/>
    <x v="0"/>
    <x v="0"/>
    <n v="2.8522727272727271"/>
    <n v="0.35059760956175301"/>
    <n v="105"/>
    <x v="0"/>
  </r>
  <r>
    <x v="314"/>
    <x v="178"/>
    <d v="2024-11-24T00:00:00"/>
    <d v="2024-11-24T00:00:00"/>
    <n v="15.99"/>
    <n v="158"/>
    <x v="6"/>
    <n v="1"/>
    <n v="5"/>
    <x v="1"/>
    <n v="603"/>
    <n v="72"/>
    <x v="1"/>
    <x v="1"/>
    <x v="3"/>
    <n v="88"/>
    <n v="3.3"/>
    <x v="1"/>
    <x v="0"/>
    <x v="297"/>
    <x v="2"/>
    <x v="1"/>
    <x v="1"/>
    <n v="1"/>
    <n v="15.99"/>
    <x v="11"/>
    <x v="0"/>
    <x v="0"/>
    <x v="0"/>
    <x v="2"/>
    <n v="1.7954545454545454"/>
    <n v="0.55696202531645567"/>
    <n v="125"/>
    <x v="0"/>
  </r>
  <r>
    <x v="315"/>
    <x v="179"/>
    <d v="2023-05-16T00:00:00"/>
    <d v="2024-11-19T00:00:00"/>
    <n v="11.99"/>
    <n v="447"/>
    <x v="3"/>
    <n v="3"/>
    <n v="4"/>
    <x v="0"/>
    <n v="264"/>
    <n v="55"/>
    <x v="5"/>
    <x v="3"/>
    <x v="2"/>
    <n v="58"/>
    <n v="3.6"/>
    <x v="1"/>
    <x v="0"/>
    <x v="298"/>
    <x v="0"/>
    <x v="1"/>
    <x v="1"/>
    <n v="18"/>
    <n v="215.82"/>
    <x v="6"/>
    <x v="1"/>
    <x v="0"/>
    <x v="0"/>
    <x v="0"/>
    <n v="7.7068965517241379"/>
    <n v="0.12975391498881431"/>
    <n v="130"/>
    <x v="0"/>
  </r>
  <r>
    <x v="316"/>
    <x v="14"/>
    <d v="2023-12-31T00:00:00"/>
    <d v="2024-11-25T00:00:00"/>
    <n v="11.99"/>
    <n v="383"/>
    <x v="0"/>
    <n v="5"/>
    <n v="4"/>
    <x v="1"/>
    <n v="711"/>
    <n v="147"/>
    <x v="4"/>
    <x v="3"/>
    <x v="2"/>
    <n v="68"/>
    <n v="3.9"/>
    <x v="0"/>
    <x v="0"/>
    <x v="299"/>
    <x v="1"/>
    <x v="4"/>
    <x v="3"/>
    <n v="10"/>
    <n v="119.9"/>
    <x v="0"/>
    <x v="1"/>
    <x v="0"/>
    <x v="0"/>
    <x v="0"/>
    <n v="5.632352941176471"/>
    <n v="0.17754569190600522"/>
    <n v="124"/>
    <x v="0"/>
  </r>
  <r>
    <x v="317"/>
    <x v="180"/>
    <d v="2023-07-03T00:00:00"/>
    <d v="2024-06-12T00:00:00"/>
    <n v="11.99"/>
    <n v="42"/>
    <x v="4"/>
    <n v="4"/>
    <n v="2"/>
    <x v="0"/>
    <n v="560"/>
    <n v="98"/>
    <x v="4"/>
    <x v="2"/>
    <x v="2"/>
    <n v="90"/>
    <n v="3.8"/>
    <x v="1"/>
    <x v="0"/>
    <x v="300"/>
    <x v="1"/>
    <x v="4"/>
    <x v="1"/>
    <n v="11"/>
    <n v="131.89000000000001"/>
    <x v="7"/>
    <x v="1"/>
    <x v="10"/>
    <x v="0"/>
    <x v="0"/>
    <n v="0.46666666666666667"/>
    <n v="2.1428571428571428"/>
    <n v="290"/>
    <x v="1"/>
  </r>
  <r>
    <x v="318"/>
    <x v="18"/>
    <d v="2024-04-07T00:00:00"/>
    <d v="2024-12-14T00:00:00"/>
    <n v="11.99"/>
    <n v="291"/>
    <x v="4"/>
    <n v="2"/>
    <n v="1"/>
    <x v="1"/>
    <n v="380"/>
    <n v="106"/>
    <x v="2"/>
    <x v="3"/>
    <x v="0"/>
    <n v="22"/>
    <n v="4.0999999999999996"/>
    <x v="1"/>
    <x v="0"/>
    <x v="301"/>
    <x v="2"/>
    <x v="2"/>
    <x v="3"/>
    <n v="8"/>
    <n v="95.92"/>
    <x v="4"/>
    <x v="0"/>
    <x v="2"/>
    <x v="0"/>
    <x v="0"/>
    <n v="13.227272727272727"/>
    <n v="7.560137457044673E-2"/>
    <n v="105"/>
    <x v="0"/>
  </r>
  <r>
    <x v="319"/>
    <x v="181"/>
    <d v="2023-04-19T00:00:00"/>
    <d v="2024-03-12T00:00:00"/>
    <n v="7.99"/>
    <n v="46"/>
    <x v="0"/>
    <n v="2"/>
    <n v="4"/>
    <x v="0"/>
    <n v="33"/>
    <n v="120"/>
    <x v="0"/>
    <x v="0"/>
    <x v="3"/>
    <n v="77"/>
    <n v="3.9"/>
    <x v="0"/>
    <x v="0"/>
    <x v="302"/>
    <x v="3"/>
    <x v="0"/>
    <x v="3"/>
    <n v="10"/>
    <n v="79.900000000000006"/>
    <x v="4"/>
    <x v="1"/>
    <x v="5"/>
    <x v="0"/>
    <x v="1"/>
    <n v="0.59740259740259738"/>
    <n v="1.673913043478261"/>
    <n v="382"/>
    <x v="1"/>
  </r>
  <r>
    <x v="320"/>
    <x v="113"/>
    <d v="2024-10-31T00:00:00"/>
    <d v="2024-12-13T00:00:00"/>
    <n v="15.99"/>
    <n v="183"/>
    <x v="2"/>
    <n v="3"/>
    <n v="5"/>
    <x v="0"/>
    <n v="490"/>
    <n v="127"/>
    <x v="2"/>
    <x v="2"/>
    <x v="3"/>
    <n v="40"/>
    <n v="4.5999999999999996"/>
    <x v="0"/>
    <x v="0"/>
    <x v="303"/>
    <x v="4"/>
    <x v="2"/>
    <x v="2"/>
    <n v="1"/>
    <n v="15.99"/>
    <x v="8"/>
    <x v="0"/>
    <x v="2"/>
    <x v="0"/>
    <x v="2"/>
    <n v="4.5750000000000002"/>
    <n v="0.21857923497267759"/>
    <n v="106"/>
    <x v="0"/>
  </r>
  <r>
    <x v="321"/>
    <x v="79"/>
    <d v="2023-12-11T00:00:00"/>
    <d v="2024-12-14T00:00:00"/>
    <n v="11.99"/>
    <n v="494"/>
    <x v="0"/>
    <n v="5"/>
    <n v="6"/>
    <x v="1"/>
    <n v="202"/>
    <n v="163"/>
    <x v="6"/>
    <x v="2"/>
    <x v="0"/>
    <n v="61"/>
    <n v="4"/>
    <x v="0"/>
    <x v="0"/>
    <x v="304"/>
    <x v="3"/>
    <x v="0"/>
    <x v="2"/>
    <n v="12"/>
    <n v="143.88"/>
    <x v="0"/>
    <x v="1"/>
    <x v="2"/>
    <x v="0"/>
    <x v="0"/>
    <n v="8.0983606557377055"/>
    <n v="0.12348178137651822"/>
    <n v="105"/>
    <x v="0"/>
  </r>
  <r>
    <x v="322"/>
    <x v="30"/>
    <d v="2023-12-14T00:00:00"/>
    <d v="2024-06-12T00:00:00"/>
    <n v="15.99"/>
    <n v="302"/>
    <x v="6"/>
    <n v="4"/>
    <n v="4"/>
    <x v="1"/>
    <n v="800"/>
    <n v="101"/>
    <x v="3"/>
    <x v="0"/>
    <x v="1"/>
    <n v="89"/>
    <n v="4.3"/>
    <x v="1"/>
    <x v="0"/>
    <x v="305"/>
    <x v="4"/>
    <x v="1"/>
    <x v="3"/>
    <n v="5"/>
    <n v="79.95"/>
    <x v="0"/>
    <x v="1"/>
    <x v="10"/>
    <x v="0"/>
    <x v="2"/>
    <n v="3.393258426966292"/>
    <n v="0.29470198675496689"/>
    <n v="290"/>
    <x v="1"/>
  </r>
  <r>
    <x v="323"/>
    <x v="148"/>
    <d v="2024-04-04T00:00:00"/>
    <d v="2024-06-12T00:00:00"/>
    <n v="11.99"/>
    <n v="354"/>
    <x v="2"/>
    <n v="1"/>
    <n v="3"/>
    <x v="0"/>
    <n v="885"/>
    <n v="65"/>
    <x v="6"/>
    <x v="1"/>
    <x v="1"/>
    <n v="70"/>
    <n v="4.7"/>
    <x v="1"/>
    <x v="0"/>
    <x v="306"/>
    <x v="2"/>
    <x v="4"/>
    <x v="1"/>
    <n v="2"/>
    <n v="23.98"/>
    <x v="4"/>
    <x v="0"/>
    <x v="10"/>
    <x v="0"/>
    <x v="0"/>
    <n v="5.0571428571428569"/>
    <n v="0.19774011299435029"/>
    <n v="290"/>
    <x v="1"/>
  </r>
  <r>
    <x v="324"/>
    <x v="155"/>
    <d v="2023-11-29T00:00:00"/>
    <d v="2024-11-26T00:00:00"/>
    <n v="11.99"/>
    <n v="85"/>
    <x v="0"/>
    <n v="1"/>
    <n v="2"/>
    <x v="0"/>
    <n v="770"/>
    <n v="132"/>
    <x v="6"/>
    <x v="2"/>
    <x v="0"/>
    <n v="99"/>
    <n v="4.4000000000000004"/>
    <x v="1"/>
    <x v="0"/>
    <x v="307"/>
    <x v="3"/>
    <x v="0"/>
    <x v="2"/>
    <n v="11"/>
    <n v="131.89000000000001"/>
    <x v="11"/>
    <x v="1"/>
    <x v="0"/>
    <x v="0"/>
    <x v="0"/>
    <n v="0.85858585858585856"/>
    <n v="1.1647058823529413"/>
    <n v="123"/>
    <x v="0"/>
  </r>
  <r>
    <x v="325"/>
    <x v="182"/>
    <d v="2024-07-10T00:00:00"/>
    <d v="2024-01-12T00:00:00"/>
    <n v="7.99"/>
    <n v="277"/>
    <x v="2"/>
    <n v="1"/>
    <n v="3"/>
    <x v="1"/>
    <n v="455"/>
    <n v="120"/>
    <x v="4"/>
    <x v="3"/>
    <x v="0"/>
    <n v="92"/>
    <n v="4.7"/>
    <x v="1"/>
    <x v="0"/>
    <x v="308"/>
    <x v="1"/>
    <x v="4"/>
    <x v="1"/>
    <n v="5"/>
    <n v="39.950000000000003"/>
    <x v="7"/>
    <x v="0"/>
    <x v="8"/>
    <x v="0"/>
    <x v="1"/>
    <n v="3.0108695652173911"/>
    <n v="0.33212996389891697"/>
    <n v="442"/>
    <x v="1"/>
  </r>
  <r>
    <x v="326"/>
    <x v="183"/>
    <d v="2023-08-12T00:00:00"/>
    <d v="2024-11-23T00:00:00"/>
    <n v="7.99"/>
    <n v="141"/>
    <x v="5"/>
    <n v="4"/>
    <n v="2"/>
    <x v="1"/>
    <n v="379"/>
    <n v="35"/>
    <x v="2"/>
    <x v="0"/>
    <x v="3"/>
    <n v="29"/>
    <n v="4.9000000000000004"/>
    <x v="0"/>
    <x v="0"/>
    <x v="309"/>
    <x v="3"/>
    <x v="2"/>
    <x v="0"/>
    <n v="15"/>
    <n v="119.85000000000001"/>
    <x v="2"/>
    <x v="1"/>
    <x v="0"/>
    <x v="0"/>
    <x v="1"/>
    <n v="4.8620689655172411"/>
    <n v="0.20567375886524822"/>
    <n v="126"/>
    <x v="0"/>
  </r>
  <r>
    <x v="327"/>
    <x v="184"/>
    <d v="2024-03-14T00:00:00"/>
    <d v="2024-11-19T00:00:00"/>
    <n v="11.99"/>
    <n v="251"/>
    <x v="5"/>
    <n v="3"/>
    <n v="3"/>
    <x v="0"/>
    <n v="922"/>
    <n v="106"/>
    <x v="5"/>
    <x v="2"/>
    <x v="3"/>
    <n v="56"/>
    <n v="4.3"/>
    <x v="0"/>
    <x v="0"/>
    <x v="310"/>
    <x v="0"/>
    <x v="3"/>
    <x v="0"/>
    <n v="8"/>
    <n v="95.92"/>
    <x v="5"/>
    <x v="0"/>
    <x v="0"/>
    <x v="0"/>
    <x v="0"/>
    <n v="4.4821428571428568"/>
    <n v="0.22310756972111553"/>
    <n v="130"/>
    <x v="0"/>
  </r>
  <r>
    <x v="328"/>
    <x v="17"/>
    <d v="2023-08-01T00:00:00"/>
    <d v="2024-11-19T00:00:00"/>
    <n v="15.99"/>
    <n v="40"/>
    <x v="3"/>
    <n v="5"/>
    <n v="1"/>
    <x v="1"/>
    <n v="841"/>
    <n v="179"/>
    <x v="5"/>
    <x v="3"/>
    <x v="4"/>
    <n v="59"/>
    <n v="3.5"/>
    <x v="0"/>
    <x v="0"/>
    <x v="311"/>
    <x v="2"/>
    <x v="1"/>
    <x v="1"/>
    <n v="15"/>
    <n v="239.85"/>
    <x v="2"/>
    <x v="1"/>
    <x v="0"/>
    <x v="0"/>
    <x v="2"/>
    <n v="0.67796610169491522"/>
    <n v="1.4750000000000001"/>
    <n v="130"/>
    <x v="0"/>
  </r>
  <r>
    <x v="329"/>
    <x v="33"/>
    <d v="2024-11-18T00:00:00"/>
    <d v="2024-11-23T00:00:00"/>
    <n v="7.99"/>
    <n v="470"/>
    <x v="6"/>
    <n v="2"/>
    <n v="3"/>
    <x v="0"/>
    <n v="89"/>
    <n v="135"/>
    <x v="1"/>
    <x v="2"/>
    <x v="2"/>
    <n v="45"/>
    <n v="4.5"/>
    <x v="1"/>
    <x v="0"/>
    <x v="312"/>
    <x v="0"/>
    <x v="4"/>
    <x v="2"/>
    <n v="1"/>
    <n v="7.99"/>
    <x v="11"/>
    <x v="0"/>
    <x v="0"/>
    <x v="0"/>
    <x v="1"/>
    <n v="10.444444444444445"/>
    <n v="9.5744680851063829E-2"/>
    <n v="126"/>
    <x v="0"/>
  </r>
  <r>
    <x v="330"/>
    <x v="71"/>
    <d v="2023-06-11T00:00:00"/>
    <d v="2024-12-15T00:00:00"/>
    <n v="7.99"/>
    <n v="168"/>
    <x v="0"/>
    <n v="5"/>
    <n v="3"/>
    <x v="1"/>
    <n v="539"/>
    <n v="48"/>
    <x v="2"/>
    <x v="1"/>
    <x v="3"/>
    <n v="82"/>
    <n v="4.3"/>
    <x v="1"/>
    <x v="0"/>
    <x v="313"/>
    <x v="3"/>
    <x v="3"/>
    <x v="0"/>
    <n v="18"/>
    <n v="143.82"/>
    <x v="3"/>
    <x v="1"/>
    <x v="2"/>
    <x v="0"/>
    <x v="1"/>
    <n v="2.0487804878048781"/>
    <n v="0.48809523809523808"/>
    <n v="104"/>
    <x v="0"/>
  </r>
  <r>
    <x v="331"/>
    <x v="33"/>
    <d v="2023-03-13T00:00:00"/>
    <d v="2024-11-29T00:00:00"/>
    <n v="15.99"/>
    <n v="91"/>
    <x v="5"/>
    <n v="2"/>
    <n v="1"/>
    <x v="1"/>
    <n v="561"/>
    <n v="153"/>
    <x v="2"/>
    <x v="0"/>
    <x v="1"/>
    <n v="7"/>
    <n v="4.0999999999999996"/>
    <x v="1"/>
    <x v="0"/>
    <x v="314"/>
    <x v="3"/>
    <x v="1"/>
    <x v="2"/>
    <n v="20"/>
    <n v="319.8"/>
    <x v="5"/>
    <x v="1"/>
    <x v="0"/>
    <x v="0"/>
    <x v="2"/>
    <n v="13"/>
    <n v="7.6923076923076927E-2"/>
    <n v="120"/>
    <x v="0"/>
  </r>
  <r>
    <x v="332"/>
    <x v="180"/>
    <d v="2023-09-24T00:00:00"/>
    <d v="2024-12-15T00:00:00"/>
    <n v="7.99"/>
    <n v="91"/>
    <x v="1"/>
    <n v="5"/>
    <n v="1"/>
    <x v="0"/>
    <n v="159"/>
    <n v="14"/>
    <x v="6"/>
    <x v="3"/>
    <x v="0"/>
    <n v="85"/>
    <n v="4.4000000000000004"/>
    <x v="1"/>
    <x v="0"/>
    <x v="315"/>
    <x v="2"/>
    <x v="0"/>
    <x v="0"/>
    <n v="14"/>
    <n v="111.86"/>
    <x v="10"/>
    <x v="1"/>
    <x v="2"/>
    <x v="0"/>
    <x v="1"/>
    <n v="1.0705882352941176"/>
    <n v="0.93406593406593408"/>
    <n v="104"/>
    <x v="0"/>
  </r>
  <r>
    <x v="333"/>
    <x v="38"/>
    <d v="2023-07-31T00:00:00"/>
    <d v="2024-12-18T00:00:00"/>
    <n v="11.99"/>
    <n v="233"/>
    <x v="2"/>
    <n v="1"/>
    <n v="2"/>
    <x v="1"/>
    <n v="769"/>
    <n v="132"/>
    <x v="1"/>
    <x v="3"/>
    <x v="3"/>
    <n v="82"/>
    <n v="4.3"/>
    <x v="0"/>
    <x v="0"/>
    <x v="316"/>
    <x v="1"/>
    <x v="4"/>
    <x v="2"/>
    <n v="16"/>
    <n v="191.84"/>
    <x v="7"/>
    <x v="1"/>
    <x v="2"/>
    <x v="0"/>
    <x v="0"/>
    <n v="2.8414634146341462"/>
    <n v="0.35193133047210301"/>
    <n v="101"/>
    <x v="0"/>
  </r>
  <r>
    <x v="334"/>
    <x v="185"/>
    <d v="2024-06-24T00:00:00"/>
    <d v="2024-12-16T00:00:00"/>
    <n v="7.99"/>
    <n v="427"/>
    <x v="0"/>
    <n v="1"/>
    <n v="1"/>
    <x v="0"/>
    <n v="159"/>
    <n v="98"/>
    <x v="0"/>
    <x v="1"/>
    <x v="0"/>
    <n v="66"/>
    <n v="3.3"/>
    <x v="1"/>
    <x v="0"/>
    <x v="317"/>
    <x v="0"/>
    <x v="1"/>
    <x v="0"/>
    <n v="5"/>
    <n v="39.950000000000003"/>
    <x v="3"/>
    <x v="0"/>
    <x v="2"/>
    <x v="0"/>
    <x v="1"/>
    <n v="6.4696969696969697"/>
    <n v="0.15456674473067916"/>
    <n v="103"/>
    <x v="0"/>
  </r>
  <r>
    <x v="335"/>
    <x v="186"/>
    <d v="2023-02-16T00:00:00"/>
    <d v="2024-10-12T00:00:00"/>
    <n v="11.99"/>
    <n v="307"/>
    <x v="0"/>
    <n v="3"/>
    <n v="1"/>
    <x v="0"/>
    <n v="919"/>
    <n v="175"/>
    <x v="1"/>
    <x v="2"/>
    <x v="1"/>
    <n v="22"/>
    <n v="4"/>
    <x v="0"/>
    <x v="0"/>
    <x v="318"/>
    <x v="4"/>
    <x v="0"/>
    <x v="0"/>
    <n v="19"/>
    <n v="227.81"/>
    <x v="1"/>
    <x v="1"/>
    <x v="1"/>
    <x v="0"/>
    <x v="0"/>
    <n v="13.954545454545455"/>
    <n v="7.1661237785016291E-2"/>
    <n v="168"/>
    <x v="0"/>
  </r>
  <r>
    <x v="336"/>
    <x v="7"/>
    <d v="2023-06-09T00:00:00"/>
    <d v="2024-12-17T00:00:00"/>
    <n v="7.99"/>
    <n v="231"/>
    <x v="6"/>
    <n v="1"/>
    <n v="4"/>
    <x v="0"/>
    <n v="420"/>
    <n v="85"/>
    <x v="0"/>
    <x v="0"/>
    <x v="2"/>
    <n v="30"/>
    <n v="3.5"/>
    <x v="1"/>
    <x v="0"/>
    <x v="319"/>
    <x v="2"/>
    <x v="1"/>
    <x v="3"/>
    <n v="18"/>
    <n v="143.82"/>
    <x v="3"/>
    <x v="1"/>
    <x v="2"/>
    <x v="0"/>
    <x v="1"/>
    <n v="7.7"/>
    <n v="0.12987012987012986"/>
    <n v="102"/>
    <x v="0"/>
  </r>
  <r>
    <x v="337"/>
    <x v="140"/>
    <d v="2023-10-07T00:00:00"/>
    <d v="2024-12-15T00:00:00"/>
    <n v="7.99"/>
    <n v="311"/>
    <x v="2"/>
    <n v="3"/>
    <n v="5"/>
    <x v="1"/>
    <n v="724"/>
    <n v="191"/>
    <x v="3"/>
    <x v="3"/>
    <x v="3"/>
    <n v="55"/>
    <n v="4.7"/>
    <x v="0"/>
    <x v="0"/>
    <x v="320"/>
    <x v="2"/>
    <x v="0"/>
    <x v="2"/>
    <n v="14"/>
    <n v="111.86"/>
    <x v="8"/>
    <x v="1"/>
    <x v="2"/>
    <x v="0"/>
    <x v="1"/>
    <n v="5.6545454545454543"/>
    <n v="0.17684887459807075"/>
    <n v="104"/>
    <x v="0"/>
  </r>
  <r>
    <x v="338"/>
    <x v="159"/>
    <d v="2024-01-01T00:00:00"/>
    <d v="2024-12-17T00:00:00"/>
    <n v="15.99"/>
    <n v="223"/>
    <x v="5"/>
    <n v="5"/>
    <n v="3"/>
    <x v="1"/>
    <n v="499"/>
    <n v="124"/>
    <x v="2"/>
    <x v="3"/>
    <x v="4"/>
    <n v="78"/>
    <n v="4.7"/>
    <x v="0"/>
    <x v="0"/>
    <x v="321"/>
    <x v="1"/>
    <x v="2"/>
    <x v="2"/>
    <n v="11"/>
    <n v="175.89000000000001"/>
    <x v="9"/>
    <x v="0"/>
    <x v="2"/>
    <x v="0"/>
    <x v="2"/>
    <n v="2.858974358974359"/>
    <n v="0.34977578475336324"/>
    <n v="102"/>
    <x v="0"/>
  </r>
  <r>
    <x v="339"/>
    <x v="34"/>
    <d v="2023-05-18T00:00:00"/>
    <d v="2024-11-24T00:00:00"/>
    <n v="11.99"/>
    <n v="273"/>
    <x v="5"/>
    <n v="3"/>
    <n v="4"/>
    <x v="1"/>
    <n v="253"/>
    <n v="70"/>
    <x v="0"/>
    <x v="3"/>
    <x v="1"/>
    <n v="42"/>
    <n v="4.9000000000000004"/>
    <x v="1"/>
    <x v="0"/>
    <x v="322"/>
    <x v="0"/>
    <x v="3"/>
    <x v="3"/>
    <n v="18"/>
    <n v="215.82"/>
    <x v="6"/>
    <x v="1"/>
    <x v="0"/>
    <x v="0"/>
    <x v="0"/>
    <n v="6.5"/>
    <n v="0.15384615384615385"/>
    <n v="125"/>
    <x v="0"/>
  </r>
  <r>
    <x v="340"/>
    <x v="16"/>
    <d v="2023-02-08T00:00:00"/>
    <d v="2024-11-12T00:00:00"/>
    <n v="15.99"/>
    <n v="253"/>
    <x v="3"/>
    <n v="4"/>
    <n v="2"/>
    <x v="0"/>
    <n v="660"/>
    <n v="151"/>
    <x v="6"/>
    <x v="0"/>
    <x v="3"/>
    <n v="43"/>
    <n v="3.4"/>
    <x v="0"/>
    <x v="0"/>
    <x v="323"/>
    <x v="0"/>
    <x v="4"/>
    <x v="0"/>
    <n v="21"/>
    <n v="335.79"/>
    <x v="1"/>
    <x v="1"/>
    <x v="0"/>
    <x v="0"/>
    <x v="2"/>
    <n v="5.8837209302325579"/>
    <n v="0.16996047430830039"/>
    <n v="137"/>
    <x v="0"/>
  </r>
  <r>
    <x v="341"/>
    <x v="187"/>
    <d v="2023-03-18T00:00:00"/>
    <d v="2024-07-12T00:00:00"/>
    <n v="15.99"/>
    <n v="154"/>
    <x v="4"/>
    <n v="4"/>
    <n v="5"/>
    <x v="1"/>
    <n v="804"/>
    <n v="106"/>
    <x v="6"/>
    <x v="3"/>
    <x v="1"/>
    <n v="60"/>
    <n v="4.8"/>
    <x v="1"/>
    <x v="0"/>
    <x v="324"/>
    <x v="1"/>
    <x v="1"/>
    <x v="0"/>
    <n v="15"/>
    <n v="239.85"/>
    <x v="5"/>
    <x v="1"/>
    <x v="9"/>
    <x v="0"/>
    <x v="2"/>
    <n v="2.5666666666666669"/>
    <n v="0.38961038961038963"/>
    <n v="260"/>
    <x v="1"/>
  </r>
  <r>
    <x v="342"/>
    <x v="188"/>
    <d v="2023-01-06T00:00:00"/>
    <d v="2024-07-12T00:00:00"/>
    <n v="11.99"/>
    <n v="347"/>
    <x v="0"/>
    <n v="4"/>
    <n v="2"/>
    <x v="1"/>
    <n v="546"/>
    <n v="12"/>
    <x v="5"/>
    <x v="3"/>
    <x v="0"/>
    <n v="31"/>
    <n v="3.1"/>
    <x v="1"/>
    <x v="0"/>
    <x v="325"/>
    <x v="0"/>
    <x v="0"/>
    <x v="3"/>
    <n v="18"/>
    <n v="215.82"/>
    <x v="9"/>
    <x v="1"/>
    <x v="9"/>
    <x v="0"/>
    <x v="0"/>
    <n v="11.193548387096774"/>
    <n v="8.9337175792507204E-2"/>
    <n v="260"/>
    <x v="1"/>
  </r>
  <r>
    <x v="343"/>
    <x v="189"/>
    <d v="2024-02-14T00:00:00"/>
    <d v="2024-12-12T00:00:00"/>
    <n v="15.99"/>
    <n v="238"/>
    <x v="5"/>
    <n v="4"/>
    <n v="2"/>
    <x v="0"/>
    <n v="524"/>
    <n v="162"/>
    <x v="3"/>
    <x v="0"/>
    <x v="4"/>
    <n v="20"/>
    <n v="3"/>
    <x v="0"/>
    <x v="0"/>
    <x v="326"/>
    <x v="0"/>
    <x v="2"/>
    <x v="2"/>
    <n v="9"/>
    <n v="143.91"/>
    <x v="1"/>
    <x v="0"/>
    <x v="2"/>
    <x v="0"/>
    <x v="2"/>
    <n v="11.9"/>
    <n v="8.4033613445378158E-2"/>
    <n v="107"/>
    <x v="0"/>
  </r>
  <r>
    <x v="344"/>
    <x v="190"/>
    <d v="2024-05-18T00:00:00"/>
    <d v="2024-11-30T00:00:00"/>
    <n v="11.99"/>
    <n v="166"/>
    <x v="0"/>
    <n v="1"/>
    <n v="6"/>
    <x v="1"/>
    <n v="788"/>
    <n v="31"/>
    <x v="3"/>
    <x v="3"/>
    <x v="4"/>
    <n v="25"/>
    <n v="4.3"/>
    <x v="0"/>
    <x v="0"/>
    <x v="327"/>
    <x v="2"/>
    <x v="0"/>
    <x v="1"/>
    <n v="6"/>
    <n v="71.94"/>
    <x v="6"/>
    <x v="0"/>
    <x v="0"/>
    <x v="0"/>
    <x v="0"/>
    <n v="6.64"/>
    <n v="0.15060240963855423"/>
    <n v="119"/>
    <x v="0"/>
  </r>
  <r>
    <x v="345"/>
    <x v="22"/>
    <d v="2024-10-27T00:00:00"/>
    <d v="2024-01-12T00:00:00"/>
    <n v="7.99"/>
    <n v="241"/>
    <x v="2"/>
    <n v="3"/>
    <n v="6"/>
    <x v="0"/>
    <n v="905"/>
    <n v="127"/>
    <x v="1"/>
    <x v="3"/>
    <x v="0"/>
    <n v="93"/>
    <n v="4"/>
    <x v="1"/>
    <x v="0"/>
    <x v="328"/>
    <x v="4"/>
    <x v="0"/>
    <x v="2"/>
    <n v="9"/>
    <n v="71.91"/>
    <x v="8"/>
    <x v="0"/>
    <x v="8"/>
    <x v="0"/>
    <x v="1"/>
    <n v="2.5913978494623655"/>
    <n v="0.38589211618257263"/>
    <n v="442"/>
    <x v="1"/>
  </r>
  <r>
    <x v="346"/>
    <x v="17"/>
    <d v="2023-01-18T00:00:00"/>
    <d v="2024-05-12T00:00:00"/>
    <n v="15.99"/>
    <n v="329"/>
    <x v="4"/>
    <n v="2"/>
    <n v="1"/>
    <x v="0"/>
    <n v="670"/>
    <n v="94"/>
    <x v="6"/>
    <x v="3"/>
    <x v="3"/>
    <n v="61"/>
    <n v="3"/>
    <x v="1"/>
    <x v="0"/>
    <x v="329"/>
    <x v="1"/>
    <x v="0"/>
    <x v="2"/>
    <n v="15"/>
    <n v="239.85"/>
    <x v="9"/>
    <x v="1"/>
    <x v="7"/>
    <x v="0"/>
    <x v="2"/>
    <n v="5.3934426229508201"/>
    <n v="0.18541033434650456"/>
    <n v="321"/>
    <x v="1"/>
  </r>
  <r>
    <x v="347"/>
    <x v="191"/>
    <d v="2024-08-09T00:00:00"/>
    <d v="2024-11-30T00:00:00"/>
    <n v="15.99"/>
    <n v="361"/>
    <x v="5"/>
    <n v="4"/>
    <n v="5"/>
    <x v="1"/>
    <n v="416"/>
    <n v="143"/>
    <x v="5"/>
    <x v="1"/>
    <x v="5"/>
    <n v="99"/>
    <n v="3.7"/>
    <x v="1"/>
    <x v="0"/>
    <x v="330"/>
    <x v="2"/>
    <x v="4"/>
    <x v="2"/>
    <n v="3"/>
    <n v="47.97"/>
    <x v="2"/>
    <x v="0"/>
    <x v="0"/>
    <x v="0"/>
    <x v="2"/>
    <n v="3.6464646464646466"/>
    <n v="0.2742382271468144"/>
    <n v="119"/>
    <x v="0"/>
  </r>
  <r>
    <x v="348"/>
    <x v="21"/>
    <d v="2023-02-19T00:00:00"/>
    <d v="2024-05-12T00:00:00"/>
    <n v="11.99"/>
    <n v="486"/>
    <x v="4"/>
    <n v="2"/>
    <n v="6"/>
    <x v="0"/>
    <n v="887"/>
    <n v="128"/>
    <x v="3"/>
    <x v="1"/>
    <x v="4"/>
    <n v="59"/>
    <n v="4.4000000000000004"/>
    <x v="1"/>
    <x v="0"/>
    <x v="331"/>
    <x v="1"/>
    <x v="0"/>
    <x v="2"/>
    <n v="14"/>
    <n v="167.86"/>
    <x v="1"/>
    <x v="1"/>
    <x v="7"/>
    <x v="0"/>
    <x v="0"/>
    <n v="8.2372881355932197"/>
    <n v="0.12139917695473251"/>
    <n v="321"/>
    <x v="1"/>
  </r>
  <r>
    <x v="349"/>
    <x v="192"/>
    <d v="2023-02-01T00:00:00"/>
    <d v="2024-12-17T00:00:00"/>
    <n v="15.99"/>
    <n v="120"/>
    <x v="1"/>
    <n v="2"/>
    <n v="3"/>
    <x v="0"/>
    <n v="781"/>
    <n v="97"/>
    <x v="2"/>
    <x v="1"/>
    <x v="1"/>
    <n v="46"/>
    <n v="3.3"/>
    <x v="0"/>
    <x v="0"/>
    <x v="332"/>
    <x v="2"/>
    <x v="4"/>
    <x v="3"/>
    <n v="22"/>
    <n v="351.78000000000003"/>
    <x v="1"/>
    <x v="1"/>
    <x v="2"/>
    <x v="0"/>
    <x v="2"/>
    <n v="2.6086956521739131"/>
    <n v="0.38333333333333336"/>
    <n v="102"/>
    <x v="0"/>
  </r>
  <r>
    <x v="350"/>
    <x v="193"/>
    <d v="2024-04-14T00:00:00"/>
    <d v="2024-12-15T00:00:00"/>
    <n v="15.99"/>
    <n v="164"/>
    <x v="3"/>
    <n v="3"/>
    <n v="5"/>
    <x v="1"/>
    <n v="89"/>
    <n v="32"/>
    <x v="0"/>
    <x v="0"/>
    <x v="4"/>
    <n v="83"/>
    <n v="3"/>
    <x v="0"/>
    <x v="0"/>
    <x v="333"/>
    <x v="3"/>
    <x v="1"/>
    <x v="3"/>
    <n v="8"/>
    <n v="127.92"/>
    <x v="4"/>
    <x v="0"/>
    <x v="2"/>
    <x v="0"/>
    <x v="2"/>
    <n v="1.9759036144578312"/>
    <n v="0.50609756097560976"/>
    <n v="104"/>
    <x v="0"/>
  </r>
  <r>
    <x v="351"/>
    <x v="142"/>
    <d v="2023-09-28T00:00:00"/>
    <d v="2024-11-30T00:00:00"/>
    <n v="7.99"/>
    <n v="257"/>
    <x v="2"/>
    <n v="3"/>
    <n v="6"/>
    <x v="1"/>
    <n v="985"/>
    <n v="97"/>
    <x v="6"/>
    <x v="1"/>
    <x v="2"/>
    <n v="88"/>
    <n v="3.9"/>
    <x v="0"/>
    <x v="0"/>
    <x v="334"/>
    <x v="4"/>
    <x v="4"/>
    <x v="2"/>
    <n v="14"/>
    <n v="111.86"/>
    <x v="10"/>
    <x v="1"/>
    <x v="0"/>
    <x v="0"/>
    <x v="1"/>
    <n v="2.9204545454545454"/>
    <n v="0.34241245136186771"/>
    <n v="119"/>
    <x v="0"/>
  </r>
  <r>
    <x v="352"/>
    <x v="194"/>
    <d v="2023-06-17T00:00:00"/>
    <d v="2024-11-28T00:00:00"/>
    <n v="7.99"/>
    <n v="474"/>
    <x v="0"/>
    <n v="3"/>
    <n v="5"/>
    <x v="1"/>
    <n v="341"/>
    <n v="165"/>
    <x v="5"/>
    <x v="0"/>
    <x v="2"/>
    <n v="30"/>
    <n v="4.8"/>
    <x v="1"/>
    <x v="0"/>
    <x v="335"/>
    <x v="0"/>
    <x v="2"/>
    <x v="3"/>
    <n v="17"/>
    <n v="135.83000000000001"/>
    <x v="3"/>
    <x v="1"/>
    <x v="0"/>
    <x v="0"/>
    <x v="1"/>
    <n v="15.8"/>
    <n v="6.3291139240506333E-2"/>
    <n v="121"/>
    <x v="0"/>
  </r>
  <r>
    <x v="353"/>
    <x v="7"/>
    <d v="2024-03-23T00:00:00"/>
    <d v="2024-12-16T00:00:00"/>
    <n v="11.99"/>
    <n v="99"/>
    <x v="4"/>
    <n v="4"/>
    <n v="2"/>
    <x v="0"/>
    <n v="319"/>
    <n v="187"/>
    <x v="5"/>
    <x v="1"/>
    <x v="1"/>
    <n v="58"/>
    <n v="3.6"/>
    <x v="1"/>
    <x v="0"/>
    <x v="336"/>
    <x v="3"/>
    <x v="0"/>
    <x v="2"/>
    <n v="8"/>
    <n v="95.92"/>
    <x v="5"/>
    <x v="0"/>
    <x v="2"/>
    <x v="0"/>
    <x v="0"/>
    <n v="1.7068965517241379"/>
    <n v="0.58585858585858586"/>
    <n v="103"/>
    <x v="0"/>
  </r>
  <r>
    <x v="354"/>
    <x v="195"/>
    <d v="2023-10-26T00:00:00"/>
    <d v="2024-11-20T00:00:00"/>
    <n v="15.99"/>
    <n v="23"/>
    <x v="4"/>
    <n v="3"/>
    <n v="3"/>
    <x v="1"/>
    <n v="489"/>
    <n v="7"/>
    <x v="1"/>
    <x v="2"/>
    <x v="2"/>
    <n v="54"/>
    <n v="4.5"/>
    <x v="0"/>
    <x v="0"/>
    <x v="337"/>
    <x v="3"/>
    <x v="4"/>
    <x v="3"/>
    <n v="12"/>
    <n v="191.88"/>
    <x v="8"/>
    <x v="1"/>
    <x v="0"/>
    <x v="0"/>
    <x v="2"/>
    <n v="0.42592592592592593"/>
    <n v="2.347826086956522"/>
    <n v="129"/>
    <x v="0"/>
  </r>
  <r>
    <x v="355"/>
    <x v="88"/>
    <d v="2023-10-15T00:00:00"/>
    <d v="2024-11-24T00:00:00"/>
    <n v="15.99"/>
    <n v="141"/>
    <x v="0"/>
    <n v="5"/>
    <n v="5"/>
    <x v="1"/>
    <n v="636"/>
    <n v="186"/>
    <x v="6"/>
    <x v="1"/>
    <x v="2"/>
    <n v="95"/>
    <n v="3.6"/>
    <x v="1"/>
    <x v="0"/>
    <x v="338"/>
    <x v="1"/>
    <x v="4"/>
    <x v="0"/>
    <n v="13"/>
    <n v="207.87"/>
    <x v="8"/>
    <x v="1"/>
    <x v="0"/>
    <x v="0"/>
    <x v="2"/>
    <n v="1.4842105263157894"/>
    <n v="0.67375886524822692"/>
    <n v="125"/>
    <x v="0"/>
  </r>
  <r>
    <x v="356"/>
    <x v="56"/>
    <d v="2024-06-10T00:00:00"/>
    <d v="2024-11-27T00:00:00"/>
    <n v="11.99"/>
    <n v="25"/>
    <x v="1"/>
    <n v="5"/>
    <n v="2"/>
    <x v="0"/>
    <n v="162"/>
    <n v="147"/>
    <x v="0"/>
    <x v="2"/>
    <x v="1"/>
    <n v="82"/>
    <n v="4.3"/>
    <x v="1"/>
    <x v="0"/>
    <x v="339"/>
    <x v="2"/>
    <x v="3"/>
    <x v="0"/>
    <n v="5"/>
    <n v="59.95"/>
    <x v="3"/>
    <x v="0"/>
    <x v="0"/>
    <x v="0"/>
    <x v="0"/>
    <n v="0.3048780487804878"/>
    <n v="3.28"/>
    <n v="122"/>
    <x v="0"/>
  </r>
  <r>
    <x v="357"/>
    <x v="196"/>
    <d v="2024-03-31T00:00:00"/>
    <d v="2024-11-12T00:00:00"/>
    <n v="11.99"/>
    <n v="129"/>
    <x v="1"/>
    <n v="5"/>
    <n v="3"/>
    <x v="0"/>
    <n v="291"/>
    <n v="37"/>
    <x v="1"/>
    <x v="1"/>
    <x v="2"/>
    <n v="51"/>
    <n v="3.8"/>
    <x v="1"/>
    <x v="0"/>
    <x v="340"/>
    <x v="3"/>
    <x v="3"/>
    <x v="2"/>
    <n v="7"/>
    <n v="83.93"/>
    <x v="5"/>
    <x v="0"/>
    <x v="0"/>
    <x v="0"/>
    <x v="0"/>
    <n v="2.5294117647058822"/>
    <n v="0.39534883720930231"/>
    <n v="137"/>
    <x v="0"/>
  </r>
  <r>
    <x v="358"/>
    <x v="52"/>
    <d v="2023-12-26T00:00:00"/>
    <d v="2024-12-12T00:00:00"/>
    <n v="7.99"/>
    <n v="221"/>
    <x v="5"/>
    <n v="2"/>
    <n v="4"/>
    <x v="0"/>
    <n v="702"/>
    <n v="130"/>
    <x v="2"/>
    <x v="3"/>
    <x v="5"/>
    <n v="36"/>
    <n v="4.3"/>
    <x v="1"/>
    <x v="0"/>
    <x v="341"/>
    <x v="1"/>
    <x v="3"/>
    <x v="3"/>
    <n v="11"/>
    <n v="87.89"/>
    <x v="0"/>
    <x v="1"/>
    <x v="2"/>
    <x v="0"/>
    <x v="1"/>
    <n v="6.1388888888888893"/>
    <n v="0.16289592760180996"/>
    <n v="107"/>
    <x v="0"/>
  </r>
  <r>
    <x v="359"/>
    <x v="33"/>
    <d v="2024-04-28T00:00:00"/>
    <d v="2024-11-23T00:00:00"/>
    <n v="7.99"/>
    <n v="85"/>
    <x v="1"/>
    <n v="5"/>
    <n v="1"/>
    <x v="0"/>
    <n v="429"/>
    <n v="52"/>
    <x v="6"/>
    <x v="3"/>
    <x v="4"/>
    <n v="16"/>
    <n v="3.8"/>
    <x v="1"/>
    <x v="0"/>
    <x v="342"/>
    <x v="0"/>
    <x v="2"/>
    <x v="3"/>
    <n v="6"/>
    <n v="47.94"/>
    <x v="4"/>
    <x v="0"/>
    <x v="0"/>
    <x v="0"/>
    <x v="1"/>
    <n v="5.3125"/>
    <n v="0.18823529411764706"/>
    <n v="126"/>
    <x v="0"/>
  </r>
  <r>
    <x v="360"/>
    <x v="112"/>
    <d v="2024-06-11T00:00:00"/>
    <d v="2024-06-12T00:00:00"/>
    <n v="15.99"/>
    <n v="241"/>
    <x v="2"/>
    <n v="3"/>
    <n v="2"/>
    <x v="1"/>
    <n v="549"/>
    <n v="158"/>
    <x v="1"/>
    <x v="2"/>
    <x v="2"/>
    <n v="96"/>
    <n v="3.1"/>
    <x v="0"/>
    <x v="0"/>
    <x v="343"/>
    <x v="0"/>
    <x v="3"/>
    <x v="2"/>
    <n v="1"/>
    <n v="15.99"/>
    <x v="3"/>
    <x v="0"/>
    <x v="10"/>
    <x v="0"/>
    <x v="2"/>
    <n v="2.5104166666666665"/>
    <n v="0.39834024896265557"/>
    <n v="290"/>
    <x v="1"/>
  </r>
  <r>
    <x v="361"/>
    <x v="21"/>
    <d v="2024-05-01T00:00:00"/>
    <d v="2024-12-13T00:00:00"/>
    <n v="7.99"/>
    <n v="113"/>
    <x v="1"/>
    <n v="1"/>
    <n v="1"/>
    <x v="0"/>
    <n v="177"/>
    <n v="3"/>
    <x v="5"/>
    <x v="0"/>
    <x v="1"/>
    <n v="69"/>
    <n v="4.8"/>
    <x v="1"/>
    <x v="0"/>
    <x v="344"/>
    <x v="4"/>
    <x v="1"/>
    <x v="0"/>
    <n v="7"/>
    <n v="55.93"/>
    <x v="6"/>
    <x v="0"/>
    <x v="2"/>
    <x v="0"/>
    <x v="1"/>
    <n v="1.6376811594202898"/>
    <n v="0.61061946902654862"/>
    <n v="106"/>
    <x v="0"/>
  </r>
  <r>
    <x v="362"/>
    <x v="78"/>
    <d v="2023-05-28T00:00:00"/>
    <d v="2024-05-12T00:00:00"/>
    <n v="7.99"/>
    <n v="304"/>
    <x v="2"/>
    <n v="1"/>
    <n v="3"/>
    <x v="0"/>
    <n v="975"/>
    <n v="10"/>
    <x v="2"/>
    <x v="3"/>
    <x v="1"/>
    <n v="48"/>
    <n v="3.2"/>
    <x v="1"/>
    <x v="0"/>
    <x v="345"/>
    <x v="2"/>
    <x v="3"/>
    <x v="0"/>
    <n v="11"/>
    <n v="87.89"/>
    <x v="6"/>
    <x v="1"/>
    <x v="7"/>
    <x v="0"/>
    <x v="1"/>
    <n v="6.333333333333333"/>
    <n v="0.15789473684210525"/>
    <n v="321"/>
    <x v="1"/>
  </r>
  <r>
    <x v="363"/>
    <x v="110"/>
    <d v="2023-03-01T00:00:00"/>
    <d v="2024-12-15T00:00:00"/>
    <n v="15.99"/>
    <n v="63"/>
    <x v="5"/>
    <n v="4"/>
    <n v="4"/>
    <x v="0"/>
    <n v="670"/>
    <n v="72"/>
    <x v="3"/>
    <x v="3"/>
    <x v="0"/>
    <n v="27"/>
    <n v="4.8"/>
    <x v="1"/>
    <x v="0"/>
    <x v="346"/>
    <x v="0"/>
    <x v="0"/>
    <x v="3"/>
    <n v="21"/>
    <n v="335.79"/>
    <x v="5"/>
    <x v="1"/>
    <x v="2"/>
    <x v="0"/>
    <x v="2"/>
    <n v="2.3333333333333335"/>
    <n v="0.42857142857142855"/>
    <n v="104"/>
    <x v="0"/>
  </r>
  <r>
    <x v="364"/>
    <x v="197"/>
    <d v="2023-03-27T00:00:00"/>
    <d v="2024-11-25T00:00:00"/>
    <n v="7.99"/>
    <n v="348"/>
    <x v="1"/>
    <n v="2"/>
    <n v="5"/>
    <x v="0"/>
    <n v="501"/>
    <n v="71"/>
    <x v="0"/>
    <x v="2"/>
    <x v="5"/>
    <n v="38"/>
    <n v="4.3"/>
    <x v="1"/>
    <x v="0"/>
    <x v="347"/>
    <x v="0"/>
    <x v="2"/>
    <x v="0"/>
    <n v="19"/>
    <n v="151.81"/>
    <x v="5"/>
    <x v="1"/>
    <x v="0"/>
    <x v="0"/>
    <x v="1"/>
    <n v="9.1578947368421044"/>
    <n v="0.10919540229885058"/>
    <n v="124"/>
    <x v="0"/>
  </r>
  <r>
    <x v="365"/>
    <x v="180"/>
    <d v="2023-02-21T00:00:00"/>
    <d v="2024-11-30T00:00:00"/>
    <n v="11.99"/>
    <n v="250"/>
    <x v="3"/>
    <n v="5"/>
    <n v="2"/>
    <x v="0"/>
    <n v="611"/>
    <n v="170"/>
    <x v="6"/>
    <x v="1"/>
    <x v="1"/>
    <n v="71"/>
    <n v="3.9"/>
    <x v="1"/>
    <x v="0"/>
    <x v="348"/>
    <x v="0"/>
    <x v="3"/>
    <x v="3"/>
    <n v="21"/>
    <n v="251.79"/>
    <x v="1"/>
    <x v="1"/>
    <x v="0"/>
    <x v="0"/>
    <x v="0"/>
    <n v="3.5211267605633805"/>
    <n v="0.28399999999999997"/>
    <n v="119"/>
    <x v="0"/>
  </r>
  <r>
    <x v="366"/>
    <x v="158"/>
    <d v="2023-12-15T00:00:00"/>
    <d v="2024-11-26T00:00:00"/>
    <n v="7.99"/>
    <n v="331"/>
    <x v="5"/>
    <n v="1"/>
    <n v="6"/>
    <x v="1"/>
    <n v="231"/>
    <n v="199"/>
    <x v="0"/>
    <x v="3"/>
    <x v="2"/>
    <n v="93"/>
    <n v="3.4"/>
    <x v="1"/>
    <x v="0"/>
    <x v="349"/>
    <x v="4"/>
    <x v="1"/>
    <x v="0"/>
    <n v="11"/>
    <n v="87.89"/>
    <x v="0"/>
    <x v="1"/>
    <x v="0"/>
    <x v="0"/>
    <x v="1"/>
    <n v="3.5591397849462365"/>
    <n v="0.2809667673716012"/>
    <n v="123"/>
    <x v="0"/>
  </r>
  <r>
    <x v="367"/>
    <x v="171"/>
    <d v="2023-09-13T00:00:00"/>
    <d v="2024-12-14T00:00:00"/>
    <n v="15.99"/>
    <n v="362"/>
    <x v="1"/>
    <n v="4"/>
    <n v="1"/>
    <x v="0"/>
    <n v="709"/>
    <n v="52"/>
    <x v="3"/>
    <x v="1"/>
    <x v="0"/>
    <n v="80"/>
    <n v="4.5"/>
    <x v="0"/>
    <x v="0"/>
    <x v="34"/>
    <x v="2"/>
    <x v="1"/>
    <x v="0"/>
    <n v="15"/>
    <n v="239.85"/>
    <x v="10"/>
    <x v="1"/>
    <x v="2"/>
    <x v="0"/>
    <x v="2"/>
    <n v="4.5250000000000004"/>
    <n v="0.22099447513812154"/>
    <n v="105"/>
    <x v="0"/>
  </r>
  <r>
    <x v="368"/>
    <x v="198"/>
    <d v="2023-07-09T00:00:00"/>
    <d v="2024-11-25T00:00:00"/>
    <n v="15.99"/>
    <n v="335"/>
    <x v="5"/>
    <n v="3"/>
    <n v="6"/>
    <x v="1"/>
    <n v="75"/>
    <n v="177"/>
    <x v="6"/>
    <x v="3"/>
    <x v="3"/>
    <n v="73"/>
    <n v="3.9"/>
    <x v="0"/>
    <x v="0"/>
    <x v="350"/>
    <x v="4"/>
    <x v="4"/>
    <x v="3"/>
    <n v="16"/>
    <n v="255.84"/>
    <x v="7"/>
    <x v="1"/>
    <x v="0"/>
    <x v="0"/>
    <x v="2"/>
    <n v="4.5890410958904111"/>
    <n v="0.21791044776119403"/>
    <n v="124"/>
    <x v="0"/>
  </r>
  <r>
    <x v="369"/>
    <x v="69"/>
    <d v="2023-08-06T00:00:00"/>
    <d v="2024-11-20T00:00:00"/>
    <n v="7.99"/>
    <n v="279"/>
    <x v="2"/>
    <n v="4"/>
    <n v="6"/>
    <x v="0"/>
    <n v="636"/>
    <n v="176"/>
    <x v="4"/>
    <x v="0"/>
    <x v="5"/>
    <n v="32"/>
    <n v="3.7"/>
    <x v="0"/>
    <x v="0"/>
    <x v="351"/>
    <x v="0"/>
    <x v="3"/>
    <x v="1"/>
    <n v="15"/>
    <n v="119.85000000000001"/>
    <x v="2"/>
    <x v="1"/>
    <x v="0"/>
    <x v="0"/>
    <x v="1"/>
    <n v="8.71875"/>
    <n v="0.11469534050179211"/>
    <n v="129"/>
    <x v="0"/>
  </r>
  <r>
    <x v="370"/>
    <x v="199"/>
    <d v="2024-01-19T00:00:00"/>
    <d v="2024-11-19T00:00:00"/>
    <n v="11.99"/>
    <n v="174"/>
    <x v="2"/>
    <n v="1"/>
    <n v="6"/>
    <x v="1"/>
    <n v="239"/>
    <n v="175"/>
    <x v="3"/>
    <x v="1"/>
    <x v="1"/>
    <n v="65"/>
    <n v="3.7"/>
    <x v="1"/>
    <x v="0"/>
    <x v="352"/>
    <x v="3"/>
    <x v="4"/>
    <x v="2"/>
    <n v="10"/>
    <n v="119.9"/>
    <x v="9"/>
    <x v="0"/>
    <x v="0"/>
    <x v="0"/>
    <x v="0"/>
    <n v="2.6769230769230767"/>
    <n v="0.37356321839080459"/>
    <n v="130"/>
    <x v="0"/>
  </r>
  <r>
    <x v="371"/>
    <x v="88"/>
    <d v="2023-06-15T00:00:00"/>
    <d v="2024-11-27T00:00:00"/>
    <n v="7.99"/>
    <n v="272"/>
    <x v="3"/>
    <n v="1"/>
    <n v="6"/>
    <x v="0"/>
    <n v="356"/>
    <n v="126"/>
    <x v="1"/>
    <x v="2"/>
    <x v="2"/>
    <n v="40"/>
    <n v="4.3"/>
    <x v="0"/>
    <x v="0"/>
    <x v="353"/>
    <x v="2"/>
    <x v="3"/>
    <x v="2"/>
    <n v="17"/>
    <n v="135.83000000000001"/>
    <x v="3"/>
    <x v="1"/>
    <x v="0"/>
    <x v="0"/>
    <x v="1"/>
    <n v="6.8"/>
    <n v="0.14705882352941177"/>
    <n v="122"/>
    <x v="0"/>
  </r>
  <r>
    <x v="372"/>
    <x v="34"/>
    <d v="2023-10-02T00:00:00"/>
    <d v="2024-11-29T00:00:00"/>
    <n v="11.99"/>
    <n v="341"/>
    <x v="2"/>
    <n v="4"/>
    <n v="1"/>
    <x v="1"/>
    <n v="744"/>
    <n v="146"/>
    <x v="5"/>
    <x v="3"/>
    <x v="1"/>
    <n v="75"/>
    <n v="4.4000000000000004"/>
    <x v="1"/>
    <x v="0"/>
    <x v="354"/>
    <x v="2"/>
    <x v="0"/>
    <x v="2"/>
    <n v="13"/>
    <n v="155.87"/>
    <x v="8"/>
    <x v="1"/>
    <x v="0"/>
    <x v="0"/>
    <x v="0"/>
    <n v="4.5466666666666669"/>
    <n v="0.21994134897360704"/>
    <n v="120"/>
    <x v="0"/>
  </r>
  <r>
    <x v="373"/>
    <x v="200"/>
    <d v="2023-01-18T00:00:00"/>
    <d v="2024-11-20T00:00:00"/>
    <n v="11.99"/>
    <n v="292"/>
    <x v="1"/>
    <n v="4"/>
    <n v="2"/>
    <x v="1"/>
    <n v="109"/>
    <n v="68"/>
    <x v="0"/>
    <x v="1"/>
    <x v="1"/>
    <n v="95"/>
    <n v="4.3"/>
    <x v="1"/>
    <x v="0"/>
    <x v="355"/>
    <x v="1"/>
    <x v="1"/>
    <x v="3"/>
    <n v="22"/>
    <n v="263.78000000000003"/>
    <x v="9"/>
    <x v="1"/>
    <x v="0"/>
    <x v="0"/>
    <x v="0"/>
    <n v="3.0736842105263156"/>
    <n v="0.32534246575342468"/>
    <n v="129"/>
    <x v="0"/>
  </r>
  <r>
    <x v="374"/>
    <x v="56"/>
    <d v="2024-07-19T00:00:00"/>
    <d v="2024-12-16T00:00:00"/>
    <n v="15.99"/>
    <n v="480"/>
    <x v="1"/>
    <n v="2"/>
    <n v="2"/>
    <x v="1"/>
    <n v="994"/>
    <n v="78"/>
    <x v="0"/>
    <x v="1"/>
    <x v="2"/>
    <n v="39"/>
    <n v="4.3"/>
    <x v="0"/>
    <x v="0"/>
    <x v="356"/>
    <x v="3"/>
    <x v="3"/>
    <x v="2"/>
    <n v="4"/>
    <n v="63.96"/>
    <x v="7"/>
    <x v="0"/>
    <x v="2"/>
    <x v="0"/>
    <x v="2"/>
    <n v="12.307692307692308"/>
    <n v="8.1250000000000003E-2"/>
    <n v="103"/>
    <x v="0"/>
  </r>
  <r>
    <x v="375"/>
    <x v="148"/>
    <d v="2024-06-22T00:00:00"/>
    <d v="2024-11-12T00:00:00"/>
    <n v="11.99"/>
    <n v="58"/>
    <x v="6"/>
    <n v="1"/>
    <n v="6"/>
    <x v="0"/>
    <n v="983"/>
    <n v="8"/>
    <x v="6"/>
    <x v="1"/>
    <x v="1"/>
    <n v="75"/>
    <n v="4.3"/>
    <x v="0"/>
    <x v="0"/>
    <x v="146"/>
    <x v="3"/>
    <x v="1"/>
    <x v="1"/>
    <n v="4"/>
    <n v="47.96"/>
    <x v="3"/>
    <x v="0"/>
    <x v="0"/>
    <x v="0"/>
    <x v="0"/>
    <n v="0.77333333333333332"/>
    <n v="1.2931034482758621"/>
    <n v="137"/>
    <x v="0"/>
  </r>
  <r>
    <x v="376"/>
    <x v="56"/>
    <d v="2024-09-26T00:00:00"/>
    <d v="2024-12-14T00:00:00"/>
    <n v="7.99"/>
    <n v="446"/>
    <x v="1"/>
    <n v="3"/>
    <n v="6"/>
    <x v="0"/>
    <n v="185"/>
    <n v="134"/>
    <x v="3"/>
    <x v="1"/>
    <x v="0"/>
    <n v="18"/>
    <n v="3.3"/>
    <x v="1"/>
    <x v="0"/>
    <x v="357"/>
    <x v="0"/>
    <x v="2"/>
    <x v="2"/>
    <n v="2"/>
    <n v="15.98"/>
    <x v="10"/>
    <x v="0"/>
    <x v="2"/>
    <x v="0"/>
    <x v="1"/>
    <n v="24.777777777777779"/>
    <n v="4.0358744394618833E-2"/>
    <n v="105"/>
    <x v="0"/>
  </r>
  <r>
    <x v="377"/>
    <x v="201"/>
    <d v="2023-10-22T00:00:00"/>
    <d v="2024-01-12T00:00:00"/>
    <n v="7.99"/>
    <n v="448"/>
    <x v="5"/>
    <n v="3"/>
    <n v="4"/>
    <x v="1"/>
    <n v="506"/>
    <n v="193"/>
    <x v="0"/>
    <x v="2"/>
    <x v="0"/>
    <n v="79"/>
    <n v="4.3"/>
    <x v="1"/>
    <x v="0"/>
    <x v="358"/>
    <x v="2"/>
    <x v="3"/>
    <x v="0"/>
    <n v="2"/>
    <n v="15.98"/>
    <x v="8"/>
    <x v="1"/>
    <x v="8"/>
    <x v="0"/>
    <x v="1"/>
    <n v="5.6708860759493671"/>
    <n v="0.17633928571428573"/>
    <n v="442"/>
    <x v="1"/>
  </r>
  <r>
    <x v="378"/>
    <x v="191"/>
    <d v="2023-06-20T00:00:00"/>
    <d v="2024-03-12T00:00:00"/>
    <n v="11.99"/>
    <n v="366"/>
    <x v="2"/>
    <n v="4"/>
    <n v="3"/>
    <x v="0"/>
    <n v="327"/>
    <n v="1"/>
    <x v="6"/>
    <x v="2"/>
    <x v="3"/>
    <n v="56"/>
    <n v="3.6"/>
    <x v="0"/>
    <x v="0"/>
    <x v="359"/>
    <x v="4"/>
    <x v="1"/>
    <x v="0"/>
    <n v="8"/>
    <n v="95.92"/>
    <x v="3"/>
    <x v="1"/>
    <x v="5"/>
    <x v="0"/>
    <x v="0"/>
    <n v="6.5357142857142856"/>
    <n v="0.15300546448087432"/>
    <n v="382"/>
    <x v="1"/>
  </r>
  <r>
    <x v="379"/>
    <x v="69"/>
    <d v="2024-10-08T00:00:00"/>
    <d v="2024-12-13T00:00:00"/>
    <n v="7.99"/>
    <n v="183"/>
    <x v="3"/>
    <n v="4"/>
    <n v="5"/>
    <x v="0"/>
    <n v="833"/>
    <n v="154"/>
    <x v="4"/>
    <x v="3"/>
    <x v="4"/>
    <n v="46"/>
    <n v="3.9"/>
    <x v="1"/>
    <x v="0"/>
    <x v="360"/>
    <x v="3"/>
    <x v="0"/>
    <x v="3"/>
    <n v="2"/>
    <n v="15.98"/>
    <x v="8"/>
    <x v="0"/>
    <x v="2"/>
    <x v="0"/>
    <x v="1"/>
    <n v="3.9782608695652173"/>
    <n v="0.25136612021857924"/>
    <n v="106"/>
    <x v="0"/>
  </r>
  <r>
    <x v="380"/>
    <x v="29"/>
    <d v="2024-03-28T00:00:00"/>
    <d v="2024-11-28T00:00:00"/>
    <n v="11.99"/>
    <n v="338"/>
    <x v="6"/>
    <n v="3"/>
    <n v="2"/>
    <x v="1"/>
    <n v="528"/>
    <n v="184"/>
    <x v="6"/>
    <x v="0"/>
    <x v="0"/>
    <n v="58"/>
    <n v="3.7"/>
    <x v="0"/>
    <x v="0"/>
    <x v="361"/>
    <x v="4"/>
    <x v="1"/>
    <x v="0"/>
    <n v="8"/>
    <n v="95.92"/>
    <x v="5"/>
    <x v="0"/>
    <x v="0"/>
    <x v="0"/>
    <x v="0"/>
    <n v="5.8275862068965516"/>
    <n v="0.17159763313609466"/>
    <n v="121"/>
    <x v="0"/>
  </r>
  <r>
    <x v="381"/>
    <x v="104"/>
    <d v="2023-03-03T00:00:00"/>
    <d v="2024-04-12T00:00:00"/>
    <n v="15.99"/>
    <n v="492"/>
    <x v="5"/>
    <n v="1"/>
    <n v="2"/>
    <x v="0"/>
    <n v="237"/>
    <n v="55"/>
    <x v="5"/>
    <x v="0"/>
    <x v="2"/>
    <n v="15"/>
    <n v="4.9000000000000004"/>
    <x v="0"/>
    <x v="0"/>
    <x v="362"/>
    <x v="0"/>
    <x v="0"/>
    <x v="3"/>
    <n v="13"/>
    <n v="207.87"/>
    <x v="5"/>
    <x v="1"/>
    <x v="4"/>
    <x v="0"/>
    <x v="2"/>
    <n v="32.799999999999997"/>
    <n v="3.048780487804878E-2"/>
    <n v="351"/>
    <x v="1"/>
  </r>
  <r>
    <x v="382"/>
    <x v="202"/>
    <d v="2024-11-20T00:00:00"/>
    <d v="2024-12-15T00:00:00"/>
    <n v="7.99"/>
    <n v="47"/>
    <x v="5"/>
    <n v="2"/>
    <n v="4"/>
    <x v="1"/>
    <n v="770"/>
    <n v="2"/>
    <x v="5"/>
    <x v="1"/>
    <x v="1"/>
    <n v="46"/>
    <n v="4.7"/>
    <x v="0"/>
    <x v="0"/>
    <x v="363"/>
    <x v="4"/>
    <x v="2"/>
    <x v="1"/>
    <n v="1"/>
    <n v="7.99"/>
    <x v="11"/>
    <x v="0"/>
    <x v="2"/>
    <x v="0"/>
    <x v="1"/>
    <n v="1.0217391304347827"/>
    <n v="0.97872340425531912"/>
    <n v="104"/>
    <x v="0"/>
  </r>
  <r>
    <x v="383"/>
    <x v="91"/>
    <d v="2024-12-09T00:00:00"/>
    <d v="2024-08-12T00:00:00"/>
    <n v="15.99"/>
    <n v="101"/>
    <x v="2"/>
    <n v="4"/>
    <n v="6"/>
    <x v="1"/>
    <n v="350"/>
    <n v="17"/>
    <x v="5"/>
    <x v="3"/>
    <x v="2"/>
    <n v="11"/>
    <n v="3.4"/>
    <x v="0"/>
    <x v="0"/>
    <x v="364"/>
    <x v="3"/>
    <x v="0"/>
    <x v="1"/>
    <n v="3"/>
    <n v="47.97"/>
    <x v="0"/>
    <x v="0"/>
    <x v="6"/>
    <x v="0"/>
    <x v="2"/>
    <n v="9.1818181818181817"/>
    <n v="0.10891089108910891"/>
    <n v="229"/>
    <x v="1"/>
  </r>
  <r>
    <x v="384"/>
    <x v="116"/>
    <d v="2023-05-30T00:00:00"/>
    <d v="2024-12-14T00:00:00"/>
    <n v="7.99"/>
    <n v="178"/>
    <x v="5"/>
    <n v="4"/>
    <n v="5"/>
    <x v="1"/>
    <n v="323"/>
    <n v="130"/>
    <x v="0"/>
    <x v="0"/>
    <x v="5"/>
    <n v="29"/>
    <n v="3"/>
    <x v="0"/>
    <x v="0"/>
    <x v="365"/>
    <x v="4"/>
    <x v="0"/>
    <x v="1"/>
    <n v="18"/>
    <n v="143.82"/>
    <x v="6"/>
    <x v="1"/>
    <x v="2"/>
    <x v="0"/>
    <x v="1"/>
    <n v="6.1379310344827589"/>
    <n v="0.16292134831460675"/>
    <n v="105"/>
    <x v="0"/>
  </r>
  <r>
    <x v="385"/>
    <x v="203"/>
    <d v="2023-05-22T00:00:00"/>
    <d v="2024-11-29T00:00:00"/>
    <n v="7.99"/>
    <n v="75"/>
    <x v="5"/>
    <n v="3"/>
    <n v="5"/>
    <x v="0"/>
    <n v="607"/>
    <n v="94"/>
    <x v="2"/>
    <x v="0"/>
    <x v="4"/>
    <n v="57"/>
    <n v="3.8"/>
    <x v="0"/>
    <x v="0"/>
    <x v="366"/>
    <x v="2"/>
    <x v="3"/>
    <x v="1"/>
    <n v="18"/>
    <n v="143.82"/>
    <x v="6"/>
    <x v="1"/>
    <x v="0"/>
    <x v="0"/>
    <x v="1"/>
    <n v="1.3157894736842106"/>
    <n v="0.76"/>
    <n v="120"/>
    <x v="0"/>
  </r>
  <r>
    <x v="386"/>
    <x v="204"/>
    <d v="2024-12-17T00:00:00"/>
    <d v="2024-09-12T00:00:00"/>
    <n v="11.99"/>
    <n v="396"/>
    <x v="4"/>
    <n v="5"/>
    <n v="5"/>
    <x v="1"/>
    <n v="549"/>
    <n v="35"/>
    <x v="2"/>
    <x v="3"/>
    <x v="4"/>
    <n v="66"/>
    <n v="3.6"/>
    <x v="0"/>
    <x v="0"/>
    <x v="367"/>
    <x v="1"/>
    <x v="1"/>
    <x v="2"/>
    <n v="3"/>
    <n v="35.97"/>
    <x v="0"/>
    <x v="0"/>
    <x v="11"/>
    <x v="0"/>
    <x v="0"/>
    <n v="6"/>
    <n v="0.16666666666666666"/>
    <n v="198"/>
    <x v="0"/>
  </r>
  <r>
    <x v="387"/>
    <x v="205"/>
    <d v="2024-12-16T00:00:00"/>
    <d v="2024-11-12T00:00:00"/>
    <n v="11.99"/>
    <n v="221"/>
    <x v="2"/>
    <n v="5"/>
    <n v="5"/>
    <x v="1"/>
    <n v="749"/>
    <n v="66"/>
    <x v="3"/>
    <x v="0"/>
    <x v="4"/>
    <n v="37"/>
    <n v="3.3"/>
    <x v="0"/>
    <x v="0"/>
    <x v="368"/>
    <x v="2"/>
    <x v="0"/>
    <x v="1"/>
    <n v="1"/>
    <n v="11.99"/>
    <x v="0"/>
    <x v="0"/>
    <x v="0"/>
    <x v="0"/>
    <x v="0"/>
    <n v="5.9729729729729728"/>
    <n v="0.167420814479638"/>
    <n v="137"/>
    <x v="0"/>
  </r>
  <r>
    <x v="388"/>
    <x v="206"/>
    <d v="2023-06-18T00:00:00"/>
    <d v="2024-04-12T00:00:00"/>
    <n v="15.99"/>
    <n v="48"/>
    <x v="5"/>
    <n v="5"/>
    <n v="2"/>
    <x v="0"/>
    <n v="331"/>
    <n v="93"/>
    <x v="3"/>
    <x v="0"/>
    <x v="5"/>
    <n v="66"/>
    <n v="3.7"/>
    <x v="1"/>
    <x v="0"/>
    <x v="369"/>
    <x v="1"/>
    <x v="3"/>
    <x v="0"/>
    <n v="9"/>
    <n v="143.91"/>
    <x v="3"/>
    <x v="1"/>
    <x v="4"/>
    <x v="0"/>
    <x v="2"/>
    <n v="0.72727272727272729"/>
    <n v="1.375"/>
    <n v="351"/>
    <x v="1"/>
  </r>
  <r>
    <x v="389"/>
    <x v="7"/>
    <d v="2024-11-16T00:00:00"/>
    <d v="2024-04-12T00:00:00"/>
    <n v="7.99"/>
    <n v="438"/>
    <x v="5"/>
    <n v="4"/>
    <n v="4"/>
    <x v="1"/>
    <n v="546"/>
    <n v="88"/>
    <x v="6"/>
    <x v="0"/>
    <x v="5"/>
    <n v="36"/>
    <n v="3.5"/>
    <x v="1"/>
    <x v="0"/>
    <x v="370"/>
    <x v="1"/>
    <x v="1"/>
    <x v="1"/>
    <n v="7"/>
    <n v="55.93"/>
    <x v="11"/>
    <x v="0"/>
    <x v="4"/>
    <x v="0"/>
    <x v="1"/>
    <n v="12.166666666666666"/>
    <n v="8.2191780821917804E-2"/>
    <n v="351"/>
    <x v="1"/>
  </r>
  <r>
    <x v="390"/>
    <x v="169"/>
    <d v="2024-03-31T00:00:00"/>
    <d v="2024-11-12T00:00:00"/>
    <n v="7.99"/>
    <n v="106"/>
    <x v="0"/>
    <n v="4"/>
    <n v="6"/>
    <x v="1"/>
    <n v="858"/>
    <n v="12"/>
    <x v="5"/>
    <x v="2"/>
    <x v="2"/>
    <n v="25"/>
    <n v="3.4"/>
    <x v="0"/>
    <x v="0"/>
    <x v="371"/>
    <x v="4"/>
    <x v="2"/>
    <x v="1"/>
    <n v="7"/>
    <n v="55.93"/>
    <x v="5"/>
    <x v="0"/>
    <x v="0"/>
    <x v="0"/>
    <x v="1"/>
    <n v="4.24"/>
    <n v="0.23584905660377359"/>
    <n v="137"/>
    <x v="0"/>
  </r>
  <r>
    <x v="391"/>
    <x v="207"/>
    <d v="2023-08-02T00:00:00"/>
    <d v="2024-06-12T00:00:00"/>
    <n v="11.99"/>
    <n v="480"/>
    <x v="4"/>
    <n v="1"/>
    <n v="2"/>
    <x v="1"/>
    <n v="350"/>
    <n v="122"/>
    <x v="4"/>
    <x v="3"/>
    <x v="0"/>
    <n v="59"/>
    <n v="4.5999999999999996"/>
    <x v="1"/>
    <x v="0"/>
    <x v="372"/>
    <x v="4"/>
    <x v="0"/>
    <x v="0"/>
    <n v="10"/>
    <n v="119.9"/>
    <x v="2"/>
    <x v="1"/>
    <x v="10"/>
    <x v="0"/>
    <x v="0"/>
    <n v="8.1355932203389827"/>
    <n v="0.12291666666666666"/>
    <n v="290"/>
    <x v="1"/>
  </r>
  <r>
    <x v="392"/>
    <x v="139"/>
    <d v="2023-09-22T00:00:00"/>
    <d v="2024-11-24T00:00:00"/>
    <n v="11.99"/>
    <n v="474"/>
    <x v="6"/>
    <n v="5"/>
    <n v="1"/>
    <x v="0"/>
    <n v="487"/>
    <n v="107"/>
    <x v="5"/>
    <x v="2"/>
    <x v="4"/>
    <n v="66"/>
    <n v="4"/>
    <x v="1"/>
    <x v="0"/>
    <x v="373"/>
    <x v="4"/>
    <x v="2"/>
    <x v="0"/>
    <n v="14"/>
    <n v="167.86"/>
    <x v="10"/>
    <x v="1"/>
    <x v="0"/>
    <x v="0"/>
    <x v="0"/>
    <n v="7.1818181818181817"/>
    <n v="0.13924050632911392"/>
    <n v="125"/>
    <x v="0"/>
  </r>
  <r>
    <x v="393"/>
    <x v="208"/>
    <d v="2024-10-13T00:00:00"/>
    <d v="2024-11-20T00:00:00"/>
    <n v="11.99"/>
    <n v="248"/>
    <x v="4"/>
    <n v="5"/>
    <n v="6"/>
    <x v="0"/>
    <n v="996"/>
    <n v="24"/>
    <x v="5"/>
    <x v="2"/>
    <x v="4"/>
    <n v="53"/>
    <n v="3.3"/>
    <x v="0"/>
    <x v="0"/>
    <x v="374"/>
    <x v="4"/>
    <x v="3"/>
    <x v="3"/>
    <n v="1"/>
    <n v="11.99"/>
    <x v="8"/>
    <x v="0"/>
    <x v="0"/>
    <x v="0"/>
    <x v="0"/>
    <n v="4.6792452830188678"/>
    <n v="0.21370967741935484"/>
    <n v="129"/>
    <x v="0"/>
  </r>
  <r>
    <x v="394"/>
    <x v="116"/>
    <d v="2023-09-21T00:00:00"/>
    <d v="2024-11-25T00:00:00"/>
    <n v="15.99"/>
    <n v="21"/>
    <x v="1"/>
    <n v="5"/>
    <n v="1"/>
    <x v="1"/>
    <n v="484"/>
    <n v="112"/>
    <x v="1"/>
    <x v="1"/>
    <x v="3"/>
    <n v="88"/>
    <n v="3.5"/>
    <x v="0"/>
    <x v="0"/>
    <x v="375"/>
    <x v="3"/>
    <x v="1"/>
    <x v="2"/>
    <n v="14"/>
    <n v="223.86"/>
    <x v="10"/>
    <x v="1"/>
    <x v="0"/>
    <x v="0"/>
    <x v="2"/>
    <n v="0.23863636363636365"/>
    <n v="4.1904761904761907"/>
    <n v="124"/>
    <x v="0"/>
  </r>
  <r>
    <x v="395"/>
    <x v="209"/>
    <d v="2023-05-11T00:00:00"/>
    <d v="2024-04-12T00:00:00"/>
    <n v="15.99"/>
    <n v="306"/>
    <x v="1"/>
    <n v="5"/>
    <n v="6"/>
    <x v="1"/>
    <n v="483"/>
    <n v="5"/>
    <x v="6"/>
    <x v="2"/>
    <x v="3"/>
    <n v="56"/>
    <n v="4.7"/>
    <x v="1"/>
    <x v="0"/>
    <x v="376"/>
    <x v="3"/>
    <x v="0"/>
    <x v="3"/>
    <n v="11"/>
    <n v="175.89000000000001"/>
    <x v="6"/>
    <x v="1"/>
    <x v="4"/>
    <x v="0"/>
    <x v="2"/>
    <n v="5.4642857142857144"/>
    <n v="0.18300653594771241"/>
    <n v="351"/>
    <x v="1"/>
  </r>
  <r>
    <x v="396"/>
    <x v="47"/>
    <d v="2023-03-07T00:00:00"/>
    <d v="2024-11-30T00:00:00"/>
    <n v="7.99"/>
    <n v="273"/>
    <x v="1"/>
    <n v="5"/>
    <n v="1"/>
    <x v="1"/>
    <n v="830"/>
    <n v="178"/>
    <x v="3"/>
    <x v="0"/>
    <x v="5"/>
    <n v="37"/>
    <n v="3.7"/>
    <x v="0"/>
    <x v="0"/>
    <x v="377"/>
    <x v="0"/>
    <x v="1"/>
    <x v="3"/>
    <n v="20"/>
    <n v="159.80000000000001"/>
    <x v="5"/>
    <x v="1"/>
    <x v="0"/>
    <x v="0"/>
    <x v="1"/>
    <n v="7.3783783783783781"/>
    <n v="0.13553113553113552"/>
    <n v="119"/>
    <x v="0"/>
  </r>
  <r>
    <x v="397"/>
    <x v="18"/>
    <d v="2024-10-02T00:00:00"/>
    <d v="2024-09-12T00:00:00"/>
    <n v="11.99"/>
    <n v="311"/>
    <x v="5"/>
    <n v="5"/>
    <n v="1"/>
    <x v="1"/>
    <n v="430"/>
    <n v="188"/>
    <x v="6"/>
    <x v="1"/>
    <x v="5"/>
    <n v="78"/>
    <n v="4.4000000000000004"/>
    <x v="0"/>
    <x v="0"/>
    <x v="378"/>
    <x v="2"/>
    <x v="1"/>
    <x v="2"/>
    <n v="1"/>
    <n v="11.99"/>
    <x v="8"/>
    <x v="0"/>
    <x v="11"/>
    <x v="0"/>
    <x v="0"/>
    <n v="3.9871794871794872"/>
    <n v="0.25080385852090031"/>
    <n v="198"/>
    <x v="0"/>
  </r>
  <r>
    <x v="398"/>
    <x v="46"/>
    <d v="2024-12-02T00:00:00"/>
    <d v="2024-05-12T00:00:00"/>
    <n v="15.99"/>
    <n v="256"/>
    <x v="5"/>
    <n v="1"/>
    <n v="1"/>
    <x v="0"/>
    <n v="118"/>
    <n v="104"/>
    <x v="5"/>
    <x v="2"/>
    <x v="2"/>
    <n v="8"/>
    <n v="3.5"/>
    <x v="1"/>
    <x v="0"/>
    <x v="379"/>
    <x v="4"/>
    <x v="2"/>
    <x v="3"/>
    <n v="6"/>
    <n v="95.94"/>
    <x v="0"/>
    <x v="0"/>
    <x v="7"/>
    <x v="0"/>
    <x v="2"/>
    <n v="32"/>
    <n v="3.125E-2"/>
    <n v="321"/>
    <x v="1"/>
  </r>
  <r>
    <x v="399"/>
    <x v="47"/>
    <d v="2023-12-19T00:00:00"/>
    <d v="2024-11-24T00:00:00"/>
    <n v="15.99"/>
    <n v="366"/>
    <x v="3"/>
    <n v="1"/>
    <n v="3"/>
    <x v="1"/>
    <n v="349"/>
    <n v="50"/>
    <x v="5"/>
    <x v="0"/>
    <x v="5"/>
    <n v="21"/>
    <n v="5"/>
    <x v="0"/>
    <x v="0"/>
    <x v="380"/>
    <x v="0"/>
    <x v="3"/>
    <x v="0"/>
    <n v="11"/>
    <n v="175.89000000000001"/>
    <x v="0"/>
    <x v="1"/>
    <x v="0"/>
    <x v="0"/>
    <x v="2"/>
    <n v="17.428571428571427"/>
    <n v="5.737704918032787E-2"/>
    <n v="125"/>
    <x v="0"/>
  </r>
  <r>
    <x v="400"/>
    <x v="210"/>
    <d v="2023-04-12T00:00:00"/>
    <d v="2024-11-23T00:00:00"/>
    <n v="15.99"/>
    <n v="449"/>
    <x v="3"/>
    <n v="5"/>
    <n v="4"/>
    <x v="0"/>
    <n v="61"/>
    <n v="61"/>
    <x v="0"/>
    <x v="2"/>
    <x v="5"/>
    <n v="88"/>
    <n v="3.7"/>
    <x v="0"/>
    <x v="0"/>
    <x v="381"/>
    <x v="3"/>
    <x v="2"/>
    <x v="1"/>
    <n v="19"/>
    <n v="303.81"/>
    <x v="4"/>
    <x v="1"/>
    <x v="0"/>
    <x v="0"/>
    <x v="2"/>
    <n v="5.1022727272727275"/>
    <n v="0.19599109131403117"/>
    <n v="126"/>
    <x v="0"/>
  </r>
  <r>
    <x v="401"/>
    <x v="17"/>
    <d v="2024-06-03T00:00:00"/>
    <d v="2024-12-17T00:00:00"/>
    <n v="7.99"/>
    <n v="43"/>
    <x v="2"/>
    <n v="5"/>
    <n v="3"/>
    <x v="1"/>
    <n v="336"/>
    <n v="135"/>
    <x v="3"/>
    <x v="3"/>
    <x v="1"/>
    <n v="70"/>
    <n v="4"/>
    <x v="0"/>
    <x v="0"/>
    <x v="382"/>
    <x v="0"/>
    <x v="4"/>
    <x v="0"/>
    <n v="6"/>
    <n v="47.94"/>
    <x v="3"/>
    <x v="0"/>
    <x v="2"/>
    <x v="0"/>
    <x v="1"/>
    <n v="0.61428571428571432"/>
    <n v="1.6279069767441861"/>
    <n v="102"/>
    <x v="0"/>
  </r>
  <r>
    <x v="402"/>
    <x v="211"/>
    <d v="2024-04-25T00:00:00"/>
    <d v="2024-01-12T00:00:00"/>
    <n v="15.99"/>
    <n v="361"/>
    <x v="6"/>
    <n v="5"/>
    <n v="3"/>
    <x v="1"/>
    <n v="67"/>
    <n v="66"/>
    <x v="1"/>
    <x v="3"/>
    <x v="4"/>
    <n v="3"/>
    <n v="3.7"/>
    <x v="0"/>
    <x v="0"/>
    <x v="383"/>
    <x v="3"/>
    <x v="1"/>
    <x v="3"/>
    <n v="3"/>
    <n v="47.97"/>
    <x v="4"/>
    <x v="0"/>
    <x v="8"/>
    <x v="0"/>
    <x v="2"/>
    <n v="120.33333333333333"/>
    <n v="8.3102493074792248E-3"/>
    <n v="442"/>
    <x v="1"/>
  </r>
  <r>
    <x v="403"/>
    <x v="89"/>
    <d v="2024-03-26T00:00:00"/>
    <d v="2024-11-27T00:00:00"/>
    <n v="7.99"/>
    <n v="371"/>
    <x v="2"/>
    <n v="1"/>
    <n v="1"/>
    <x v="1"/>
    <n v="819"/>
    <n v="71"/>
    <x v="2"/>
    <x v="3"/>
    <x v="0"/>
    <n v="36"/>
    <n v="4.0999999999999996"/>
    <x v="0"/>
    <x v="0"/>
    <x v="384"/>
    <x v="4"/>
    <x v="2"/>
    <x v="0"/>
    <n v="8"/>
    <n v="63.92"/>
    <x v="5"/>
    <x v="0"/>
    <x v="0"/>
    <x v="0"/>
    <x v="1"/>
    <n v="10.305555555555555"/>
    <n v="9.7035040431266845E-2"/>
    <n v="122"/>
    <x v="0"/>
  </r>
  <r>
    <x v="404"/>
    <x v="212"/>
    <d v="2024-02-07T00:00:00"/>
    <d v="2024-11-20T00:00:00"/>
    <n v="7.99"/>
    <n v="52"/>
    <x v="3"/>
    <n v="5"/>
    <n v="5"/>
    <x v="0"/>
    <n v="467"/>
    <n v="23"/>
    <x v="3"/>
    <x v="3"/>
    <x v="0"/>
    <n v="97"/>
    <n v="3.3"/>
    <x v="0"/>
    <x v="0"/>
    <x v="385"/>
    <x v="4"/>
    <x v="1"/>
    <x v="3"/>
    <n v="9"/>
    <n v="71.91"/>
    <x v="1"/>
    <x v="0"/>
    <x v="0"/>
    <x v="0"/>
    <x v="1"/>
    <n v="0.53608247422680411"/>
    <n v="1.8653846153846154"/>
    <n v="129"/>
    <x v="0"/>
  </r>
  <r>
    <x v="405"/>
    <x v="213"/>
    <d v="2024-09-21T00:00:00"/>
    <d v="2024-12-17T00:00:00"/>
    <n v="11.99"/>
    <n v="386"/>
    <x v="4"/>
    <n v="3"/>
    <n v="4"/>
    <x v="0"/>
    <n v="62"/>
    <n v="50"/>
    <x v="0"/>
    <x v="1"/>
    <x v="3"/>
    <n v="44"/>
    <n v="4.7"/>
    <x v="1"/>
    <x v="0"/>
    <x v="386"/>
    <x v="0"/>
    <x v="0"/>
    <x v="2"/>
    <n v="2"/>
    <n v="23.98"/>
    <x v="10"/>
    <x v="0"/>
    <x v="2"/>
    <x v="0"/>
    <x v="0"/>
    <n v="8.7727272727272734"/>
    <n v="0.11398963730569948"/>
    <n v="102"/>
    <x v="0"/>
  </r>
  <r>
    <x v="406"/>
    <x v="214"/>
    <d v="2024-04-13T00:00:00"/>
    <d v="2024-10-12T00:00:00"/>
    <n v="7.99"/>
    <n v="268"/>
    <x v="1"/>
    <n v="4"/>
    <n v="4"/>
    <x v="1"/>
    <n v="778"/>
    <n v="122"/>
    <x v="2"/>
    <x v="1"/>
    <x v="3"/>
    <n v="12"/>
    <n v="3.8"/>
    <x v="0"/>
    <x v="0"/>
    <x v="387"/>
    <x v="1"/>
    <x v="3"/>
    <x v="3"/>
    <n v="5"/>
    <n v="39.950000000000003"/>
    <x v="4"/>
    <x v="0"/>
    <x v="1"/>
    <x v="0"/>
    <x v="1"/>
    <n v="22.333333333333332"/>
    <n v="4.4776119402985072E-2"/>
    <n v="168"/>
    <x v="0"/>
  </r>
  <r>
    <x v="407"/>
    <x v="142"/>
    <d v="2024-01-12T00:00:00"/>
    <d v="2024-11-30T00:00:00"/>
    <n v="15.99"/>
    <n v="315"/>
    <x v="0"/>
    <n v="1"/>
    <n v="6"/>
    <x v="0"/>
    <n v="205"/>
    <n v="92"/>
    <x v="1"/>
    <x v="3"/>
    <x v="1"/>
    <n v="67"/>
    <n v="3.5"/>
    <x v="1"/>
    <x v="0"/>
    <x v="388"/>
    <x v="3"/>
    <x v="1"/>
    <x v="0"/>
    <n v="10"/>
    <n v="159.9"/>
    <x v="9"/>
    <x v="0"/>
    <x v="0"/>
    <x v="0"/>
    <x v="2"/>
    <n v="4.7014925373134329"/>
    <n v="0.21269841269841269"/>
    <n v="119"/>
    <x v="0"/>
  </r>
  <r>
    <x v="408"/>
    <x v="106"/>
    <d v="2023-10-03T00:00:00"/>
    <d v="2024-12-16T00:00:00"/>
    <n v="15.99"/>
    <n v="399"/>
    <x v="1"/>
    <n v="1"/>
    <n v="2"/>
    <x v="0"/>
    <n v="355"/>
    <n v="181"/>
    <x v="3"/>
    <x v="1"/>
    <x v="3"/>
    <n v="79"/>
    <n v="3.4"/>
    <x v="0"/>
    <x v="0"/>
    <x v="389"/>
    <x v="4"/>
    <x v="2"/>
    <x v="0"/>
    <n v="14"/>
    <n v="223.86"/>
    <x v="8"/>
    <x v="1"/>
    <x v="2"/>
    <x v="0"/>
    <x v="2"/>
    <n v="5.0506329113924053"/>
    <n v="0.19799498746867167"/>
    <n v="103"/>
    <x v="0"/>
  </r>
  <r>
    <x v="409"/>
    <x v="47"/>
    <d v="2023-12-20T00:00:00"/>
    <d v="2024-11-28T00:00:00"/>
    <n v="7.99"/>
    <n v="439"/>
    <x v="4"/>
    <n v="1"/>
    <n v="5"/>
    <x v="1"/>
    <n v="434"/>
    <n v="104"/>
    <x v="4"/>
    <x v="3"/>
    <x v="3"/>
    <n v="36"/>
    <n v="4.5"/>
    <x v="0"/>
    <x v="0"/>
    <x v="390"/>
    <x v="0"/>
    <x v="1"/>
    <x v="2"/>
    <n v="11"/>
    <n v="87.89"/>
    <x v="0"/>
    <x v="1"/>
    <x v="0"/>
    <x v="0"/>
    <x v="1"/>
    <n v="12.194444444444445"/>
    <n v="8.2004555808656038E-2"/>
    <n v="121"/>
    <x v="0"/>
  </r>
  <r>
    <x v="410"/>
    <x v="33"/>
    <d v="2024-04-21T00:00:00"/>
    <d v="2024-11-23T00:00:00"/>
    <n v="7.99"/>
    <n v="469"/>
    <x v="6"/>
    <n v="2"/>
    <n v="1"/>
    <x v="0"/>
    <n v="160"/>
    <n v="79"/>
    <x v="0"/>
    <x v="2"/>
    <x v="5"/>
    <n v="57"/>
    <n v="4.5"/>
    <x v="0"/>
    <x v="0"/>
    <x v="391"/>
    <x v="0"/>
    <x v="3"/>
    <x v="0"/>
    <n v="7"/>
    <n v="55.93"/>
    <x v="4"/>
    <x v="0"/>
    <x v="0"/>
    <x v="0"/>
    <x v="1"/>
    <n v="8.2280701754385959"/>
    <n v="0.12153518123667377"/>
    <n v="126"/>
    <x v="0"/>
  </r>
  <r>
    <x v="411"/>
    <x v="215"/>
    <d v="2024-07-02T00:00:00"/>
    <d v="2024-09-12T00:00:00"/>
    <n v="15.99"/>
    <n v="155"/>
    <x v="5"/>
    <n v="4"/>
    <n v="5"/>
    <x v="0"/>
    <n v="573"/>
    <n v="190"/>
    <x v="1"/>
    <x v="0"/>
    <x v="0"/>
    <n v="86"/>
    <n v="3.5"/>
    <x v="0"/>
    <x v="0"/>
    <x v="392"/>
    <x v="3"/>
    <x v="0"/>
    <x v="0"/>
    <n v="2"/>
    <n v="31.98"/>
    <x v="7"/>
    <x v="0"/>
    <x v="11"/>
    <x v="0"/>
    <x v="2"/>
    <n v="1.8023255813953489"/>
    <n v="0.55483870967741933"/>
    <n v="198"/>
    <x v="0"/>
  </r>
  <r>
    <x v="412"/>
    <x v="216"/>
    <d v="2023-11-19T00:00:00"/>
    <d v="2024-11-25T00:00:00"/>
    <n v="15.99"/>
    <n v="150"/>
    <x v="4"/>
    <n v="3"/>
    <n v="3"/>
    <x v="1"/>
    <n v="40"/>
    <n v="196"/>
    <x v="2"/>
    <x v="2"/>
    <x v="4"/>
    <n v="60"/>
    <n v="3.7"/>
    <x v="1"/>
    <x v="0"/>
    <x v="393"/>
    <x v="1"/>
    <x v="1"/>
    <x v="3"/>
    <n v="12"/>
    <n v="191.88"/>
    <x v="11"/>
    <x v="1"/>
    <x v="0"/>
    <x v="0"/>
    <x v="2"/>
    <n v="2.5"/>
    <n v="0.4"/>
    <n v="124"/>
    <x v="0"/>
  </r>
  <r>
    <x v="413"/>
    <x v="158"/>
    <d v="2023-12-01T00:00:00"/>
    <d v="2024-12-18T00:00:00"/>
    <n v="7.99"/>
    <n v="115"/>
    <x v="3"/>
    <n v="2"/>
    <n v="3"/>
    <x v="0"/>
    <n v="843"/>
    <n v="153"/>
    <x v="4"/>
    <x v="3"/>
    <x v="2"/>
    <n v="6"/>
    <n v="3.3"/>
    <x v="0"/>
    <x v="0"/>
    <x v="394"/>
    <x v="3"/>
    <x v="3"/>
    <x v="2"/>
    <n v="12"/>
    <n v="95.88"/>
    <x v="0"/>
    <x v="1"/>
    <x v="2"/>
    <x v="0"/>
    <x v="1"/>
    <n v="19.166666666666668"/>
    <n v="5.2173913043478258E-2"/>
    <n v="101"/>
    <x v="0"/>
  </r>
  <r>
    <x v="414"/>
    <x v="217"/>
    <d v="2023-04-10T00:00:00"/>
    <d v="2024-01-12T00:00:00"/>
    <n v="15.99"/>
    <n v="214"/>
    <x v="4"/>
    <n v="1"/>
    <n v="3"/>
    <x v="0"/>
    <n v="61"/>
    <n v="148"/>
    <x v="6"/>
    <x v="0"/>
    <x v="4"/>
    <n v="95"/>
    <n v="4.0999999999999996"/>
    <x v="0"/>
    <x v="0"/>
    <x v="395"/>
    <x v="0"/>
    <x v="2"/>
    <x v="0"/>
    <n v="9"/>
    <n v="143.91"/>
    <x v="4"/>
    <x v="1"/>
    <x v="8"/>
    <x v="0"/>
    <x v="2"/>
    <n v="2.2526315789473683"/>
    <n v="0.44392523364485981"/>
    <n v="442"/>
    <x v="1"/>
  </r>
  <r>
    <x v="415"/>
    <x v="14"/>
    <d v="2023-02-19T00:00:00"/>
    <d v="2024-11-20T00:00:00"/>
    <n v="11.99"/>
    <n v="487"/>
    <x v="0"/>
    <n v="1"/>
    <n v="4"/>
    <x v="0"/>
    <n v="636"/>
    <n v="66"/>
    <x v="5"/>
    <x v="3"/>
    <x v="5"/>
    <n v="78"/>
    <n v="3.5"/>
    <x v="1"/>
    <x v="0"/>
    <x v="396"/>
    <x v="0"/>
    <x v="2"/>
    <x v="2"/>
    <n v="21"/>
    <n v="251.79"/>
    <x v="1"/>
    <x v="1"/>
    <x v="0"/>
    <x v="0"/>
    <x v="0"/>
    <n v="6.2435897435897436"/>
    <n v="0.16016427104722791"/>
    <n v="129"/>
    <x v="0"/>
  </r>
  <r>
    <x v="416"/>
    <x v="206"/>
    <d v="2024-04-05T00:00:00"/>
    <d v="2024-11-22T00:00:00"/>
    <n v="11.99"/>
    <n v="485"/>
    <x v="2"/>
    <n v="1"/>
    <n v="1"/>
    <x v="1"/>
    <n v="230"/>
    <n v="21"/>
    <x v="2"/>
    <x v="3"/>
    <x v="0"/>
    <n v="83"/>
    <n v="4.0999999999999996"/>
    <x v="1"/>
    <x v="0"/>
    <x v="397"/>
    <x v="0"/>
    <x v="2"/>
    <x v="1"/>
    <n v="7"/>
    <n v="83.93"/>
    <x v="4"/>
    <x v="0"/>
    <x v="0"/>
    <x v="0"/>
    <x v="0"/>
    <n v="5.8433734939759034"/>
    <n v="0.1711340206185567"/>
    <n v="127"/>
    <x v="0"/>
  </r>
  <r>
    <x v="417"/>
    <x v="140"/>
    <d v="2024-11-04T00:00:00"/>
    <d v="2024-11-26T00:00:00"/>
    <n v="7.99"/>
    <n v="317"/>
    <x v="6"/>
    <n v="5"/>
    <n v="1"/>
    <x v="0"/>
    <n v="559"/>
    <n v="113"/>
    <x v="1"/>
    <x v="1"/>
    <x v="1"/>
    <n v="92"/>
    <n v="4.5999999999999996"/>
    <x v="1"/>
    <x v="0"/>
    <x v="398"/>
    <x v="1"/>
    <x v="1"/>
    <x v="3"/>
    <n v="1"/>
    <n v="7.99"/>
    <x v="11"/>
    <x v="0"/>
    <x v="0"/>
    <x v="0"/>
    <x v="1"/>
    <n v="3.4456521739130435"/>
    <n v="0.29022082018927448"/>
    <n v="123"/>
    <x v="0"/>
  </r>
  <r>
    <x v="418"/>
    <x v="218"/>
    <d v="2024-11-16T00:00:00"/>
    <d v="2024-11-24T00:00:00"/>
    <n v="15.99"/>
    <n v="312"/>
    <x v="1"/>
    <n v="4"/>
    <n v="4"/>
    <x v="0"/>
    <n v="321"/>
    <n v="19"/>
    <x v="5"/>
    <x v="3"/>
    <x v="0"/>
    <n v="18"/>
    <n v="4.3"/>
    <x v="0"/>
    <x v="0"/>
    <x v="399"/>
    <x v="1"/>
    <x v="3"/>
    <x v="3"/>
    <n v="1"/>
    <n v="15.99"/>
    <x v="11"/>
    <x v="0"/>
    <x v="0"/>
    <x v="0"/>
    <x v="2"/>
    <n v="17.333333333333332"/>
    <n v="5.7692307692307696E-2"/>
    <n v="125"/>
    <x v="0"/>
  </r>
  <r>
    <x v="419"/>
    <x v="3"/>
    <d v="2023-11-19T00:00:00"/>
    <d v="2024-12-12T00:00:00"/>
    <n v="11.99"/>
    <n v="375"/>
    <x v="1"/>
    <n v="4"/>
    <n v="3"/>
    <x v="0"/>
    <n v="366"/>
    <n v="13"/>
    <x v="2"/>
    <x v="3"/>
    <x v="3"/>
    <n v="73"/>
    <n v="4.8"/>
    <x v="0"/>
    <x v="0"/>
    <x v="400"/>
    <x v="3"/>
    <x v="3"/>
    <x v="1"/>
    <n v="12"/>
    <n v="143.88"/>
    <x v="11"/>
    <x v="1"/>
    <x v="2"/>
    <x v="0"/>
    <x v="0"/>
    <n v="5.1369863013698627"/>
    <n v="0.19466666666666665"/>
    <n v="107"/>
    <x v="0"/>
  </r>
  <r>
    <x v="420"/>
    <x v="17"/>
    <d v="2023-11-08T00:00:00"/>
    <d v="2024-01-12T00:00:00"/>
    <n v="7.99"/>
    <n v="118"/>
    <x v="4"/>
    <n v="5"/>
    <n v="4"/>
    <x v="0"/>
    <n v="522"/>
    <n v="160"/>
    <x v="6"/>
    <x v="0"/>
    <x v="2"/>
    <n v="94"/>
    <n v="4.0999999999999996"/>
    <x v="0"/>
    <x v="0"/>
    <x v="401"/>
    <x v="4"/>
    <x v="4"/>
    <x v="0"/>
    <n v="2"/>
    <n v="15.98"/>
    <x v="11"/>
    <x v="1"/>
    <x v="8"/>
    <x v="0"/>
    <x v="1"/>
    <n v="1.2553191489361701"/>
    <n v="0.79661016949152541"/>
    <n v="442"/>
    <x v="1"/>
  </r>
  <r>
    <x v="421"/>
    <x v="219"/>
    <d v="2024-10-01T00:00:00"/>
    <d v="2024-10-12T00:00:00"/>
    <n v="7.99"/>
    <n v="99"/>
    <x v="6"/>
    <n v="2"/>
    <n v="5"/>
    <x v="1"/>
    <n v="96"/>
    <n v="114"/>
    <x v="3"/>
    <x v="3"/>
    <x v="3"/>
    <n v="45"/>
    <n v="4.3"/>
    <x v="1"/>
    <x v="0"/>
    <x v="402"/>
    <x v="2"/>
    <x v="1"/>
    <x v="2"/>
    <n v="1"/>
    <n v="7.99"/>
    <x v="8"/>
    <x v="0"/>
    <x v="1"/>
    <x v="0"/>
    <x v="1"/>
    <n v="2.2000000000000002"/>
    <n v="0.45454545454545453"/>
    <n v="168"/>
    <x v="0"/>
  </r>
  <r>
    <x v="422"/>
    <x v="4"/>
    <d v="2023-02-15T00:00:00"/>
    <d v="2024-11-24T00:00:00"/>
    <n v="15.99"/>
    <n v="231"/>
    <x v="0"/>
    <n v="3"/>
    <n v="5"/>
    <x v="1"/>
    <n v="701"/>
    <n v="173"/>
    <x v="1"/>
    <x v="1"/>
    <x v="4"/>
    <n v="65"/>
    <n v="3.4"/>
    <x v="0"/>
    <x v="0"/>
    <x v="403"/>
    <x v="0"/>
    <x v="4"/>
    <x v="2"/>
    <n v="21"/>
    <n v="335.79"/>
    <x v="1"/>
    <x v="1"/>
    <x v="0"/>
    <x v="0"/>
    <x v="2"/>
    <n v="3.5538461538461537"/>
    <n v="0.2813852813852814"/>
    <n v="125"/>
    <x v="0"/>
  </r>
  <r>
    <x v="423"/>
    <x v="220"/>
    <d v="2023-08-26T00:00:00"/>
    <d v="2024-11-24T00:00:00"/>
    <n v="15.99"/>
    <n v="187"/>
    <x v="1"/>
    <n v="1"/>
    <n v="1"/>
    <x v="0"/>
    <n v="316"/>
    <n v="10"/>
    <x v="6"/>
    <x v="3"/>
    <x v="1"/>
    <n v="8"/>
    <n v="4.7"/>
    <x v="1"/>
    <x v="0"/>
    <x v="404"/>
    <x v="0"/>
    <x v="1"/>
    <x v="0"/>
    <n v="14"/>
    <n v="223.86"/>
    <x v="2"/>
    <x v="1"/>
    <x v="0"/>
    <x v="0"/>
    <x v="2"/>
    <n v="23.375"/>
    <n v="4.2780748663101602E-2"/>
    <n v="125"/>
    <x v="0"/>
  </r>
  <r>
    <x v="424"/>
    <x v="184"/>
    <d v="2023-07-29T00:00:00"/>
    <d v="2024-11-12T00:00:00"/>
    <n v="11.99"/>
    <n v="280"/>
    <x v="6"/>
    <n v="4"/>
    <n v="3"/>
    <x v="0"/>
    <n v="633"/>
    <n v="83"/>
    <x v="3"/>
    <x v="3"/>
    <x v="2"/>
    <n v="49"/>
    <n v="3.3"/>
    <x v="1"/>
    <x v="0"/>
    <x v="209"/>
    <x v="2"/>
    <x v="1"/>
    <x v="1"/>
    <n v="15"/>
    <n v="179.85"/>
    <x v="7"/>
    <x v="1"/>
    <x v="0"/>
    <x v="0"/>
    <x v="0"/>
    <n v="5.7142857142857144"/>
    <n v="0.17499999999999999"/>
    <n v="137"/>
    <x v="0"/>
  </r>
  <r>
    <x v="425"/>
    <x v="42"/>
    <d v="2024-02-10T00:00:00"/>
    <d v="2024-12-12T00:00:00"/>
    <n v="15.99"/>
    <n v="408"/>
    <x v="3"/>
    <n v="4"/>
    <n v="3"/>
    <x v="0"/>
    <n v="711"/>
    <n v="23"/>
    <x v="0"/>
    <x v="1"/>
    <x v="5"/>
    <n v="65"/>
    <n v="3.6"/>
    <x v="0"/>
    <x v="0"/>
    <x v="405"/>
    <x v="1"/>
    <x v="3"/>
    <x v="3"/>
    <n v="10"/>
    <n v="159.9"/>
    <x v="1"/>
    <x v="0"/>
    <x v="2"/>
    <x v="0"/>
    <x v="2"/>
    <n v="6.2769230769230768"/>
    <n v="0.15931372549019607"/>
    <n v="107"/>
    <x v="0"/>
  </r>
  <r>
    <x v="426"/>
    <x v="221"/>
    <d v="2023-04-08T00:00:00"/>
    <d v="2024-11-27T00:00:00"/>
    <n v="7.99"/>
    <n v="394"/>
    <x v="5"/>
    <n v="2"/>
    <n v="6"/>
    <x v="1"/>
    <n v="60"/>
    <n v="159"/>
    <x v="6"/>
    <x v="3"/>
    <x v="4"/>
    <n v="51"/>
    <n v="3"/>
    <x v="0"/>
    <x v="0"/>
    <x v="406"/>
    <x v="4"/>
    <x v="4"/>
    <x v="0"/>
    <n v="19"/>
    <n v="151.81"/>
    <x v="4"/>
    <x v="1"/>
    <x v="0"/>
    <x v="0"/>
    <x v="1"/>
    <n v="7.7254901960784315"/>
    <n v="0.12944162436548223"/>
    <n v="122"/>
    <x v="0"/>
  </r>
  <r>
    <x v="427"/>
    <x v="171"/>
    <d v="2024-08-16T00:00:00"/>
    <d v="2024-11-29T00:00:00"/>
    <n v="15.99"/>
    <n v="381"/>
    <x v="0"/>
    <n v="5"/>
    <n v="1"/>
    <x v="1"/>
    <n v="286"/>
    <n v="121"/>
    <x v="2"/>
    <x v="0"/>
    <x v="5"/>
    <n v="57"/>
    <n v="4.0999999999999996"/>
    <x v="0"/>
    <x v="0"/>
    <x v="407"/>
    <x v="0"/>
    <x v="4"/>
    <x v="1"/>
    <n v="3"/>
    <n v="47.97"/>
    <x v="2"/>
    <x v="0"/>
    <x v="0"/>
    <x v="0"/>
    <x v="2"/>
    <n v="6.6842105263157894"/>
    <n v="0.14960629921259844"/>
    <n v="120"/>
    <x v="0"/>
  </r>
  <r>
    <x v="428"/>
    <x v="222"/>
    <d v="2023-04-12T00:00:00"/>
    <d v="2024-02-12T00:00:00"/>
    <n v="11.99"/>
    <n v="166"/>
    <x v="4"/>
    <n v="5"/>
    <n v="2"/>
    <x v="1"/>
    <n v="178"/>
    <n v="61"/>
    <x v="4"/>
    <x v="2"/>
    <x v="5"/>
    <n v="30"/>
    <n v="3.1"/>
    <x v="1"/>
    <x v="0"/>
    <x v="408"/>
    <x v="0"/>
    <x v="4"/>
    <x v="0"/>
    <n v="10"/>
    <n v="119.9"/>
    <x v="4"/>
    <x v="1"/>
    <x v="3"/>
    <x v="0"/>
    <x v="0"/>
    <n v="5.5333333333333332"/>
    <n v="0.18072289156626506"/>
    <n v="411"/>
    <x v="1"/>
  </r>
  <r>
    <x v="429"/>
    <x v="36"/>
    <d v="2024-02-16T00:00:00"/>
    <d v="2024-11-23T00:00:00"/>
    <n v="15.99"/>
    <n v="197"/>
    <x v="2"/>
    <n v="4"/>
    <n v="2"/>
    <x v="0"/>
    <n v="309"/>
    <n v="178"/>
    <x v="5"/>
    <x v="0"/>
    <x v="2"/>
    <n v="7"/>
    <n v="4.3"/>
    <x v="1"/>
    <x v="0"/>
    <x v="409"/>
    <x v="2"/>
    <x v="0"/>
    <x v="3"/>
    <n v="9"/>
    <n v="143.91"/>
    <x v="1"/>
    <x v="0"/>
    <x v="0"/>
    <x v="0"/>
    <x v="2"/>
    <n v="28.142857142857142"/>
    <n v="3.553299492385787E-2"/>
    <n v="126"/>
    <x v="0"/>
  </r>
  <r>
    <x v="430"/>
    <x v="36"/>
    <d v="2024-08-25T00:00:00"/>
    <d v="2024-11-21T00:00:00"/>
    <n v="11.99"/>
    <n v="100"/>
    <x v="6"/>
    <n v="4"/>
    <n v="1"/>
    <x v="1"/>
    <n v="983"/>
    <n v="191"/>
    <x v="4"/>
    <x v="3"/>
    <x v="2"/>
    <n v="53"/>
    <n v="4.5"/>
    <x v="1"/>
    <x v="0"/>
    <x v="410"/>
    <x v="3"/>
    <x v="4"/>
    <x v="1"/>
    <n v="2"/>
    <n v="23.98"/>
    <x v="2"/>
    <x v="0"/>
    <x v="0"/>
    <x v="0"/>
    <x v="0"/>
    <n v="1.8867924528301887"/>
    <n v="0.53"/>
    <n v="128"/>
    <x v="0"/>
  </r>
  <r>
    <x v="431"/>
    <x v="71"/>
    <d v="2023-11-01T00:00:00"/>
    <d v="2024-11-30T00:00:00"/>
    <n v="11.99"/>
    <n v="203"/>
    <x v="3"/>
    <n v="5"/>
    <n v="2"/>
    <x v="0"/>
    <n v="903"/>
    <n v="19"/>
    <x v="2"/>
    <x v="1"/>
    <x v="3"/>
    <n v="76"/>
    <n v="4.5999999999999996"/>
    <x v="1"/>
    <x v="0"/>
    <x v="411"/>
    <x v="1"/>
    <x v="2"/>
    <x v="2"/>
    <n v="12"/>
    <n v="143.88"/>
    <x v="11"/>
    <x v="1"/>
    <x v="0"/>
    <x v="0"/>
    <x v="0"/>
    <n v="2.6710526315789473"/>
    <n v="0.37438423645320196"/>
    <n v="119"/>
    <x v="0"/>
  </r>
  <r>
    <x v="432"/>
    <x v="71"/>
    <d v="2024-03-09T00:00:00"/>
    <d v="2024-11-27T00:00:00"/>
    <n v="11.99"/>
    <n v="247"/>
    <x v="6"/>
    <n v="4"/>
    <n v="4"/>
    <x v="0"/>
    <n v="510"/>
    <n v="87"/>
    <x v="5"/>
    <x v="2"/>
    <x v="2"/>
    <n v="99"/>
    <n v="3.5"/>
    <x v="1"/>
    <x v="0"/>
    <x v="412"/>
    <x v="2"/>
    <x v="2"/>
    <x v="1"/>
    <n v="8"/>
    <n v="95.92"/>
    <x v="5"/>
    <x v="0"/>
    <x v="0"/>
    <x v="0"/>
    <x v="0"/>
    <n v="2.4949494949494948"/>
    <n v="0.40080971659919029"/>
    <n v="122"/>
    <x v="0"/>
  </r>
  <r>
    <x v="433"/>
    <x v="162"/>
    <d v="2024-04-06T00:00:00"/>
    <d v="2024-11-22T00:00:00"/>
    <n v="7.99"/>
    <n v="159"/>
    <x v="5"/>
    <n v="4"/>
    <n v="5"/>
    <x v="1"/>
    <n v="138"/>
    <n v="3"/>
    <x v="0"/>
    <x v="2"/>
    <x v="3"/>
    <n v="12"/>
    <n v="3.9"/>
    <x v="0"/>
    <x v="0"/>
    <x v="413"/>
    <x v="1"/>
    <x v="3"/>
    <x v="2"/>
    <n v="7"/>
    <n v="55.93"/>
    <x v="4"/>
    <x v="0"/>
    <x v="0"/>
    <x v="0"/>
    <x v="1"/>
    <n v="13.25"/>
    <n v="7.5471698113207544E-2"/>
    <n v="127"/>
    <x v="0"/>
  </r>
  <r>
    <x v="434"/>
    <x v="30"/>
    <d v="2023-02-24T00:00:00"/>
    <d v="2024-11-30T00:00:00"/>
    <n v="11.99"/>
    <n v="362"/>
    <x v="2"/>
    <n v="2"/>
    <n v="6"/>
    <x v="1"/>
    <n v="490"/>
    <n v="22"/>
    <x v="6"/>
    <x v="0"/>
    <x v="4"/>
    <n v="62"/>
    <n v="4.7"/>
    <x v="0"/>
    <x v="0"/>
    <x v="414"/>
    <x v="4"/>
    <x v="1"/>
    <x v="1"/>
    <n v="21"/>
    <n v="251.79"/>
    <x v="1"/>
    <x v="1"/>
    <x v="0"/>
    <x v="0"/>
    <x v="0"/>
    <n v="5.838709677419355"/>
    <n v="0.17127071823204421"/>
    <n v="119"/>
    <x v="0"/>
  </r>
  <r>
    <x v="435"/>
    <x v="203"/>
    <d v="2024-08-31T00:00:00"/>
    <d v="2024-11-27T00:00:00"/>
    <n v="7.99"/>
    <n v="155"/>
    <x v="3"/>
    <n v="5"/>
    <n v="1"/>
    <x v="1"/>
    <n v="305"/>
    <n v="77"/>
    <x v="3"/>
    <x v="0"/>
    <x v="5"/>
    <n v="66"/>
    <n v="3.4"/>
    <x v="1"/>
    <x v="0"/>
    <x v="415"/>
    <x v="0"/>
    <x v="1"/>
    <x v="1"/>
    <n v="2"/>
    <n v="15.98"/>
    <x v="2"/>
    <x v="0"/>
    <x v="0"/>
    <x v="0"/>
    <x v="1"/>
    <n v="2.3484848484848486"/>
    <n v="0.4258064516129032"/>
    <n v="122"/>
    <x v="0"/>
  </r>
  <r>
    <x v="436"/>
    <x v="13"/>
    <d v="2024-10-27T00:00:00"/>
    <d v="2024-11-20T00:00:00"/>
    <n v="11.99"/>
    <n v="16"/>
    <x v="2"/>
    <n v="1"/>
    <n v="5"/>
    <x v="1"/>
    <n v="803"/>
    <n v="196"/>
    <x v="5"/>
    <x v="0"/>
    <x v="3"/>
    <n v="90"/>
    <n v="4.3"/>
    <x v="0"/>
    <x v="0"/>
    <x v="416"/>
    <x v="2"/>
    <x v="2"/>
    <x v="0"/>
    <n v="1"/>
    <n v="11.99"/>
    <x v="8"/>
    <x v="0"/>
    <x v="0"/>
    <x v="0"/>
    <x v="0"/>
    <n v="0.17777777777777778"/>
    <n v="5.625"/>
    <n v="129"/>
    <x v="0"/>
  </r>
  <r>
    <x v="437"/>
    <x v="40"/>
    <d v="2024-11-24T00:00:00"/>
    <d v="2024-11-23T00:00:00"/>
    <n v="15.99"/>
    <n v="19"/>
    <x v="2"/>
    <n v="3"/>
    <n v="2"/>
    <x v="1"/>
    <n v="781"/>
    <n v="179"/>
    <x v="2"/>
    <x v="2"/>
    <x v="4"/>
    <n v="8"/>
    <n v="4.3"/>
    <x v="1"/>
    <x v="0"/>
    <x v="417"/>
    <x v="1"/>
    <x v="2"/>
    <x v="3"/>
    <n v="1"/>
    <n v="15.99"/>
    <x v="11"/>
    <x v="0"/>
    <x v="0"/>
    <x v="0"/>
    <x v="2"/>
    <n v="2.375"/>
    <n v="0.42105263157894735"/>
    <n v="126"/>
    <x v="0"/>
  </r>
  <r>
    <x v="438"/>
    <x v="223"/>
    <d v="2023-10-25T00:00:00"/>
    <d v="2024-11-22T00:00:00"/>
    <n v="11.99"/>
    <n v="135"/>
    <x v="5"/>
    <n v="4"/>
    <n v="6"/>
    <x v="0"/>
    <n v="50"/>
    <n v="15"/>
    <x v="2"/>
    <x v="1"/>
    <x v="5"/>
    <n v="91"/>
    <n v="4.4000000000000004"/>
    <x v="1"/>
    <x v="0"/>
    <x v="418"/>
    <x v="2"/>
    <x v="1"/>
    <x v="0"/>
    <n v="12"/>
    <n v="143.88"/>
    <x v="8"/>
    <x v="1"/>
    <x v="0"/>
    <x v="0"/>
    <x v="0"/>
    <n v="1.4835164835164836"/>
    <n v="0.67407407407407405"/>
    <n v="127"/>
    <x v="0"/>
  </r>
  <r>
    <x v="439"/>
    <x v="7"/>
    <d v="2024-04-24T00:00:00"/>
    <d v="2024-12-13T00:00:00"/>
    <n v="11.99"/>
    <n v="490"/>
    <x v="3"/>
    <n v="4"/>
    <n v="3"/>
    <x v="0"/>
    <n v="466"/>
    <n v="106"/>
    <x v="0"/>
    <x v="1"/>
    <x v="5"/>
    <n v="91"/>
    <n v="3.7"/>
    <x v="1"/>
    <x v="0"/>
    <x v="419"/>
    <x v="4"/>
    <x v="4"/>
    <x v="1"/>
    <n v="7"/>
    <n v="83.93"/>
    <x v="4"/>
    <x v="0"/>
    <x v="2"/>
    <x v="0"/>
    <x v="0"/>
    <n v="5.384615384615385"/>
    <n v="0.18571428571428572"/>
    <n v="106"/>
    <x v="0"/>
  </r>
  <r>
    <x v="440"/>
    <x v="160"/>
    <d v="2024-05-11T00:00:00"/>
    <d v="2024-12-14T00:00:00"/>
    <n v="15.99"/>
    <n v="240"/>
    <x v="0"/>
    <n v="2"/>
    <n v="6"/>
    <x v="1"/>
    <n v="564"/>
    <n v="121"/>
    <x v="3"/>
    <x v="0"/>
    <x v="3"/>
    <n v="40"/>
    <n v="3.5"/>
    <x v="0"/>
    <x v="0"/>
    <x v="420"/>
    <x v="2"/>
    <x v="3"/>
    <x v="3"/>
    <n v="7"/>
    <n v="111.93"/>
    <x v="6"/>
    <x v="0"/>
    <x v="2"/>
    <x v="0"/>
    <x v="2"/>
    <n v="6"/>
    <n v="0.16666666666666666"/>
    <n v="105"/>
    <x v="0"/>
  </r>
  <r>
    <x v="441"/>
    <x v="224"/>
    <d v="2024-05-31T00:00:00"/>
    <d v="2024-12-14T00:00:00"/>
    <n v="15.99"/>
    <n v="258"/>
    <x v="5"/>
    <n v="4"/>
    <n v="1"/>
    <x v="1"/>
    <n v="907"/>
    <n v="47"/>
    <x v="5"/>
    <x v="2"/>
    <x v="3"/>
    <n v="32"/>
    <n v="3.7"/>
    <x v="0"/>
    <x v="0"/>
    <x v="421"/>
    <x v="0"/>
    <x v="2"/>
    <x v="0"/>
    <n v="6"/>
    <n v="95.94"/>
    <x v="6"/>
    <x v="0"/>
    <x v="2"/>
    <x v="0"/>
    <x v="2"/>
    <n v="8.0625"/>
    <n v="0.12403100775193798"/>
    <n v="105"/>
    <x v="0"/>
  </r>
  <r>
    <x v="442"/>
    <x v="33"/>
    <d v="2024-06-05T00:00:00"/>
    <d v="2024-03-12T00:00:00"/>
    <n v="7.99"/>
    <n v="259"/>
    <x v="1"/>
    <n v="1"/>
    <n v="1"/>
    <x v="1"/>
    <n v="327"/>
    <n v="76"/>
    <x v="6"/>
    <x v="3"/>
    <x v="5"/>
    <n v="9"/>
    <n v="4.3"/>
    <x v="0"/>
    <x v="0"/>
    <x v="132"/>
    <x v="3"/>
    <x v="3"/>
    <x v="1"/>
    <n v="2"/>
    <n v="15.98"/>
    <x v="3"/>
    <x v="0"/>
    <x v="5"/>
    <x v="0"/>
    <x v="1"/>
    <n v="28.777777777777779"/>
    <n v="3.4749034749034749E-2"/>
    <n v="382"/>
    <x v="1"/>
  </r>
  <r>
    <x v="443"/>
    <x v="36"/>
    <d v="2023-06-14T00:00:00"/>
    <d v="2024-12-14T00:00:00"/>
    <n v="7.99"/>
    <n v="215"/>
    <x v="6"/>
    <n v="5"/>
    <n v="4"/>
    <x v="1"/>
    <n v="150"/>
    <n v="57"/>
    <x v="6"/>
    <x v="3"/>
    <x v="3"/>
    <n v="76"/>
    <n v="4.5"/>
    <x v="1"/>
    <x v="0"/>
    <x v="422"/>
    <x v="0"/>
    <x v="0"/>
    <x v="0"/>
    <n v="18"/>
    <n v="143.82"/>
    <x v="3"/>
    <x v="1"/>
    <x v="2"/>
    <x v="0"/>
    <x v="1"/>
    <n v="2.8289473684210527"/>
    <n v="0.35348837209302325"/>
    <n v="105"/>
    <x v="0"/>
  </r>
  <r>
    <x v="444"/>
    <x v="45"/>
    <d v="2024-06-26T00:00:00"/>
    <d v="2024-12-18T00:00:00"/>
    <n v="7.99"/>
    <n v="300"/>
    <x v="4"/>
    <n v="1"/>
    <n v="4"/>
    <x v="1"/>
    <n v="413"/>
    <n v="154"/>
    <x v="2"/>
    <x v="3"/>
    <x v="5"/>
    <n v="64"/>
    <n v="4.0999999999999996"/>
    <x v="1"/>
    <x v="0"/>
    <x v="164"/>
    <x v="4"/>
    <x v="1"/>
    <x v="3"/>
    <n v="5"/>
    <n v="39.950000000000003"/>
    <x v="3"/>
    <x v="0"/>
    <x v="2"/>
    <x v="0"/>
    <x v="1"/>
    <n v="4.6875"/>
    <n v="0.21333333333333335"/>
    <n v="101"/>
    <x v="0"/>
  </r>
  <r>
    <x v="445"/>
    <x v="142"/>
    <d v="2023-10-05T00:00:00"/>
    <d v="2024-11-19T00:00:00"/>
    <n v="11.99"/>
    <n v="92"/>
    <x v="2"/>
    <n v="5"/>
    <n v="3"/>
    <x v="1"/>
    <n v="477"/>
    <n v="38"/>
    <x v="4"/>
    <x v="1"/>
    <x v="1"/>
    <n v="71"/>
    <n v="3.9"/>
    <x v="0"/>
    <x v="0"/>
    <x v="423"/>
    <x v="0"/>
    <x v="2"/>
    <x v="3"/>
    <n v="13"/>
    <n v="155.87"/>
    <x v="8"/>
    <x v="1"/>
    <x v="0"/>
    <x v="0"/>
    <x v="0"/>
    <n v="1.295774647887324"/>
    <n v="0.77173913043478259"/>
    <n v="130"/>
    <x v="0"/>
  </r>
  <r>
    <x v="446"/>
    <x v="71"/>
    <d v="2023-04-17T00:00:00"/>
    <d v="2024-12-17T00:00:00"/>
    <n v="7.99"/>
    <n v="212"/>
    <x v="2"/>
    <n v="5"/>
    <n v="5"/>
    <x v="0"/>
    <n v="146"/>
    <n v="147"/>
    <x v="6"/>
    <x v="2"/>
    <x v="5"/>
    <n v="23"/>
    <n v="3.4"/>
    <x v="1"/>
    <x v="0"/>
    <x v="424"/>
    <x v="2"/>
    <x v="4"/>
    <x v="1"/>
    <n v="20"/>
    <n v="159.80000000000001"/>
    <x v="4"/>
    <x v="1"/>
    <x v="2"/>
    <x v="0"/>
    <x v="1"/>
    <n v="9.2173913043478262"/>
    <n v="0.10849056603773585"/>
    <n v="102"/>
    <x v="0"/>
  </r>
  <r>
    <x v="447"/>
    <x v="65"/>
    <d v="2024-09-22T00:00:00"/>
    <d v="2024-11-21T00:00:00"/>
    <n v="15.99"/>
    <n v="135"/>
    <x v="6"/>
    <n v="3"/>
    <n v="2"/>
    <x v="0"/>
    <n v="523"/>
    <n v="159"/>
    <x v="3"/>
    <x v="2"/>
    <x v="3"/>
    <n v="11"/>
    <n v="4.8"/>
    <x v="0"/>
    <x v="0"/>
    <x v="425"/>
    <x v="1"/>
    <x v="3"/>
    <x v="0"/>
    <n v="1"/>
    <n v="15.99"/>
    <x v="10"/>
    <x v="0"/>
    <x v="0"/>
    <x v="0"/>
    <x v="2"/>
    <n v="12.272727272727273"/>
    <n v="8.1481481481481488E-2"/>
    <n v="128"/>
    <x v="0"/>
  </r>
  <r>
    <x v="448"/>
    <x v="177"/>
    <d v="2023-08-13T00:00:00"/>
    <d v="2024-08-12T00:00:00"/>
    <n v="7.99"/>
    <n v="166"/>
    <x v="0"/>
    <n v="2"/>
    <n v="3"/>
    <x v="1"/>
    <n v="493"/>
    <n v="168"/>
    <x v="3"/>
    <x v="3"/>
    <x v="1"/>
    <n v="55"/>
    <n v="3.4"/>
    <x v="0"/>
    <x v="0"/>
    <x v="426"/>
    <x v="1"/>
    <x v="4"/>
    <x v="3"/>
    <n v="11"/>
    <n v="87.89"/>
    <x v="2"/>
    <x v="1"/>
    <x v="6"/>
    <x v="0"/>
    <x v="1"/>
    <n v="3.0181818181818181"/>
    <n v="0.33132530120481929"/>
    <n v="229"/>
    <x v="1"/>
  </r>
  <r>
    <x v="449"/>
    <x v="225"/>
    <d v="2024-02-15T00:00:00"/>
    <d v="2024-06-12T00:00:00"/>
    <n v="7.99"/>
    <n v="474"/>
    <x v="1"/>
    <n v="3"/>
    <n v="6"/>
    <x v="1"/>
    <n v="358"/>
    <n v="147"/>
    <x v="3"/>
    <x v="0"/>
    <x v="3"/>
    <n v="44"/>
    <n v="3.9"/>
    <x v="0"/>
    <x v="0"/>
    <x v="427"/>
    <x v="3"/>
    <x v="3"/>
    <x v="2"/>
    <n v="3"/>
    <n v="23.97"/>
    <x v="1"/>
    <x v="0"/>
    <x v="10"/>
    <x v="0"/>
    <x v="1"/>
    <n v="10.772727272727273"/>
    <n v="9.2827004219409287E-2"/>
    <n v="290"/>
    <x v="1"/>
  </r>
  <r>
    <x v="450"/>
    <x v="226"/>
    <d v="2023-07-12T00:00:00"/>
    <d v="2024-11-24T00:00:00"/>
    <n v="11.99"/>
    <n v="436"/>
    <x v="6"/>
    <n v="5"/>
    <n v="5"/>
    <x v="1"/>
    <n v="228"/>
    <n v="110"/>
    <x v="5"/>
    <x v="0"/>
    <x v="3"/>
    <n v="78"/>
    <n v="4.5"/>
    <x v="0"/>
    <x v="0"/>
    <x v="428"/>
    <x v="4"/>
    <x v="0"/>
    <x v="2"/>
    <n v="16"/>
    <n v="191.84"/>
    <x v="7"/>
    <x v="1"/>
    <x v="0"/>
    <x v="0"/>
    <x v="0"/>
    <n v="5.5897435897435894"/>
    <n v="0.17889908256880735"/>
    <n v="125"/>
    <x v="0"/>
  </r>
  <r>
    <x v="451"/>
    <x v="210"/>
    <d v="2024-11-09T00:00:00"/>
    <d v="2024-11-30T00:00:00"/>
    <n v="15.99"/>
    <n v="59"/>
    <x v="2"/>
    <n v="4"/>
    <n v="3"/>
    <x v="0"/>
    <n v="718"/>
    <n v="3"/>
    <x v="2"/>
    <x v="2"/>
    <x v="4"/>
    <n v="43"/>
    <n v="4.2"/>
    <x v="0"/>
    <x v="0"/>
    <x v="429"/>
    <x v="4"/>
    <x v="4"/>
    <x v="0"/>
    <n v="1"/>
    <n v="15.99"/>
    <x v="11"/>
    <x v="0"/>
    <x v="0"/>
    <x v="0"/>
    <x v="2"/>
    <n v="1.3720930232558139"/>
    <n v="0.72881355932203384"/>
    <n v="119"/>
    <x v="0"/>
  </r>
  <r>
    <x v="452"/>
    <x v="227"/>
    <d v="2023-01-31T00:00:00"/>
    <d v="2024-02-12T00:00:00"/>
    <n v="15.99"/>
    <n v="321"/>
    <x v="4"/>
    <n v="1"/>
    <n v="5"/>
    <x v="0"/>
    <n v="61"/>
    <n v="192"/>
    <x v="6"/>
    <x v="2"/>
    <x v="2"/>
    <n v="47"/>
    <n v="4.5999999999999996"/>
    <x v="1"/>
    <x v="0"/>
    <x v="430"/>
    <x v="4"/>
    <x v="3"/>
    <x v="3"/>
    <n v="12"/>
    <n v="191.88"/>
    <x v="9"/>
    <x v="1"/>
    <x v="3"/>
    <x v="0"/>
    <x v="2"/>
    <n v="6.8297872340425529"/>
    <n v="0.14641744548286603"/>
    <n v="411"/>
    <x v="1"/>
  </r>
  <r>
    <x v="453"/>
    <x v="30"/>
    <d v="2024-11-18T00:00:00"/>
    <d v="2024-02-12T00:00:00"/>
    <n v="15.99"/>
    <n v="368"/>
    <x v="4"/>
    <n v="4"/>
    <n v="4"/>
    <x v="1"/>
    <n v="968"/>
    <n v="24"/>
    <x v="5"/>
    <x v="2"/>
    <x v="2"/>
    <n v="30"/>
    <n v="3"/>
    <x v="0"/>
    <x v="0"/>
    <x v="431"/>
    <x v="3"/>
    <x v="1"/>
    <x v="0"/>
    <n v="9"/>
    <n v="143.91"/>
    <x v="11"/>
    <x v="0"/>
    <x v="3"/>
    <x v="0"/>
    <x v="2"/>
    <n v="12.266666666666667"/>
    <n v="8.1521739130434784E-2"/>
    <n v="411"/>
    <x v="1"/>
  </r>
  <r>
    <x v="454"/>
    <x v="130"/>
    <d v="2023-06-03T00:00:00"/>
    <d v="2024-04-12T00:00:00"/>
    <n v="11.99"/>
    <n v="192"/>
    <x v="6"/>
    <n v="5"/>
    <n v="4"/>
    <x v="0"/>
    <n v="123"/>
    <n v="34"/>
    <x v="1"/>
    <x v="0"/>
    <x v="1"/>
    <n v="73"/>
    <n v="3.8"/>
    <x v="0"/>
    <x v="0"/>
    <x v="432"/>
    <x v="3"/>
    <x v="2"/>
    <x v="2"/>
    <n v="10"/>
    <n v="119.9"/>
    <x v="3"/>
    <x v="1"/>
    <x v="4"/>
    <x v="0"/>
    <x v="0"/>
    <n v="2.6301369863013697"/>
    <n v="0.38020833333333331"/>
    <n v="351"/>
    <x v="1"/>
  </r>
  <r>
    <x v="455"/>
    <x v="228"/>
    <d v="2023-03-25T00:00:00"/>
    <d v="2024-11-29T00:00:00"/>
    <n v="7.99"/>
    <n v="25"/>
    <x v="0"/>
    <n v="5"/>
    <n v="2"/>
    <x v="1"/>
    <n v="429"/>
    <n v="138"/>
    <x v="5"/>
    <x v="1"/>
    <x v="1"/>
    <n v="40"/>
    <n v="3.5"/>
    <x v="1"/>
    <x v="0"/>
    <x v="433"/>
    <x v="0"/>
    <x v="1"/>
    <x v="0"/>
    <n v="20"/>
    <n v="159.80000000000001"/>
    <x v="5"/>
    <x v="1"/>
    <x v="0"/>
    <x v="0"/>
    <x v="1"/>
    <n v="0.625"/>
    <n v="1.6"/>
    <n v="120"/>
    <x v="0"/>
  </r>
  <r>
    <x v="456"/>
    <x v="229"/>
    <d v="2024-02-24T00:00:00"/>
    <d v="2024-12-17T00:00:00"/>
    <n v="11.99"/>
    <n v="455"/>
    <x v="1"/>
    <n v="3"/>
    <n v="6"/>
    <x v="1"/>
    <n v="15"/>
    <n v="36"/>
    <x v="0"/>
    <x v="2"/>
    <x v="1"/>
    <n v="37"/>
    <n v="4.2"/>
    <x v="1"/>
    <x v="0"/>
    <x v="434"/>
    <x v="3"/>
    <x v="4"/>
    <x v="1"/>
    <n v="9"/>
    <n v="107.91"/>
    <x v="1"/>
    <x v="0"/>
    <x v="2"/>
    <x v="0"/>
    <x v="0"/>
    <n v="12.297297297297296"/>
    <n v="8.1318681318681321E-2"/>
    <n v="102"/>
    <x v="0"/>
  </r>
  <r>
    <x v="457"/>
    <x v="230"/>
    <d v="2023-04-30T00:00:00"/>
    <d v="2024-02-12T00:00:00"/>
    <n v="7.99"/>
    <n v="275"/>
    <x v="6"/>
    <n v="2"/>
    <n v="2"/>
    <x v="1"/>
    <n v="755"/>
    <n v="166"/>
    <x v="0"/>
    <x v="2"/>
    <x v="2"/>
    <n v="45"/>
    <n v="3.9"/>
    <x v="1"/>
    <x v="0"/>
    <x v="435"/>
    <x v="3"/>
    <x v="0"/>
    <x v="2"/>
    <n v="9"/>
    <n v="71.91"/>
    <x v="4"/>
    <x v="1"/>
    <x v="3"/>
    <x v="0"/>
    <x v="1"/>
    <n v="6.1111111111111107"/>
    <n v="0.16363636363636364"/>
    <n v="411"/>
    <x v="1"/>
  </r>
  <r>
    <x v="458"/>
    <x v="52"/>
    <d v="2023-10-09T00:00:00"/>
    <d v="2024-09-12T00:00:00"/>
    <n v="15.99"/>
    <n v="272"/>
    <x v="6"/>
    <n v="5"/>
    <n v="1"/>
    <x v="1"/>
    <n v="735"/>
    <n v="74"/>
    <x v="0"/>
    <x v="1"/>
    <x v="1"/>
    <n v="90"/>
    <n v="3.8"/>
    <x v="0"/>
    <x v="0"/>
    <x v="436"/>
    <x v="3"/>
    <x v="3"/>
    <x v="0"/>
    <n v="11"/>
    <n v="175.89000000000001"/>
    <x v="8"/>
    <x v="1"/>
    <x v="11"/>
    <x v="0"/>
    <x v="2"/>
    <n v="3.0222222222222221"/>
    <n v="0.33088235294117646"/>
    <n v="198"/>
    <x v="0"/>
  </r>
  <r>
    <x v="459"/>
    <x v="231"/>
    <d v="2023-06-23T00:00:00"/>
    <d v="2024-11-19T00:00:00"/>
    <n v="7.99"/>
    <n v="198"/>
    <x v="0"/>
    <n v="4"/>
    <n v="3"/>
    <x v="0"/>
    <n v="202"/>
    <n v="26"/>
    <x v="2"/>
    <x v="0"/>
    <x v="5"/>
    <n v="52"/>
    <n v="4.8"/>
    <x v="1"/>
    <x v="0"/>
    <x v="437"/>
    <x v="1"/>
    <x v="3"/>
    <x v="1"/>
    <n v="16"/>
    <n v="127.84"/>
    <x v="3"/>
    <x v="1"/>
    <x v="0"/>
    <x v="0"/>
    <x v="1"/>
    <n v="3.8076923076923075"/>
    <n v="0.26262626262626265"/>
    <n v="130"/>
    <x v="0"/>
  </r>
  <r>
    <x v="460"/>
    <x v="3"/>
    <d v="2023-09-28T00:00:00"/>
    <d v="2024-09-12T00:00:00"/>
    <n v="11.99"/>
    <n v="123"/>
    <x v="3"/>
    <n v="1"/>
    <n v="6"/>
    <x v="0"/>
    <n v="718"/>
    <n v="25"/>
    <x v="3"/>
    <x v="3"/>
    <x v="4"/>
    <n v="73"/>
    <n v="4.4000000000000004"/>
    <x v="1"/>
    <x v="0"/>
    <x v="438"/>
    <x v="2"/>
    <x v="3"/>
    <x v="2"/>
    <n v="11"/>
    <n v="131.89000000000001"/>
    <x v="10"/>
    <x v="1"/>
    <x v="11"/>
    <x v="0"/>
    <x v="0"/>
    <n v="1.6849315068493151"/>
    <n v="0.5934959349593496"/>
    <n v="198"/>
    <x v="0"/>
  </r>
  <r>
    <x v="461"/>
    <x v="1"/>
    <d v="2023-12-30T00:00:00"/>
    <d v="2024-10-12T00:00:00"/>
    <n v="7.99"/>
    <n v="20"/>
    <x v="2"/>
    <n v="5"/>
    <n v="2"/>
    <x v="0"/>
    <n v="895"/>
    <n v="40"/>
    <x v="2"/>
    <x v="0"/>
    <x v="1"/>
    <n v="97"/>
    <n v="3.8"/>
    <x v="1"/>
    <x v="0"/>
    <x v="439"/>
    <x v="4"/>
    <x v="1"/>
    <x v="1"/>
    <n v="9"/>
    <n v="71.91"/>
    <x v="0"/>
    <x v="1"/>
    <x v="1"/>
    <x v="0"/>
    <x v="1"/>
    <n v="0.20618556701030927"/>
    <n v="4.8499999999999996"/>
    <n v="168"/>
    <x v="0"/>
  </r>
  <r>
    <x v="462"/>
    <x v="144"/>
    <d v="2024-08-16T00:00:00"/>
    <d v="2024-11-28T00:00:00"/>
    <n v="7.99"/>
    <n v="357"/>
    <x v="0"/>
    <n v="2"/>
    <n v="4"/>
    <x v="1"/>
    <n v="245"/>
    <n v="116"/>
    <x v="4"/>
    <x v="0"/>
    <x v="2"/>
    <n v="71"/>
    <n v="4.2"/>
    <x v="0"/>
    <x v="0"/>
    <x v="440"/>
    <x v="0"/>
    <x v="4"/>
    <x v="0"/>
    <n v="3"/>
    <n v="23.97"/>
    <x v="2"/>
    <x v="0"/>
    <x v="0"/>
    <x v="0"/>
    <x v="1"/>
    <n v="5.028169014084507"/>
    <n v="0.19887955182072828"/>
    <n v="121"/>
    <x v="0"/>
  </r>
  <r>
    <x v="463"/>
    <x v="232"/>
    <d v="2024-02-19T00:00:00"/>
    <d v="2024-12-14T00:00:00"/>
    <n v="15.99"/>
    <n v="53"/>
    <x v="5"/>
    <n v="5"/>
    <n v="5"/>
    <x v="0"/>
    <n v="524"/>
    <n v="161"/>
    <x v="4"/>
    <x v="0"/>
    <x v="4"/>
    <n v="65"/>
    <n v="4.9000000000000004"/>
    <x v="1"/>
    <x v="0"/>
    <x v="441"/>
    <x v="4"/>
    <x v="2"/>
    <x v="1"/>
    <n v="9"/>
    <n v="143.91"/>
    <x v="1"/>
    <x v="0"/>
    <x v="2"/>
    <x v="0"/>
    <x v="2"/>
    <n v="0.81538461538461537"/>
    <n v="1.2264150943396226"/>
    <n v="105"/>
    <x v="0"/>
  </r>
  <r>
    <x v="464"/>
    <x v="171"/>
    <d v="2024-01-16T00:00:00"/>
    <d v="2024-12-14T00:00:00"/>
    <n v="15.99"/>
    <n v="453"/>
    <x v="1"/>
    <n v="5"/>
    <n v="3"/>
    <x v="1"/>
    <n v="236"/>
    <n v="121"/>
    <x v="3"/>
    <x v="0"/>
    <x v="2"/>
    <n v="1"/>
    <n v="3.7"/>
    <x v="1"/>
    <x v="0"/>
    <x v="442"/>
    <x v="4"/>
    <x v="1"/>
    <x v="2"/>
    <n v="10"/>
    <n v="159.9"/>
    <x v="9"/>
    <x v="0"/>
    <x v="2"/>
    <x v="0"/>
    <x v="2"/>
    <n v="453"/>
    <n v="2.2075055187637969E-3"/>
    <n v="105"/>
    <x v="0"/>
  </r>
  <r>
    <x v="465"/>
    <x v="42"/>
    <d v="2023-09-23T00:00:00"/>
    <d v="2024-02-12T00:00:00"/>
    <n v="7.99"/>
    <n v="373"/>
    <x v="5"/>
    <n v="2"/>
    <n v="1"/>
    <x v="1"/>
    <n v="925"/>
    <n v="12"/>
    <x v="6"/>
    <x v="3"/>
    <x v="3"/>
    <n v="22"/>
    <n v="4.2"/>
    <x v="0"/>
    <x v="0"/>
    <x v="443"/>
    <x v="1"/>
    <x v="0"/>
    <x v="2"/>
    <n v="4"/>
    <n v="31.96"/>
    <x v="10"/>
    <x v="1"/>
    <x v="3"/>
    <x v="0"/>
    <x v="1"/>
    <n v="16.954545454545453"/>
    <n v="5.8981233243967826E-2"/>
    <n v="411"/>
    <x v="1"/>
  </r>
  <r>
    <x v="466"/>
    <x v="90"/>
    <d v="2024-07-03T00:00:00"/>
    <d v="2024-11-27T00:00:00"/>
    <n v="15.99"/>
    <n v="478"/>
    <x v="6"/>
    <n v="4"/>
    <n v="3"/>
    <x v="1"/>
    <n v="551"/>
    <n v="96"/>
    <x v="6"/>
    <x v="0"/>
    <x v="0"/>
    <n v="65"/>
    <n v="4.5999999999999996"/>
    <x v="0"/>
    <x v="0"/>
    <x v="444"/>
    <x v="1"/>
    <x v="1"/>
    <x v="2"/>
    <n v="4"/>
    <n v="63.96"/>
    <x v="7"/>
    <x v="0"/>
    <x v="0"/>
    <x v="0"/>
    <x v="2"/>
    <n v="7.3538461538461535"/>
    <n v="0.13598326359832635"/>
    <n v="122"/>
    <x v="0"/>
  </r>
  <r>
    <x v="467"/>
    <x v="233"/>
    <d v="2022-12-31T00:00:00"/>
    <d v="2024-11-30T00:00:00"/>
    <n v="15.99"/>
    <n v="423"/>
    <x v="4"/>
    <n v="5"/>
    <n v="2"/>
    <x v="1"/>
    <n v="435"/>
    <n v="108"/>
    <x v="6"/>
    <x v="2"/>
    <x v="1"/>
    <n v="44"/>
    <n v="4.5999999999999996"/>
    <x v="1"/>
    <x v="0"/>
    <x v="445"/>
    <x v="1"/>
    <x v="2"/>
    <x v="2"/>
    <n v="22"/>
    <n v="351.78000000000003"/>
    <x v="0"/>
    <x v="2"/>
    <x v="0"/>
    <x v="0"/>
    <x v="2"/>
    <n v="9.6136363636363633"/>
    <n v="0.10401891252955082"/>
    <n v="119"/>
    <x v="0"/>
  </r>
  <r>
    <x v="468"/>
    <x v="18"/>
    <d v="2023-07-04T00:00:00"/>
    <d v="2024-11-26T00:00:00"/>
    <n v="7.99"/>
    <n v="89"/>
    <x v="2"/>
    <n v="2"/>
    <n v="4"/>
    <x v="1"/>
    <n v="174"/>
    <n v="178"/>
    <x v="0"/>
    <x v="3"/>
    <x v="5"/>
    <n v="7"/>
    <n v="3.7"/>
    <x v="1"/>
    <x v="0"/>
    <x v="446"/>
    <x v="1"/>
    <x v="0"/>
    <x v="2"/>
    <n v="16"/>
    <n v="127.84"/>
    <x v="7"/>
    <x v="1"/>
    <x v="0"/>
    <x v="0"/>
    <x v="1"/>
    <n v="12.714285714285714"/>
    <n v="7.8651685393258425E-2"/>
    <n v="123"/>
    <x v="0"/>
  </r>
  <r>
    <x v="469"/>
    <x v="234"/>
    <d v="2024-05-27T00:00:00"/>
    <d v="2024-11-29T00:00:00"/>
    <n v="11.99"/>
    <n v="352"/>
    <x v="1"/>
    <n v="4"/>
    <n v="1"/>
    <x v="0"/>
    <n v="521"/>
    <n v="128"/>
    <x v="0"/>
    <x v="0"/>
    <x v="1"/>
    <n v="59"/>
    <n v="4.5999999999999996"/>
    <x v="0"/>
    <x v="0"/>
    <x v="447"/>
    <x v="4"/>
    <x v="2"/>
    <x v="1"/>
    <n v="6"/>
    <n v="71.94"/>
    <x v="6"/>
    <x v="0"/>
    <x v="0"/>
    <x v="0"/>
    <x v="0"/>
    <n v="5.9661016949152543"/>
    <n v="0.16761363636363635"/>
    <n v="120"/>
    <x v="0"/>
  </r>
  <r>
    <x v="470"/>
    <x v="235"/>
    <d v="2024-12-10T00:00:00"/>
    <d v="2024-07-12T00:00:00"/>
    <n v="7.99"/>
    <n v="26"/>
    <x v="1"/>
    <n v="5"/>
    <n v="5"/>
    <x v="0"/>
    <n v="542"/>
    <n v="152"/>
    <x v="2"/>
    <x v="1"/>
    <x v="2"/>
    <n v="6"/>
    <n v="3.1"/>
    <x v="1"/>
    <x v="0"/>
    <x v="448"/>
    <x v="0"/>
    <x v="4"/>
    <x v="2"/>
    <n v="4"/>
    <n v="31.96"/>
    <x v="0"/>
    <x v="0"/>
    <x v="9"/>
    <x v="0"/>
    <x v="1"/>
    <n v="4.333333333333333"/>
    <n v="0.23076923076923078"/>
    <n v="260"/>
    <x v="1"/>
  </r>
  <r>
    <x v="471"/>
    <x v="28"/>
    <d v="2023-10-13T00:00:00"/>
    <d v="2024-04-12T00:00:00"/>
    <n v="7.99"/>
    <n v="429"/>
    <x v="0"/>
    <n v="3"/>
    <n v="5"/>
    <x v="0"/>
    <n v="988"/>
    <n v="115"/>
    <x v="3"/>
    <x v="1"/>
    <x v="0"/>
    <n v="19"/>
    <n v="4.3"/>
    <x v="0"/>
    <x v="0"/>
    <x v="449"/>
    <x v="1"/>
    <x v="3"/>
    <x v="0"/>
    <n v="5"/>
    <n v="39.950000000000003"/>
    <x v="8"/>
    <x v="1"/>
    <x v="4"/>
    <x v="0"/>
    <x v="1"/>
    <n v="22.578947368421051"/>
    <n v="4.4289044289044288E-2"/>
    <n v="351"/>
    <x v="1"/>
  </r>
  <r>
    <x v="472"/>
    <x v="10"/>
    <d v="2023-06-07T00:00:00"/>
    <d v="2024-01-12T00:00:00"/>
    <n v="15.99"/>
    <n v="447"/>
    <x v="0"/>
    <n v="1"/>
    <n v="5"/>
    <x v="0"/>
    <n v="615"/>
    <n v="132"/>
    <x v="5"/>
    <x v="0"/>
    <x v="2"/>
    <n v="88"/>
    <n v="3.9"/>
    <x v="1"/>
    <x v="0"/>
    <x v="450"/>
    <x v="1"/>
    <x v="2"/>
    <x v="2"/>
    <n v="7"/>
    <n v="111.93"/>
    <x v="3"/>
    <x v="1"/>
    <x v="8"/>
    <x v="0"/>
    <x v="2"/>
    <n v="5.0795454545454541"/>
    <n v="0.19686800894854586"/>
    <n v="442"/>
    <x v="1"/>
  </r>
  <r>
    <x v="473"/>
    <x v="236"/>
    <d v="2022-12-31T00:00:00"/>
    <d v="2024-01-12T00:00:00"/>
    <n v="11.99"/>
    <n v="204"/>
    <x v="1"/>
    <n v="4"/>
    <n v="6"/>
    <x v="0"/>
    <n v="928"/>
    <n v="30"/>
    <x v="1"/>
    <x v="1"/>
    <x v="2"/>
    <n v="58"/>
    <n v="4.4000000000000004"/>
    <x v="1"/>
    <x v="0"/>
    <x v="451"/>
    <x v="0"/>
    <x v="2"/>
    <x v="0"/>
    <n v="12"/>
    <n v="143.88"/>
    <x v="0"/>
    <x v="2"/>
    <x v="8"/>
    <x v="0"/>
    <x v="0"/>
    <n v="3.5172413793103448"/>
    <n v="0.28431372549019607"/>
    <n v="442"/>
    <x v="1"/>
  </r>
  <r>
    <x v="474"/>
    <x v="130"/>
    <d v="2024-09-30T00:00:00"/>
    <d v="2024-11-19T00:00:00"/>
    <n v="7.99"/>
    <n v="278"/>
    <x v="5"/>
    <n v="1"/>
    <n v="5"/>
    <x v="1"/>
    <n v="163"/>
    <n v="88"/>
    <x v="5"/>
    <x v="3"/>
    <x v="2"/>
    <n v="62"/>
    <n v="3.2"/>
    <x v="1"/>
    <x v="0"/>
    <x v="452"/>
    <x v="0"/>
    <x v="2"/>
    <x v="1"/>
    <n v="1"/>
    <n v="7.99"/>
    <x v="10"/>
    <x v="0"/>
    <x v="0"/>
    <x v="0"/>
    <x v="1"/>
    <n v="4.4838709677419351"/>
    <n v="0.22302158273381295"/>
    <n v="130"/>
    <x v="0"/>
  </r>
  <r>
    <x v="475"/>
    <x v="11"/>
    <d v="2023-06-10T00:00:00"/>
    <d v="2024-11-30T00:00:00"/>
    <n v="11.99"/>
    <n v="478"/>
    <x v="1"/>
    <n v="1"/>
    <n v="6"/>
    <x v="1"/>
    <n v="517"/>
    <n v="200"/>
    <x v="4"/>
    <x v="2"/>
    <x v="3"/>
    <n v="41"/>
    <n v="4.8"/>
    <x v="1"/>
    <x v="0"/>
    <x v="453"/>
    <x v="2"/>
    <x v="2"/>
    <x v="0"/>
    <n v="17"/>
    <n v="203.83"/>
    <x v="3"/>
    <x v="1"/>
    <x v="0"/>
    <x v="0"/>
    <x v="0"/>
    <n v="11.658536585365853"/>
    <n v="8.5774058577405859E-2"/>
    <n v="119"/>
    <x v="0"/>
  </r>
  <r>
    <x v="476"/>
    <x v="147"/>
    <d v="2024-04-13T00:00:00"/>
    <d v="2024-12-13T00:00:00"/>
    <n v="15.99"/>
    <n v="68"/>
    <x v="0"/>
    <n v="5"/>
    <n v="2"/>
    <x v="0"/>
    <n v="727"/>
    <n v="5"/>
    <x v="0"/>
    <x v="0"/>
    <x v="5"/>
    <n v="8"/>
    <n v="4.5999999999999996"/>
    <x v="1"/>
    <x v="0"/>
    <x v="454"/>
    <x v="2"/>
    <x v="2"/>
    <x v="0"/>
    <n v="8"/>
    <n v="127.92"/>
    <x v="4"/>
    <x v="0"/>
    <x v="2"/>
    <x v="0"/>
    <x v="2"/>
    <n v="8.5"/>
    <n v="0.11764705882352941"/>
    <n v="106"/>
    <x v="0"/>
  </r>
  <r>
    <x v="477"/>
    <x v="237"/>
    <d v="2024-02-04T00:00:00"/>
    <d v="2024-11-20T00:00:00"/>
    <n v="11.99"/>
    <n v="208"/>
    <x v="2"/>
    <n v="4"/>
    <n v="6"/>
    <x v="1"/>
    <n v="135"/>
    <n v="9"/>
    <x v="3"/>
    <x v="3"/>
    <x v="3"/>
    <n v="41"/>
    <n v="3"/>
    <x v="0"/>
    <x v="0"/>
    <x v="455"/>
    <x v="3"/>
    <x v="0"/>
    <x v="0"/>
    <n v="9"/>
    <n v="107.91"/>
    <x v="1"/>
    <x v="0"/>
    <x v="0"/>
    <x v="0"/>
    <x v="0"/>
    <n v="5.0731707317073171"/>
    <n v="0.19711538461538461"/>
    <n v="129"/>
    <x v="0"/>
  </r>
  <r>
    <x v="478"/>
    <x v="115"/>
    <d v="2024-02-19T00:00:00"/>
    <d v="2024-05-12T00:00:00"/>
    <n v="15.99"/>
    <n v="24"/>
    <x v="4"/>
    <n v="2"/>
    <n v="1"/>
    <x v="0"/>
    <n v="742"/>
    <n v="150"/>
    <x v="3"/>
    <x v="1"/>
    <x v="5"/>
    <n v="57"/>
    <n v="3"/>
    <x v="1"/>
    <x v="0"/>
    <x v="456"/>
    <x v="2"/>
    <x v="4"/>
    <x v="2"/>
    <n v="2"/>
    <n v="31.98"/>
    <x v="1"/>
    <x v="0"/>
    <x v="7"/>
    <x v="0"/>
    <x v="2"/>
    <n v="0.42105263157894735"/>
    <n v="2.375"/>
    <n v="321"/>
    <x v="1"/>
  </r>
  <r>
    <x v="479"/>
    <x v="7"/>
    <d v="2023-04-03T00:00:00"/>
    <d v="2024-08-12T00:00:00"/>
    <n v="7.99"/>
    <n v="140"/>
    <x v="2"/>
    <n v="4"/>
    <n v="4"/>
    <x v="0"/>
    <n v="218"/>
    <n v="5"/>
    <x v="1"/>
    <x v="3"/>
    <x v="5"/>
    <n v="86"/>
    <n v="3.6"/>
    <x v="1"/>
    <x v="0"/>
    <x v="382"/>
    <x v="4"/>
    <x v="1"/>
    <x v="0"/>
    <n v="16"/>
    <n v="127.84"/>
    <x v="4"/>
    <x v="1"/>
    <x v="6"/>
    <x v="0"/>
    <x v="1"/>
    <n v="1.6279069767441861"/>
    <n v="0.61428571428571432"/>
    <n v="229"/>
    <x v="1"/>
  </r>
  <r>
    <x v="480"/>
    <x v="40"/>
    <d v="2024-03-25T00:00:00"/>
    <d v="2024-12-16T00:00:00"/>
    <n v="7.99"/>
    <n v="173"/>
    <x v="6"/>
    <n v="2"/>
    <n v="2"/>
    <x v="0"/>
    <n v="819"/>
    <n v="174"/>
    <x v="3"/>
    <x v="3"/>
    <x v="3"/>
    <n v="34"/>
    <n v="4.0999999999999996"/>
    <x v="1"/>
    <x v="0"/>
    <x v="457"/>
    <x v="1"/>
    <x v="3"/>
    <x v="3"/>
    <n v="8"/>
    <n v="63.92"/>
    <x v="5"/>
    <x v="0"/>
    <x v="2"/>
    <x v="0"/>
    <x v="1"/>
    <n v="5.0882352941176467"/>
    <n v="0.19653179190751446"/>
    <n v="103"/>
    <x v="0"/>
  </r>
  <r>
    <x v="481"/>
    <x v="146"/>
    <d v="2024-01-17T00:00:00"/>
    <d v="2024-11-29T00:00:00"/>
    <n v="11.99"/>
    <n v="327"/>
    <x v="3"/>
    <n v="2"/>
    <n v="6"/>
    <x v="1"/>
    <n v="182"/>
    <n v="14"/>
    <x v="3"/>
    <x v="2"/>
    <x v="5"/>
    <n v="90"/>
    <n v="3.4"/>
    <x v="1"/>
    <x v="0"/>
    <x v="458"/>
    <x v="1"/>
    <x v="4"/>
    <x v="0"/>
    <n v="10"/>
    <n v="119.9"/>
    <x v="9"/>
    <x v="0"/>
    <x v="0"/>
    <x v="0"/>
    <x v="0"/>
    <n v="3.6333333333333333"/>
    <n v="0.27522935779816515"/>
    <n v="120"/>
    <x v="0"/>
  </r>
  <r>
    <x v="482"/>
    <x v="105"/>
    <d v="2023-06-24T00:00:00"/>
    <d v="2024-02-12T00:00:00"/>
    <n v="15.99"/>
    <n v="274"/>
    <x v="0"/>
    <n v="2"/>
    <n v="1"/>
    <x v="1"/>
    <n v="155"/>
    <n v="94"/>
    <x v="6"/>
    <x v="2"/>
    <x v="4"/>
    <n v="96"/>
    <n v="3.5"/>
    <x v="1"/>
    <x v="0"/>
    <x v="459"/>
    <x v="4"/>
    <x v="0"/>
    <x v="3"/>
    <n v="7"/>
    <n v="111.93"/>
    <x v="3"/>
    <x v="1"/>
    <x v="3"/>
    <x v="0"/>
    <x v="2"/>
    <n v="2.8541666666666665"/>
    <n v="0.35036496350364965"/>
    <n v="411"/>
    <x v="1"/>
  </r>
  <r>
    <x v="483"/>
    <x v="18"/>
    <d v="2023-05-10T00:00:00"/>
    <d v="2024-06-12T00:00:00"/>
    <n v="15.99"/>
    <n v="344"/>
    <x v="5"/>
    <n v="5"/>
    <n v="2"/>
    <x v="0"/>
    <n v="91"/>
    <n v="137"/>
    <x v="0"/>
    <x v="0"/>
    <x v="4"/>
    <n v="37"/>
    <n v="3.4"/>
    <x v="0"/>
    <x v="0"/>
    <x v="460"/>
    <x v="2"/>
    <x v="0"/>
    <x v="0"/>
    <n v="13"/>
    <n v="207.87"/>
    <x v="6"/>
    <x v="1"/>
    <x v="10"/>
    <x v="0"/>
    <x v="2"/>
    <n v="9.2972972972972965"/>
    <n v="0.10755813953488372"/>
    <n v="290"/>
    <x v="1"/>
  </r>
  <r>
    <x v="484"/>
    <x v="7"/>
    <d v="2024-03-21T00:00:00"/>
    <d v="2024-10-12T00:00:00"/>
    <n v="11.99"/>
    <n v="27"/>
    <x v="5"/>
    <n v="3"/>
    <n v="6"/>
    <x v="1"/>
    <n v="767"/>
    <n v="5"/>
    <x v="5"/>
    <x v="2"/>
    <x v="5"/>
    <n v="69"/>
    <n v="3.2"/>
    <x v="0"/>
    <x v="0"/>
    <x v="461"/>
    <x v="2"/>
    <x v="2"/>
    <x v="1"/>
    <n v="6"/>
    <n v="71.94"/>
    <x v="5"/>
    <x v="0"/>
    <x v="1"/>
    <x v="0"/>
    <x v="0"/>
    <n v="0.39130434782608697"/>
    <n v="2.5555555555555554"/>
    <n v="168"/>
    <x v="0"/>
  </r>
  <r>
    <x v="485"/>
    <x v="217"/>
    <d v="2023-04-03T00:00:00"/>
    <d v="2024-12-13T00:00:00"/>
    <n v="7.99"/>
    <n v="74"/>
    <x v="1"/>
    <n v="2"/>
    <n v="1"/>
    <x v="0"/>
    <n v="657"/>
    <n v="88"/>
    <x v="2"/>
    <x v="2"/>
    <x v="2"/>
    <n v="40"/>
    <n v="3.8"/>
    <x v="1"/>
    <x v="0"/>
    <x v="462"/>
    <x v="4"/>
    <x v="4"/>
    <x v="2"/>
    <n v="20"/>
    <n v="159.80000000000001"/>
    <x v="4"/>
    <x v="1"/>
    <x v="2"/>
    <x v="0"/>
    <x v="1"/>
    <n v="1.85"/>
    <n v="0.54054054054054057"/>
    <n v="106"/>
    <x v="0"/>
  </r>
  <r>
    <x v="486"/>
    <x v="177"/>
    <d v="2024-12-09T00:00:00"/>
    <d v="2024-11-19T00:00:00"/>
    <n v="11.99"/>
    <n v="214"/>
    <x v="3"/>
    <n v="1"/>
    <n v="3"/>
    <x v="0"/>
    <n v="39"/>
    <n v="89"/>
    <x v="2"/>
    <x v="2"/>
    <x v="3"/>
    <n v="37"/>
    <n v="3.5"/>
    <x v="0"/>
    <x v="0"/>
    <x v="463"/>
    <x v="3"/>
    <x v="2"/>
    <x v="2"/>
    <n v="1"/>
    <n v="11.99"/>
    <x v="0"/>
    <x v="0"/>
    <x v="0"/>
    <x v="0"/>
    <x v="0"/>
    <n v="5.7837837837837842"/>
    <n v="0.17289719626168223"/>
    <n v="130"/>
    <x v="0"/>
  </r>
  <r>
    <x v="487"/>
    <x v="107"/>
    <d v="2023-12-18T00:00:00"/>
    <d v="2024-07-12T00:00:00"/>
    <n v="11.99"/>
    <n v="137"/>
    <x v="5"/>
    <n v="3"/>
    <n v="6"/>
    <x v="1"/>
    <n v="699"/>
    <n v="70"/>
    <x v="0"/>
    <x v="3"/>
    <x v="0"/>
    <n v="25"/>
    <n v="3.9"/>
    <x v="0"/>
    <x v="0"/>
    <x v="464"/>
    <x v="1"/>
    <x v="0"/>
    <x v="3"/>
    <n v="6"/>
    <n v="71.94"/>
    <x v="0"/>
    <x v="1"/>
    <x v="9"/>
    <x v="0"/>
    <x v="0"/>
    <n v="5.48"/>
    <n v="0.18248175182481752"/>
    <n v="260"/>
    <x v="1"/>
  </r>
  <r>
    <x v="488"/>
    <x v="16"/>
    <d v="2024-07-27T00:00:00"/>
    <d v="2024-12-15T00:00:00"/>
    <n v="7.99"/>
    <n v="30"/>
    <x v="3"/>
    <n v="2"/>
    <n v="6"/>
    <x v="0"/>
    <n v="468"/>
    <n v="196"/>
    <x v="6"/>
    <x v="3"/>
    <x v="3"/>
    <n v="52"/>
    <n v="4.5"/>
    <x v="1"/>
    <x v="0"/>
    <x v="465"/>
    <x v="0"/>
    <x v="4"/>
    <x v="1"/>
    <n v="4"/>
    <n v="31.96"/>
    <x v="7"/>
    <x v="0"/>
    <x v="2"/>
    <x v="0"/>
    <x v="1"/>
    <n v="0.57692307692307687"/>
    <n v="1.7333333333333334"/>
    <n v="104"/>
    <x v="0"/>
  </r>
  <r>
    <x v="489"/>
    <x v="238"/>
    <d v="2024-07-01T00:00:00"/>
    <d v="2024-05-12T00:00:00"/>
    <n v="11.99"/>
    <n v="124"/>
    <x v="4"/>
    <n v="4"/>
    <n v="2"/>
    <x v="1"/>
    <n v="207"/>
    <n v="140"/>
    <x v="3"/>
    <x v="0"/>
    <x v="3"/>
    <n v="44"/>
    <n v="4.8"/>
    <x v="0"/>
    <x v="0"/>
    <x v="466"/>
    <x v="1"/>
    <x v="2"/>
    <x v="3"/>
    <n v="1"/>
    <n v="11.99"/>
    <x v="7"/>
    <x v="0"/>
    <x v="7"/>
    <x v="0"/>
    <x v="0"/>
    <n v="2.8181818181818183"/>
    <n v="0.35483870967741937"/>
    <n v="321"/>
    <x v="1"/>
  </r>
  <r>
    <x v="490"/>
    <x v="239"/>
    <d v="2023-04-12T00:00:00"/>
    <d v="2024-11-24T00:00:00"/>
    <n v="7.99"/>
    <n v="88"/>
    <x v="1"/>
    <n v="4"/>
    <n v="6"/>
    <x v="1"/>
    <n v="782"/>
    <n v="180"/>
    <x v="3"/>
    <x v="2"/>
    <x v="5"/>
    <n v="86"/>
    <n v="5"/>
    <x v="0"/>
    <x v="0"/>
    <x v="467"/>
    <x v="2"/>
    <x v="2"/>
    <x v="0"/>
    <n v="19"/>
    <n v="151.81"/>
    <x v="4"/>
    <x v="1"/>
    <x v="0"/>
    <x v="0"/>
    <x v="1"/>
    <n v="1.0232558139534884"/>
    <n v="0.97727272727272729"/>
    <n v="125"/>
    <x v="0"/>
  </r>
  <r>
    <x v="491"/>
    <x v="166"/>
    <d v="2024-06-04T00:00:00"/>
    <d v="2024-11-24T00:00:00"/>
    <n v="7.99"/>
    <n v="187"/>
    <x v="0"/>
    <n v="3"/>
    <n v="3"/>
    <x v="0"/>
    <n v="987"/>
    <n v="166"/>
    <x v="5"/>
    <x v="3"/>
    <x v="0"/>
    <n v="24"/>
    <n v="4.7"/>
    <x v="1"/>
    <x v="0"/>
    <x v="468"/>
    <x v="4"/>
    <x v="1"/>
    <x v="3"/>
    <n v="5"/>
    <n v="39.950000000000003"/>
    <x v="3"/>
    <x v="0"/>
    <x v="0"/>
    <x v="0"/>
    <x v="1"/>
    <n v="7.791666666666667"/>
    <n v="0.12834224598930483"/>
    <n v="125"/>
    <x v="0"/>
  </r>
  <r>
    <x v="492"/>
    <x v="240"/>
    <d v="2023-10-18T00:00:00"/>
    <d v="2024-11-24T00:00:00"/>
    <n v="7.99"/>
    <n v="12"/>
    <x v="0"/>
    <n v="2"/>
    <n v="4"/>
    <x v="0"/>
    <n v="928"/>
    <n v="147"/>
    <x v="5"/>
    <x v="2"/>
    <x v="1"/>
    <n v="92"/>
    <n v="4.7"/>
    <x v="1"/>
    <x v="0"/>
    <x v="469"/>
    <x v="3"/>
    <x v="3"/>
    <x v="0"/>
    <n v="13"/>
    <n v="103.87"/>
    <x v="8"/>
    <x v="1"/>
    <x v="0"/>
    <x v="0"/>
    <x v="1"/>
    <n v="0.13043478260869565"/>
    <n v="7.666666666666667"/>
    <n v="125"/>
    <x v="0"/>
  </r>
  <r>
    <x v="493"/>
    <x v="63"/>
    <d v="2024-06-04T00:00:00"/>
    <d v="2024-03-12T00:00:00"/>
    <n v="11.99"/>
    <n v="19"/>
    <x v="6"/>
    <n v="4"/>
    <n v="2"/>
    <x v="1"/>
    <n v="741"/>
    <n v="36"/>
    <x v="4"/>
    <x v="3"/>
    <x v="1"/>
    <n v="13"/>
    <n v="4.4000000000000004"/>
    <x v="1"/>
    <x v="0"/>
    <x v="470"/>
    <x v="3"/>
    <x v="4"/>
    <x v="1"/>
    <n v="2"/>
    <n v="23.98"/>
    <x v="3"/>
    <x v="0"/>
    <x v="5"/>
    <x v="0"/>
    <x v="0"/>
    <n v="1.4615384615384615"/>
    <n v="0.68421052631578949"/>
    <n v="382"/>
    <x v="1"/>
  </r>
  <r>
    <x v="494"/>
    <x v="53"/>
    <d v="2023-08-24T00:00:00"/>
    <d v="2024-08-12T00:00:00"/>
    <n v="15.99"/>
    <n v="355"/>
    <x v="0"/>
    <n v="1"/>
    <n v="1"/>
    <x v="1"/>
    <n v="358"/>
    <n v="173"/>
    <x v="2"/>
    <x v="0"/>
    <x v="3"/>
    <n v="60"/>
    <n v="4.8"/>
    <x v="1"/>
    <x v="0"/>
    <x v="471"/>
    <x v="4"/>
    <x v="4"/>
    <x v="1"/>
    <n v="11"/>
    <n v="175.89000000000001"/>
    <x v="2"/>
    <x v="1"/>
    <x v="6"/>
    <x v="0"/>
    <x v="2"/>
    <n v="5.916666666666667"/>
    <n v="0.16901408450704225"/>
    <n v="229"/>
    <x v="1"/>
  </r>
  <r>
    <x v="495"/>
    <x v="33"/>
    <d v="2023-04-22T00:00:00"/>
    <d v="2024-11-20T00:00:00"/>
    <n v="7.99"/>
    <n v="109"/>
    <x v="1"/>
    <n v="4"/>
    <n v="4"/>
    <x v="1"/>
    <n v="899"/>
    <n v="11"/>
    <x v="6"/>
    <x v="1"/>
    <x v="4"/>
    <n v="63"/>
    <n v="4.3"/>
    <x v="1"/>
    <x v="0"/>
    <x v="472"/>
    <x v="1"/>
    <x v="4"/>
    <x v="0"/>
    <n v="18"/>
    <n v="143.82"/>
    <x v="4"/>
    <x v="1"/>
    <x v="0"/>
    <x v="0"/>
    <x v="1"/>
    <n v="1.7301587301587302"/>
    <n v="0.57798165137614677"/>
    <n v="129"/>
    <x v="0"/>
  </r>
  <r>
    <x v="496"/>
    <x v="241"/>
    <d v="2023-05-27T00:00:00"/>
    <d v="2024-11-29T00:00:00"/>
    <n v="11.99"/>
    <n v="391"/>
    <x v="1"/>
    <n v="3"/>
    <n v="3"/>
    <x v="1"/>
    <n v="811"/>
    <n v="3"/>
    <x v="3"/>
    <x v="3"/>
    <x v="5"/>
    <n v="17"/>
    <n v="4.2"/>
    <x v="1"/>
    <x v="0"/>
    <x v="271"/>
    <x v="2"/>
    <x v="0"/>
    <x v="2"/>
    <n v="18"/>
    <n v="215.82"/>
    <x v="6"/>
    <x v="1"/>
    <x v="0"/>
    <x v="0"/>
    <x v="0"/>
    <n v="23"/>
    <n v="4.3478260869565216E-2"/>
    <n v="120"/>
    <x v="0"/>
  </r>
  <r>
    <x v="497"/>
    <x v="102"/>
    <d v="2023-10-31T00:00:00"/>
    <d v="2024-06-12T00:00:00"/>
    <n v="15.99"/>
    <n v="108"/>
    <x v="5"/>
    <n v="4"/>
    <n v="2"/>
    <x v="0"/>
    <n v="694"/>
    <n v="199"/>
    <x v="6"/>
    <x v="0"/>
    <x v="2"/>
    <n v="81"/>
    <n v="5"/>
    <x v="1"/>
    <x v="0"/>
    <x v="473"/>
    <x v="1"/>
    <x v="2"/>
    <x v="1"/>
    <n v="7"/>
    <n v="111.93"/>
    <x v="8"/>
    <x v="1"/>
    <x v="10"/>
    <x v="0"/>
    <x v="2"/>
    <n v="1.3333333333333333"/>
    <n v="0.75"/>
    <n v="290"/>
    <x v="1"/>
  </r>
  <r>
    <x v="498"/>
    <x v="45"/>
    <d v="2024-08-05T00:00:00"/>
    <d v="2024-08-12T00:00:00"/>
    <n v="11.99"/>
    <n v="159"/>
    <x v="2"/>
    <n v="4"/>
    <n v="6"/>
    <x v="1"/>
    <n v="824"/>
    <n v="31"/>
    <x v="1"/>
    <x v="0"/>
    <x v="1"/>
    <n v="13"/>
    <n v="3.3"/>
    <x v="1"/>
    <x v="0"/>
    <x v="474"/>
    <x v="4"/>
    <x v="4"/>
    <x v="2"/>
    <n v="1"/>
    <n v="11.99"/>
    <x v="2"/>
    <x v="0"/>
    <x v="6"/>
    <x v="0"/>
    <x v="0"/>
    <n v="12.23076923076923"/>
    <n v="8.1761006289308172E-2"/>
    <n v="229"/>
    <x v="1"/>
  </r>
  <r>
    <x v="499"/>
    <x v="36"/>
    <d v="2024-09-27T00:00:00"/>
    <d v="2024-11-30T00:00:00"/>
    <n v="7.99"/>
    <n v="256"/>
    <x v="1"/>
    <n v="3"/>
    <n v="3"/>
    <x v="0"/>
    <n v="322"/>
    <n v="199"/>
    <x v="2"/>
    <x v="1"/>
    <x v="1"/>
    <n v="65"/>
    <n v="4.5"/>
    <x v="1"/>
    <x v="0"/>
    <x v="475"/>
    <x v="0"/>
    <x v="2"/>
    <x v="2"/>
    <n v="2"/>
    <n v="15.98"/>
    <x v="10"/>
    <x v="0"/>
    <x v="0"/>
    <x v="0"/>
    <x v="1"/>
    <n v="3.9384615384615387"/>
    <n v="0.25390625"/>
    <n v="119"/>
    <x v="0"/>
  </r>
  <r>
    <x v="500"/>
    <x v="149"/>
    <d v="2023-05-26T00:00:00"/>
    <d v="2024-09-12T00:00:00"/>
    <n v="11.99"/>
    <n v="29"/>
    <x v="4"/>
    <n v="1"/>
    <n v="5"/>
    <x v="1"/>
    <n v="625"/>
    <n v="165"/>
    <x v="4"/>
    <x v="1"/>
    <x v="0"/>
    <n v="41"/>
    <n v="4.3"/>
    <x v="1"/>
    <x v="0"/>
    <x v="476"/>
    <x v="1"/>
    <x v="4"/>
    <x v="1"/>
    <n v="15"/>
    <n v="179.85"/>
    <x v="6"/>
    <x v="1"/>
    <x v="11"/>
    <x v="0"/>
    <x v="0"/>
    <n v="0.70731707317073167"/>
    <n v="1.4137931034482758"/>
    <n v="198"/>
    <x v="0"/>
  </r>
  <r>
    <x v="501"/>
    <x v="242"/>
    <d v="2024-04-17T00:00:00"/>
    <d v="2024-11-24T00:00:00"/>
    <n v="7.99"/>
    <n v="278"/>
    <x v="1"/>
    <n v="5"/>
    <n v="1"/>
    <x v="0"/>
    <n v="743"/>
    <n v="180"/>
    <x v="3"/>
    <x v="0"/>
    <x v="3"/>
    <n v="0"/>
    <n v="4.3"/>
    <x v="0"/>
    <x v="0"/>
    <x v="477"/>
    <x v="4"/>
    <x v="2"/>
    <x v="2"/>
    <n v="7"/>
    <n v="55.93"/>
    <x v="4"/>
    <x v="0"/>
    <x v="0"/>
    <x v="0"/>
    <x v="1"/>
    <n v="0"/>
    <n v="0"/>
    <n v="125"/>
    <x v="0"/>
  </r>
  <r>
    <x v="502"/>
    <x v="243"/>
    <d v="2024-06-14T00:00:00"/>
    <d v="2024-11-28T00:00:00"/>
    <n v="15.99"/>
    <n v="173"/>
    <x v="4"/>
    <n v="1"/>
    <n v="6"/>
    <x v="1"/>
    <n v="346"/>
    <n v="76"/>
    <x v="2"/>
    <x v="3"/>
    <x v="0"/>
    <n v="28"/>
    <n v="3.3"/>
    <x v="1"/>
    <x v="0"/>
    <x v="478"/>
    <x v="0"/>
    <x v="2"/>
    <x v="1"/>
    <n v="5"/>
    <n v="79.95"/>
    <x v="3"/>
    <x v="0"/>
    <x v="0"/>
    <x v="0"/>
    <x v="2"/>
    <n v="6.1785714285714288"/>
    <n v="0.16184971098265896"/>
    <n v="121"/>
    <x v="0"/>
  </r>
  <r>
    <x v="503"/>
    <x v="233"/>
    <d v="2023-08-23T00:00:00"/>
    <d v="2024-12-16T00:00:00"/>
    <n v="11.99"/>
    <n v="479"/>
    <x v="3"/>
    <n v="5"/>
    <n v="2"/>
    <x v="0"/>
    <n v="710"/>
    <n v="68"/>
    <x v="0"/>
    <x v="0"/>
    <x v="5"/>
    <n v="54"/>
    <n v="4.5999999999999996"/>
    <x v="1"/>
    <x v="0"/>
    <x v="479"/>
    <x v="3"/>
    <x v="2"/>
    <x v="1"/>
    <n v="15"/>
    <n v="179.85"/>
    <x v="2"/>
    <x v="1"/>
    <x v="2"/>
    <x v="0"/>
    <x v="0"/>
    <n v="8.8703703703703702"/>
    <n v="0.11273486430062631"/>
    <n v="103"/>
    <x v="0"/>
  </r>
  <r>
    <x v="504"/>
    <x v="196"/>
    <d v="2023-11-06T00:00:00"/>
    <d v="2024-12-12T00:00:00"/>
    <n v="15.99"/>
    <n v="415"/>
    <x v="3"/>
    <n v="2"/>
    <n v="1"/>
    <x v="0"/>
    <n v="958"/>
    <n v="192"/>
    <x v="3"/>
    <x v="1"/>
    <x v="4"/>
    <n v="22"/>
    <n v="4.8"/>
    <x v="0"/>
    <x v="0"/>
    <x v="480"/>
    <x v="3"/>
    <x v="0"/>
    <x v="1"/>
    <n v="13"/>
    <n v="207.87"/>
    <x v="11"/>
    <x v="1"/>
    <x v="2"/>
    <x v="0"/>
    <x v="2"/>
    <n v="18.863636363636363"/>
    <n v="5.3012048192771083E-2"/>
    <n v="107"/>
    <x v="0"/>
  </r>
  <r>
    <x v="505"/>
    <x v="218"/>
    <d v="2024-01-20T00:00:00"/>
    <d v="2024-08-12T00:00:00"/>
    <n v="15.99"/>
    <n v="452"/>
    <x v="1"/>
    <n v="2"/>
    <n v="5"/>
    <x v="0"/>
    <n v="315"/>
    <n v="118"/>
    <x v="1"/>
    <x v="0"/>
    <x v="0"/>
    <n v="28"/>
    <n v="3"/>
    <x v="0"/>
    <x v="0"/>
    <x v="481"/>
    <x v="4"/>
    <x v="2"/>
    <x v="2"/>
    <n v="6"/>
    <n v="95.94"/>
    <x v="9"/>
    <x v="0"/>
    <x v="6"/>
    <x v="0"/>
    <x v="2"/>
    <n v="16.142857142857142"/>
    <n v="6.1946902654867256E-2"/>
    <n v="229"/>
    <x v="1"/>
  </r>
  <r>
    <x v="506"/>
    <x v="38"/>
    <d v="2024-03-28T00:00:00"/>
    <d v="2024-02-12T00:00:00"/>
    <n v="11.99"/>
    <n v="302"/>
    <x v="6"/>
    <n v="5"/>
    <n v="4"/>
    <x v="0"/>
    <n v="801"/>
    <n v="141"/>
    <x v="4"/>
    <x v="2"/>
    <x v="2"/>
    <n v="62"/>
    <n v="3.5"/>
    <x v="0"/>
    <x v="0"/>
    <x v="482"/>
    <x v="1"/>
    <x v="2"/>
    <x v="2"/>
    <n v="1"/>
    <n v="11.99"/>
    <x v="5"/>
    <x v="0"/>
    <x v="3"/>
    <x v="0"/>
    <x v="0"/>
    <n v="4.870967741935484"/>
    <n v="0.20529801324503311"/>
    <n v="411"/>
    <x v="1"/>
  </r>
  <r>
    <x v="507"/>
    <x v="28"/>
    <d v="2024-10-03T00:00:00"/>
    <d v="2024-11-19T00:00:00"/>
    <n v="7.99"/>
    <n v="220"/>
    <x v="5"/>
    <n v="2"/>
    <n v="1"/>
    <x v="0"/>
    <n v="998"/>
    <n v="187"/>
    <x v="1"/>
    <x v="2"/>
    <x v="1"/>
    <n v="17"/>
    <n v="4.4000000000000004"/>
    <x v="1"/>
    <x v="0"/>
    <x v="483"/>
    <x v="2"/>
    <x v="1"/>
    <x v="2"/>
    <n v="1"/>
    <n v="7.99"/>
    <x v="8"/>
    <x v="0"/>
    <x v="0"/>
    <x v="0"/>
    <x v="1"/>
    <n v="12.941176470588236"/>
    <n v="7.7272727272727271E-2"/>
    <n v="130"/>
    <x v="0"/>
  </r>
  <r>
    <x v="508"/>
    <x v="106"/>
    <d v="2023-05-05T00:00:00"/>
    <d v="2024-11-23T00:00:00"/>
    <n v="11.99"/>
    <n v="131"/>
    <x v="0"/>
    <n v="3"/>
    <n v="3"/>
    <x v="1"/>
    <n v="382"/>
    <n v="50"/>
    <x v="0"/>
    <x v="1"/>
    <x v="0"/>
    <n v="47"/>
    <n v="4.8"/>
    <x v="1"/>
    <x v="0"/>
    <x v="484"/>
    <x v="1"/>
    <x v="3"/>
    <x v="2"/>
    <n v="18"/>
    <n v="215.82"/>
    <x v="6"/>
    <x v="1"/>
    <x v="0"/>
    <x v="0"/>
    <x v="0"/>
    <n v="2.7872340425531914"/>
    <n v="0.35877862595419846"/>
    <n v="126"/>
    <x v="0"/>
  </r>
  <r>
    <x v="509"/>
    <x v="18"/>
    <d v="2023-11-25T00:00:00"/>
    <d v="2024-12-13T00:00:00"/>
    <n v="11.99"/>
    <n v="157"/>
    <x v="5"/>
    <n v="4"/>
    <n v="2"/>
    <x v="0"/>
    <n v="754"/>
    <n v="23"/>
    <x v="0"/>
    <x v="2"/>
    <x v="0"/>
    <n v="43"/>
    <n v="4.4000000000000004"/>
    <x v="1"/>
    <x v="0"/>
    <x v="485"/>
    <x v="1"/>
    <x v="3"/>
    <x v="2"/>
    <n v="12"/>
    <n v="143.88"/>
    <x v="11"/>
    <x v="1"/>
    <x v="2"/>
    <x v="0"/>
    <x v="0"/>
    <n v="3.6511627906976742"/>
    <n v="0.27388535031847133"/>
    <n v="106"/>
    <x v="0"/>
  </r>
  <r>
    <x v="510"/>
    <x v="244"/>
    <d v="2024-01-08T00:00:00"/>
    <d v="2024-12-15T00:00:00"/>
    <n v="7.99"/>
    <n v="495"/>
    <x v="1"/>
    <n v="5"/>
    <n v="6"/>
    <x v="0"/>
    <n v="522"/>
    <n v="32"/>
    <x v="5"/>
    <x v="0"/>
    <x v="5"/>
    <n v="41"/>
    <n v="3.9"/>
    <x v="0"/>
    <x v="0"/>
    <x v="486"/>
    <x v="3"/>
    <x v="1"/>
    <x v="1"/>
    <n v="11"/>
    <n v="87.89"/>
    <x v="9"/>
    <x v="0"/>
    <x v="2"/>
    <x v="0"/>
    <x v="1"/>
    <n v="12.073170731707316"/>
    <n v="8.2828282828282834E-2"/>
    <n v="104"/>
    <x v="0"/>
  </r>
  <r>
    <x v="511"/>
    <x v="162"/>
    <d v="2024-03-22T00:00:00"/>
    <d v="2024-11-19T00:00:00"/>
    <n v="15.99"/>
    <n v="69"/>
    <x v="5"/>
    <n v="4"/>
    <n v="5"/>
    <x v="0"/>
    <n v="976"/>
    <n v="105"/>
    <x v="3"/>
    <x v="0"/>
    <x v="2"/>
    <n v="50"/>
    <n v="4.7"/>
    <x v="0"/>
    <x v="0"/>
    <x v="487"/>
    <x v="3"/>
    <x v="2"/>
    <x v="3"/>
    <n v="7"/>
    <n v="111.93"/>
    <x v="5"/>
    <x v="0"/>
    <x v="0"/>
    <x v="0"/>
    <x v="2"/>
    <n v="1.38"/>
    <n v="0.72463768115942029"/>
    <n v="130"/>
    <x v="0"/>
  </r>
  <r>
    <x v="512"/>
    <x v="142"/>
    <d v="2024-09-13T00:00:00"/>
    <d v="2024-11-19T00:00:00"/>
    <n v="7.99"/>
    <n v="486"/>
    <x v="0"/>
    <n v="4"/>
    <n v="3"/>
    <x v="0"/>
    <n v="463"/>
    <n v="171"/>
    <x v="6"/>
    <x v="2"/>
    <x v="5"/>
    <n v="10"/>
    <n v="3.2"/>
    <x v="1"/>
    <x v="0"/>
    <x v="488"/>
    <x v="4"/>
    <x v="1"/>
    <x v="3"/>
    <n v="2"/>
    <n v="15.98"/>
    <x v="10"/>
    <x v="0"/>
    <x v="0"/>
    <x v="0"/>
    <x v="1"/>
    <n v="48.6"/>
    <n v="2.0576131687242798E-2"/>
    <n v="130"/>
    <x v="0"/>
  </r>
  <r>
    <x v="513"/>
    <x v="245"/>
    <d v="2024-12-02T00:00:00"/>
    <d v="2024-12-13T00:00:00"/>
    <n v="7.99"/>
    <n v="500"/>
    <x v="1"/>
    <n v="5"/>
    <n v="4"/>
    <x v="1"/>
    <n v="568"/>
    <n v="151"/>
    <x v="0"/>
    <x v="0"/>
    <x v="5"/>
    <n v="11"/>
    <n v="3.6"/>
    <x v="1"/>
    <x v="0"/>
    <x v="489"/>
    <x v="0"/>
    <x v="2"/>
    <x v="0"/>
    <n v="1"/>
    <n v="7.99"/>
    <x v="0"/>
    <x v="0"/>
    <x v="2"/>
    <x v="0"/>
    <x v="1"/>
    <n v="45.454545454545453"/>
    <n v="2.1999999999999999E-2"/>
    <n v="106"/>
    <x v="0"/>
  </r>
  <r>
    <x v="514"/>
    <x v="18"/>
    <d v="2023-03-22T00:00:00"/>
    <d v="2024-02-12T00:00:00"/>
    <n v="15.99"/>
    <n v="33"/>
    <x v="6"/>
    <n v="4"/>
    <n v="2"/>
    <x v="0"/>
    <n v="191"/>
    <n v="25"/>
    <x v="6"/>
    <x v="1"/>
    <x v="4"/>
    <n v="44"/>
    <n v="4.5"/>
    <x v="0"/>
    <x v="0"/>
    <x v="490"/>
    <x v="1"/>
    <x v="2"/>
    <x v="3"/>
    <n v="10"/>
    <n v="159.9"/>
    <x v="5"/>
    <x v="1"/>
    <x v="3"/>
    <x v="0"/>
    <x v="2"/>
    <n v="0.75"/>
    <n v="1.3333333333333333"/>
    <n v="411"/>
    <x v="1"/>
  </r>
  <r>
    <x v="515"/>
    <x v="246"/>
    <d v="2024-08-08T00:00:00"/>
    <d v="2024-11-21T00:00:00"/>
    <n v="15.99"/>
    <n v="219"/>
    <x v="4"/>
    <n v="1"/>
    <n v="5"/>
    <x v="1"/>
    <n v="347"/>
    <n v="55"/>
    <x v="4"/>
    <x v="0"/>
    <x v="2"/>
    <n v="64"/>
    <n v="4.5999999999999996"/>
    <x v="0"/>
    <x v="0"/>
    <x v="491"/>
    <x v="2"/>
    <x v="0"/>
    <x v="3"/>
    <n v="3"/>
    <n v="47.97"/>
    <x v="2"/>
    <x v="0"/>
    <x v="0"/>
    <x v="0"/>
    <x v="2"/>
    <n v="3.421875"/>
    <n v="0.29223744292237441"/>
    <n v="128"/>
    <x v="0"/>
  </r>
  <r>
    <x v="516"/>
    <x v="63"/>
    <d v="2023-07-08T00:00:00"/>
    <d v="2024-11-12T00:00:00"/>
    <n v="15.99"/>
    <n v="164"/>
    <x v="5"/>
    <n v="2"/>
    <n v="1"/>
    <x v="0"/>
    <n v="833"/>
    <n v="89"/>
    <x v="4"/>
    <x v="0"/>
    <x v="0"/>
    <n v="32"/>
    <n v="4.9000000000000004"/>
    <x v="1"/>
    <x v="0"/>
    <x v="492"/>
    <x v="2"/>
    <x v="4"/>
    <x v="3"/>
    <n v="16"/>
    <n v="255.84"/>
    <x v="7"/>
    <x v="1"/>
    <x v="0"/>
    <x v="0"/>
    <x v="2"/>
    <n v="5.125"/>
    <n v="0.1951219512195122"/>
    <n v="137"/>
    <x v="0"/>
  </r>
  <r>
    <x v="517"/>
    <x v="16"/>
    <d v="2024-05-12T00:00:00"/>
    <d v="2024-12-15T00:00:00"/>
    <n v="15.99"/>
    <n v="263"/>
    <x v="0"/>
    <n v="5"/>
    <n v="5"/>
    <x v="0"/>
    <n v="95"/>
    <n v="149"/>
    <x v="0"/>
    <x v="1"/>
    <x v="5"/>
    <n v="17"/>
    <n v="4"/>
    <x v="0"/>
    <x v="0"/>
    <x v="493"/>
    <x v="2"/>
    <x v="1"/>
    <x v="1"/>
    <n v="7"/>
    <n v="111.93"/>
    <x v="6"/>
    <x v="0"/>
    <x v="2"/>
    <x v="0"/>
    <x v="2"/>
    <n v="15.470588235294118"/>
    <n v="6.4638783269961975E-2"/>
    <n v="104"/>
    <x v="0"/>
  </r>
  <r>
    <x v="518"/>
    <x v="13"/>
    <d v="2023-08-05T00:00:00"/>
    <d v="2024-03-12T00:00:00"/>
    <n v="15.99"/>
    <n v="361"/>
    <x v="2"/>
    <n v="3"/>
    <n v="6"/>
    <x v="0"/>
    <n v="407"/>
    <n v="126"/>
    <x v="0"/>
    <x v="2"/>
    <x v="0"/>
    <n v="80"/>
    <n v="4.3"/>
    <x v="1"/>
    <x v="0"/>
    <x v="494"/>
    <x v="1"/>
    <x v="0"/>
    <x v="0"/>
    <n v="7"/>
    <n v="111.93"/>
    <x v="2"/>
    <x v="1"/>
    <x v="5"/>
    <x v="0"/>
    <x v="2"/>
    <n v="4.5125000000000002"/>
    <n v="0.22160664819944598"/>
    <n v="382"/>
    <x v="1"/>
  </r>
  <r>
    <x v="519"/>
    <x v="128"/>
    <d v="2023-07-23T00:00:00"/>
    <d v="2024-11-24T00:00:00"/>
    <n v="11.99"/>
    <n v="444"/>
    <x v="4"/>
    <n v="2"/>
    <n v="3"/>
    <x v="0"/>
    <n v="959"/>
    <n v="183"/>
    <x v="0"/>
    <x v="3"/>
    <x v="3"/>
    <n v="93"/>
    <n v="3.8"/>
    <x v="1"/>
    <x v="0"/>
    <x v="495"/>
    <x v="2"/>
    <x v="4"/>
    <x v="1"/>
    <n v="16"/>
    <n v="191.84"/>
    <x v="7"/>
    <x v="1"/>
    <x v="0"/>
    <x v="0"/>
    <x v="0"/>
    <n v="4.774193548387097"/>
    <n v="0.20945945945945946"/>
    <n v="125"/>
    <x v="0"/>
  </r>
  <r>
    <x v="520"/>
    <x v="202"/>
    <d v="2024-01-06T00:00:00"/>
    <d v="2024-11-26T00:00:00"/>
    <n v="7.99"/>
    <n v="380"/>
    <x v="3"/>
    <n v="2"/>
    <n v="3"/>
    <x v="0"/>
    <n v="76"/>
    <n v="25"/>
    <x v="0"/>
    <x v="3"/>
    <x v="3"/>
    <n v="95"/>
    <n v="4.2"/>
    <x v="0"/>
    <x v="0"/>
    <x v="496"/>
    <x v="1"/>
    <x v="1"/>
    <x v="1"/>
    <n v="10"/>
    <n v="79.900000000000006"/>
    <x v="9"/>
    <x v="0"/>
    <x v="0"/>
    <x v="0"/>
    <x v="1"/>
    <n v="4"/>
    <n v="0.25"/>
    <n v="123"/>
    <x v="0"/>
  </r>
  <r>
    <x v="521"/>
    <x v="144"/>
    <d v="2024-07-13T00:00:00"/>
    <d v="2024-04-12T00:00:00"/>
    <n v="7.99"/>
    <n v="120"/>
    <x v="2"/>
    <n v="3"/>
    <n v="5"/>
    <x v="1"/>
    <n v="783"/>
    <n v="81"/>
    <x v="2"/>
    <x v="3"/>
    <x v="2"/>
    <n v="52"/>
    <n v="4.3"/>
    <x v="1"/>
    <x v="0"/>
    <x v="497"/>
    <x v="1"/>
    <x v="1"/>
    <x v="1"/>
    <n v="3"/>
    <n v="23.97"/>
    <x v="7"/>
    <x v="0"/>
    <x v="4"/>
    <x v="0"/>
    <x v="1"/>
    <n v="2.3076923076923075"/>
    <n v="0.43333333333333335"/>
    <n v="351"/>
    <x v="1"/>
  </r>
  <r>
    <x v="522"/>
    <x v="247"/>
    <d v="2023-12-09T00:00:00"/>
    <d v="2024-06-12T00:00:00"/>
    <n v="7.99"/>
    <n v="486"/>
    <x v="1"/>
    <n v="3"/>
    <n v="2"/>
    <x v="0"/>
    <n v="181"/>
    <n v="15"/>
    <x v="0"/>
    <x v="1"/>
    <x v="4"/>
    <n v="0"/>
    <n v="4.2"/>
    <x v="1"/>
    <x v="0"/>
    <x v="498"/>
    <x v="3"/>
    <x v="4"/>
    <x v="2"/>
    <n v="6"/>
    <n v="47.94"/>
    <x v="0"/>
    <x v="1"/>
    <x v="10"/>
    <x v="0"/>
    <x v="1"/>
    <n v="0"/>
    <n v="0"/>
    <n v="290"/>
    <x v="1"/>
  </r>
  <r>
    <x v="523"/>
    <x v="71"/>
    <d v="2023-06-04T00:00:00"/>
    <d v="2024-12-18T00:00:00"/>
    <n v="7.99"/>
    <n v="207"/>
    <x v="0"/>
    <n v="5"/>
    <n v="5"/>
    <x v="1"/>
    <n v="946"/>
    <n v="166"/>
    <x v="4"/>
    <x v="0"/>
    <x v="3"/>
    <n v="96"/>
    <n v="4.5999999999999996"/>
    <x v="1"/>
    <x v="0"/>
    <x v="499"/>
    <x v="3"/>
    <x v="1"/>
    <x v="3"/>
    <n v="18"/>
    <n v="143.82"/>
    <x v="3"/>
    <x v="1"/>
    <x v="2"/>
    <x v="0"/>
    <x v="1"/>
    <n v="2.15625"/>
    <n v="0.46376811594202899"/>
    <n v="101"/>
    <x v="0"/>
  </r>
  <r>
    <x v="524"/>
    <x v="107"/>
    <d v="2024-06-03T00:00:00"/>
    <d v="2024-09-12T00:00:00"/>
    <n v="15.99"/>
    <n v="178"/>
    <x v="6"/>
    <n v="5"/>
    <n v="5"/>
    <x v="0"/>
    <n v="489"/>
    <n v="6"/>
    <x v="1"/>
    <x v="3"/>
    <x v="0"/>
    <n v="72"/>
    <n v="4.5"/>
    <x v="1"/>
    <x v="0"/>
    <x v="500"/>
    <x v="3"/>
    <x v="1"/>
    <x v="0"/>
    <n v="3"/>
    <n v="47.97"/>
    <x v="3"/>
    <x v="0"/>
    <x v="11"/>
    <x v="0"/>
    <x v="2"/>
    <n v="2.4722222222222223"/>
    <n v="0.4044943820224719"/>
    <n v="198"/>
    <x v="0"/>
  </r>
  <r>
    <x v="525"/>
    <x v="116"/>
    <d v="2024-02-01T00:00:00"/>
    <d v="2024-10-12T00:00:00"/>
    <n v="7.99"/>
    <n v="158"/>
    <x v="2"/>
    <n v="3"/>
    <n v="1"/>
    <x v="1"/>
    <n v="426"/>
    <n v="7"/>
    <x v="4"/>
    <x v="0"/>
    <x v="5"/>
    <n v="36"/>
    <n v="3.6"/>
    <x v="1"/>
    <x v="0"/>
    <x v="501"/>
    <x v="3"/>
    <x v="1"/>
    <x v="2"/>
    <n v="8"/>
    <n v="63.92"/>
    <x v="1"/>
    <x v="0"/>
    <x v="1"/>
    <x v="0"/>
    <x v="1"/>
    <n v="4.3888888888888893"/>
    <n v="0.22784810126582278"/>
    <n v="168"/>
    <x v="0"/>
  </r>
  <r>
    <x v="526"/>
    <x v="40"/>
    <d v="2024-09-18T00:00:00"/>
    <d v="2024-09-12T00:00:00"/>
    <n v="15.99"/>
    <n v="14"/>
    <x v="1"/>
    <n v="4"/>
    <n v="2"/>
    <x v="1"/>
    <n v="57"/>
    <n v="175"/>
    <x v="0"/>
    <x v="2"/>
    <x v="5"/>
    <n v="41"/>
    <n v="3.4"/>
    <x v="0"/>
    <x v="0"/>
    <x v="502"/>
    <x v="1"/>
    <x v="4"/>
    <x v="3"/>
    <n v="1"/>
    <n v="15.99"/>
    <x v="10"/>
    <x v="0"/>
    <x v="11"/>
    <x v="0"/>
    <x v="2"/>
    <n v="0.34146341463414637"/>
    <n v="2.9285714285714284"/>
    <n v="198"/>
    <x v="0"/>
  </r>
  <r>
    <x v="527"/>
    <x v="248"/>
    <d v="2023-12-18T00:00:00"/>
    <d v="2024-07-12T00:00:00"/>
    <n v="7.99"/>
    <n v="200"/>
    <x v="2"/>
    <n v="1"/>
    <n v="2"/>
    <x v="0"/>
    <n v="465"/>
    <n v="35"/>
    <x v="1"/>
    <x v="0"/>
    <x v="2"/>
    <n v="29"/>
    <n v="4.7"/>
    <x v="0"/>
    <x v="0"/>
    <x v="503"/>
    <x v="4"/>
    <x v="1"/>
    <x v="3"/>
    <n v="6"/>
    <n v="47.94"/>
    <x v="0"/>
    <x v="1"/>
    <x v="9"/>
    <x v="0"/>
    <x v="1"/>
    <n v="6.8965517241379306"/>
    <n v="0.14499999999999999"/>
    <n v="260"/>
    <x v="1"/>
  </r>
  <r>
    <x v="528"/>
    <x v="110"/>
    <d v="2023-12-05T00:00:00"/>
    <d v="2024-12-14T00:00:00"/>
    <n v="11.99"/>
    <n v="479"/>
    <x v="5"/>
    <n v="2"/>
    <n v="5"/>
    <x v="0"/>
    <n v="394"/>
    <n v="35"/>
    <x v="5"/>
    <x v="0"/>
    <x v="2"/>
    <n v="93"/>
    <n v="3.7"/>
    <x v="1"/>
    <x v="0"/>
    <x v="504"/>
    <x v="4"/>
    <x v="3"/>
    <x v="0"/>
    <n v="12"/>
    <n v="143.88"/>
    <x v="0"/>
    <x v="1"/>
    <x v="2"/>
    <x v="0"/>
    <x v="0"/>
    <n v="5.150537634408602"/>
    <n v="0.19415448851774531"/>
    <n v="105"/>
    <x v="0"/>
  </r>
  <r>
    <x v="529"/>
    <x v="249"/>
    <d v="2024-10-20T00:00:00"/>
    <d v="2024-11-23T00:00:00"/>
    <n v="15.99"/>
    <n v="236"/>
    <x v="3"/>
    <n v="3"/>
    <n v="5"/>
    <x v="1"/>
    <n v="600"/>
    <n v="199"/>
    <x v="6"/>
    <x v="0"/>
    <x v="4"/>
    <n v="56"/>
    <n v="3.7"/>
    <x v="1"/>
    <x v="0"/>
    <x v="505"/>
    <x v="3"/>
    <x v="4"/>
    <x v="3"/>
    <n v="1"/>
    <n v="15.99"/>
    <x v="8"/>
    <x v="0"/>
    <x v="0"/>
    <x v="0"/>
    <x v="2"/>
    <n v="4.2142857142857144"/>
    <n v="0.23728813559322035"/>
    <n v="126"/>
    <x v="0"/>
  </r>
  <r>
    <x v="530"/>
    <x v="113"/>
    <d v="2023-09-24T00:00:00"/>
    <d v="2024-12-17T00:00:00"/>
    <n v="7.99"/>
    <n v="315"/>
    <x v="3"/>
    <n v="2"/>
    <n v="5"/>
    <x v="1"/>
    <n v="889"/>
    <n v="80"/>
    <x v="0"/>
    <x v="1"/>
    <x v="4"/>
    <n v="52"/>
    <n v="4.4000000000000004"/>
    <x v="0"/>
    <x v="0"/>
    <x v="506"/>
    <x v="2"/>
    <x v="1"/>
    <x v="1"/>
    <n v="14"/>
    <n v="111.86"/>
    <x v="10"/>
    <x v="1"/>
    <x v="2"/>
    <x v="0"/>
    <x v="1"/>
    <n v="6.0576923076923075"/>
    <n v="0.16507936507936508"/>
    <n v="102"/>
    <x v="0"/>
  </r>
  <r>
    <x v="531"/>
    <x v="136"/>
    <d v="2023-12-04T00:00:00"/>
    <d v="2024-09-12T00:00:00"/>
    <n v="11.99"/>
    <n v="112"/>
    <x v="1"/>
    <n v="3"/>
    <n v="4"/>
    <x v="1"/>
    <n v="505"/>
    <n v="118"/>
    <x v="6"/>
    <x v="3"/>
    <x v="1"/>
    <n v="81"/>
    <n v="3.9"/>
    <x v="1"/>
    <x v="0"/>
    <x v="507"/>
    <x v="4"/>
    <x v="3"/>
    <x v="1"/>
    <n v="9"/>
    <n v="107.91"/>
    <x v="0"/>
    <x v="1"/>
    <x v="11"/>
    <x v="0"/>
    <x v="0"/>
    <n v="1.382716049382716"/>
    <n v="0.7232142857142857"/>
    <n v="198"/>
    <x v="0"/>
  </r>
  <r>
    <x v="532"/>
    <x v="240"/>
    <d v="2023-10-21T00:00:00"/>
    <d v="2024-04-12T00:00:00"/>
    <n v="7.99"/>
    <n v="225"/>
    <x v="1"/>
    <n v="5"/>
    <n v="5"/>
    <x v="0"/>
    <n v="274"/>
    <n v="83"/>
    <x v="6"/>
    <x v="1"/>
    <x v="4"/>
    <n v="45"/>
    <n v="3.9"/>
    <x v="1"/>
    <x v="0"/>
    <x v="508"/>
    <x v="0"/>
    <x v="0"/>
    <x v="1"/>
    <n v="5"/>
    <n v="39.950000000000003"/>
    <x v="8"/>
    <x v="1"/>
    <x v="4"/>
    <x v="0"/>
    <x v="1"/>
    <n v="5"/>
    <n v="0.2"/>
    <n v="351"/>
    <x v="1"/>
  </r>
  <r>
    <x v="533"/>
    <x v="142"/>
    <d v="2023-06-17T00:00:00"/>
    <d v="2024-11-27T00:00:00"/>
    <n v="15.99"/>
    <n v="325"/>
    <x v="5"/>
    <n v="2"/>
    <n v="5"/>
    <x v="1"/>
    <n v="757"/>
    <n v="35"/>
    <x v="6"/>
    <x v="1"/>
    <x v="2"/>
    <n v="81"/>
    <n v="4.5999999999999996"/>
    <x v="1"/>
    <x v="0"/>
    <x v="509"/>
    <x v="0"/>
    <x v="3"/>
    <x v="0"/>
    <n v="17"/>
    <n v="271.83"/>
    <x v="3"/>
    <x v="1"/>
    <x v="0"/>
    <x v="0"/>
    <x v="2"/>
    <n v="4.0123456790123457"/>
    <n v="0.24923076923076923"/>
    <n v="122"/>
    <x v="0"/>
  </r>
  <r>
    <x v="534"/>
    <x v="0"/>
    <d v="2024-02-09T00:00:00"/>
    <d v="2024-11-28T00:00:00"/>
    <n v="15.99"/>
    <n v="420"/>
    <x v="3"/>
    <n v="3"/>
    <n v="3"/>
    <x v="1"/>
    <n v="562"/>
    <n v="67"/>
    <x v="3"/>
    <x v="2"/>
    <x v="1"/>
    <n v="2"/>
    <n v="3.2"/>
    <x v="0"/>
    <x v="0"/>
    <x v="510"/>
    <x v="2"/>
    <x v="2"/>
    <x v="3"/>
    <n v="9"/>
    <n v="143.91"/>
    <x v="1"/>
    <x v="0"/>
    <x v="0"/>
    <x v="0"/>
    <x v="2"/>
    <n v="210"/>
    <n v="4.7619047619047623E-3"/>
    <n v="121"/>
    <x v="0"/>
  </r>
  <r>
    <x v="535"/>
    <x v="37"/>
    <d v="2024-07-09T00:00:00"/>
    <d v="2024-11-19T00:00:00"/>
    <n v="11.99"/>
    <n v="171"/>
    <x v="0"/>
    <n v="3"/>
    <n v="1"/>
    <x v="1"/>
    <n v="889"/>
    <n v="54"/>
    <x v="4"/>
    <x v="0"/>
    <x v="4"/>
    <n v="1"/>
    <n v="3.3"/>
    <x v="0"/>
    <x v="0"/>
    <x v="511"/>
    <x v="0"/>
    <x v="2"/>
    <x v="0"/>
    <n v="4"/>
    <n v="47.96"/>
    <x v="7"/>
    <x v="0"/>
    <x v="0"/>
    <x v="0"/>
    <x v="0"/>
    <n v="171"/>
    <n v="5.8479532163742687E-3"/>
    <n v="130"/>
    <x v="0"/>
  </r>
  <r>
    <x v="536"/>
    <x v="92"/>
    <d v="2023-02-14T00:00:00"/>
    <d v="2024-12-17T00:00:00"/>
    <n v="7.99"/>
    <n v="449"/>
    <x v="0"/>
    <n v="2"/>
    <n v="4"/>
    <x v="1"/>
    <n v="369"/>
    <n v="25"/>
    <x v="0"/>
    <x v="2"/>
    <x v="0"/>
    <n v="65"/>
    <n v="4.5999999999999996"/>
    <x v="1"/>
    <x v="0"/>
    <x v="512"/>
    <x v="0"/>
    <x v="3"/>
    <x v="3"/>
    <n v="22"/>
    <n v="175.78"/>
    <x v="1"/>
    <x v="1"/>
    <x v="2"/>
    <x v="0"/>
    <x v="1"/>
    <n v="6.907692307692308"/>
    <n v="0.1447661469933185"/>
    <n v="102"/>
    <x v="0"/>
  </r>
  <r>
    <x v="537"/>
    <x v="250"/>
    <d v="2024-08-23T00:00:00"/>
    <d v="2024-03-12T00:00:00"/>
    <n v="15.99"/>
    <n v="136"/>
    <x v="6"/>
    <n v="2"/>
    <n v="4"/>
    <x v="1"/>
    <n v="471"/>
    <n v="91"/>
    <x v="2"/>
    <x v="2"/>
    <x v="2"/>
    <n v="70"/>
    <n v="4.4000000000000004"/>
    <x v="1"/>
    <x v="0"/>
    <x v="46"/>
    <x v="3"/>
    <x v="3"/>
    <x v="1"/>
    <n v="5"/>
    <n v="79.95"/>
    <x v="2"/>
    <x v="0"/>
    <x v="5"/>
    <x v="0"/>
    <x v="2"/>
    <n v="1.9428571428571428"/>
    <n v="0.51470588235294112"/>
    <n v="382"/>
    <x v="1"/>
  </r>
  <r>
    <x v="538"/>
    <x v="151"/>
    <d v="2024-07-25T00:00:00"/>
    <d v="2024-11-21T00:00:00"/>
    <n v="11.99"/>
    <n v="136"/>
    <x v="0"/>
    <n v="5"/>
    <n v="2"/>
    <x v="1"/>
    <n v="821"/>
    <n v="174"/>
    <x v="4"/>
    <x v="1"/>
    <x v="4"/>
    <n v="92"/>
    <n v="3.6"/>
    <x v="0"/>
    <x v="0"/>
    <x v="286"/>
    <x v="4"/>
    <x v="2"/>
    <x v="1"/>
    <n v="3"/>
    <n v="35.97"/>
    <x v="7"/>
    <x v="0"/>
    <x v="0"/>
    <x v="0"/>
    <x v="0"/>
    <n v="1.4782608695652173"/>
    <n v="0.67647058823529416"/>
    <n v="128"/>
    <x v="0"/>
  </r>
  <r>
    <x v="539"/>
    <x v="171"/>
    <d v="2023-12-15T00:00:00"/>
    <d v="2024-11-25T00:00:00"/>
    <n v="15.99"/>
    <n v="380"/>
    <x v="0"/>
    <n v="5"/>
    <n v="5"/>
    <x v="1"/>
    <n v="112"/>
    <n v="149"/>
    <x v="5"/>
    <x v="0"/>
    <x v="2"/>
    <n v="74"/>
    <n v="3.4"/>
    <x v="0"/>
    <x v="0"/>
    <x v="513"/>
    <x v="3"/>
    <x v="2"/>
    <x v="2"/>
    <n v="11"/>
    <n v="175.89000000000001"/>
    <x v="0"/>
    <x v="1"/>
    <x v="0"/>
    <x v="0"/>
    <x v="2"/>
    <n v="5.1351351351351351"/>
    <n v="0.19473684210526315"/>
    <n v="124"/>
    <x v="0"/>
  </r>
  <r>
    <x v="540"/>
    <x v="155"/>
    <d v="2024-11-23T00:00:00"/>
    <d v="2024-02-12T00:00:00"/>
    <n v="15.99"/>
    <n v="30"/>
    <x v="0"/>
    <n v="3"/>
    <n v="2"/>
    <x v="1"/>
    <n v="609"/>
    <n v="6"/>
    <x v="2"/>
    <x v="3"/>
    <x v="2"/>
    <n v="57"/>
    <n v="3"/>
    <x v="0"/>
    <x v="0"/>
    <x v="514"/>
    <x v="3"/>
    <x v="1"/>
    <x v="0"/>
    <n v="9"/>
    <n v="143.91"/>
    <x v="11"/>
    <x v="0"/>
    <x v="3"/>
    <x v="0"/>
    <x v="2"/>
    <n v="0.52631578947368418"/>
    <n v="1.9"/>
    <n v="411"/>
    <x v="1"/>
  </r>
  <r>
    <x v="541"/>
    <x v="153"/>
    <d v="2024-08-08T00:00:00"/>
    <d v="2024-11-23T00:00:00"/>
    <n v="11.99"/>
    <n v="281"/>
    <x v="0"/>
    <n v="5"/>
    <n v="3"/>
    <x v="0"/>
    <n v="217"/>
    <n v="162"/>
    <x v="3"/>
    <x v="2"/>
    <x v="2"/>
    <n v="0"/>
    <n v="3.4"/>
    <x v="1"/>
    <x v="0"/>
    <x v="515"/>
    <x v="0"/>
    <x v="2"/>
    <x v="0"/>
    <n v="3"/>
    <n v="35.97"/>
    <x v="2"/>
    <x v="0"/>
    <x v="0"/>
    <x v="0"/>
    <x v="0"/>
    <n v="0"/>
    <n v="0"/>
    <n v="126"/>
    <x v="0"/>
  </r>
  <r>
    <x v="542"/>
    <x v="66"/>
    <d v="2023-06-17T00:00:00"/>
    <d v="2024-12-17T00:00:00"/>
    <n v="15.99"/>
    <n v="183"/>
    <x v="6"/>
    <n v="5"/>
    <n v="2"/>
    <x v="1"/>
    <n v="676"/>
    <n v="61"/>
    <x v="0"/>
    <x v="0"/>
    <x v="2"/>
    <n v="26"/>
    <n v="3.3"/>
    <x v="0"/>
    <x v="0"/>
    <x v="516"/>
    <x v="3"/>
    <x v="3"/>
    <x v="0"/>
    <n v="18"/>
    <n v="287.82"/>
    <x v="3"/>
    <x v="1"/>
    <x v="2"/>
    <x v="0"/>
    <x v="2"/>
    <n v="7.0384615384615383"/>
    <n v="0.14207650273224043"/>
    <n v="102"/>
    <x v="0"/>
  </r>
  <r>
    <x v="543"/>
    <x v="238"/>
    <d v="2024-09-23T00:00:00"/>
    <d v="2024-12-15T00:00:00"/>
    <n v="7.99"/>
    <n v="281"/>
    <x v="6"/>
    <n v="4"/>
    <n v="5"/>
    <x v="0"/>
    <n v="905"/>
    <n v="128"/>
    <x v="0"/>
    <x v="0"/>
    <x v="4"/>
    <n v="70"/>
    <n v="4.3"/>
    <x v="1"/>
    <x v="0"/>
    <x v="517"/>
    <x v="1"/>
    <x v="4"/>
    <x v="3"/>
    <n v="2"/>
    <n v="15.98"/>
    <x v="10"/>
    <x v="0"/>
    <x v="2"/>
    <x v="0"/>
    <x v="1"/>
    <n v="4.0142857142857142"/>
    <n v="0.24911032028469751"/>
    <n v="104"/>
    <x v="0"/>
  </r>
  <r>
    <x v="544"/>
    <x v="91"/>
    <d v="2024-02-23T00:00:00"/>
    <d v="2024-11-27T00:00:00"/>
    <n v="11.99"/>
    <n v="37"/>
    <x v="6"/>
    <n v="3"/>
    <n v="1"/>
    <x v="1"/>
    <n v="881"/>
    <n v="189"/>
    <x v="2"/>
    <x v="2"/>
    <x v="5"/>
    <n v="32"/>
    <n v="3.9"/>
    <x v="1"/>
    <x v="0"/>
    <x v="518"/>
    <x v="0"/>
    <x v="0"/>
    <x v="2"/>
    <n v="9"/>
    <n v="107.91"/>
    <x v="1"/>
    <x v="0"/>
    <x v="0"/>
    <x v="0"/>
    <x v="0"/>
    <n v="1.15625"/>
    <n v="0.86486486486486491"/>
    <n v="122"/>
    <x v="0"/>
  </r>
  <r>
    <x v="545"/>
    <x v="251"/>
    <d v="2024-06-24T00:00:00"/>
    <d v="2024-11-20T00:00:00"/>
    <n v="11.99"/>
    <n v="191"/>
    <x v="6"/>
    <n v="1"/>
    <n v="4"/>
    <x v="0"/>
    <n v="925"/>
    <n v="124"/>
    <x v="0"/>
    <x v="0"/>
    <x v="3"/>
    <n v="37"/>
    <n v="4.0999999999999996"/>
    <x v="1"/>
    <x v="0"/>
    <x v="519"/>
    <x v="0"/>
    <x v="4"/>
    <x v="3"/>
    <n v="4"/>
    <n v="47.96"/>
    <x v="3"/>
    <x v="0"/>
    <x v="0"/>
    <x v="0"/>
    <x v="0"/>
    <n v="5.1621621621621623"/>
    <n v="0.193717277486911"/>
    <n v="129"/>
    <x v="0"/>
  </r>
  <r>
    <x v="546"/>
    <x v="252"/>
    <d v="2023-10-25T00:00:00"/>
    <d v="2024-06-12T00:00:00"/>
    <n v="15.99"/>
    <n v="425"/>
    <x v="2"/>
    <n v="2"/>
    <n v="2"/>
    <x v="1"/>
    <n v="552"/>
    <n v="27"/>
    <x v="0"/>
    <x v="0"/>
    <x v="1"/>
    <n v="36"/>
    <n v="4"/>
    <x v="0"/>
    <x v="0"/>
    <x v="520"/>
    <x v="3"/>
    <x v="4"/>
    <x v="0"/>
    <n v="7"/>
    <n v="111.93"/>
    <x v="8"/>
    <x v="1"/>
    <x v="10"/>
    <x v="0"/>
    <x v="2"/>
    <n v="11.805555555555555"/>
    <n v="8.4705882352941173E-2"/>
    <n v="290"/>
    <x v="1"/>
  </r>
  <r>
    <x v="547"/>
    <x v="166"/>
    <d v="2023-11-11T00:00:00"/>
    <d v="2024-12-13T00:00:00"/>
    <n v="11.99"/>
    <n v="168"/>
    <x v="2"/>
    <n v="1"/>
    <n v="2"/>
    <x v="0"/>
    <n v="247"/>
    <n v="172"/>
    <x v="4"/>
    <x v="0"/>
    <x v="5"/>
    <n v="98"/>
    <n v="3.5"/>
    <x v="1"/>
    <x v="0"/>
    <x v="521"/>
    <x v="2"/>
    <x v="0"/>
    <x v="3"/>
    <n v="13"/>
    <n v="155.87"/>
    <x v="11"/>
    <x v="1"/>
    <x v="2"/>
    <x v="0"/>
    <x v="0"/>
    <n v="1.7142857142857142"/>
    <n v="0.58333333333333337"/>
    <n v="106"/>
    <x v="0"/>
  </r>
  <r>
    <x v="548"/>
    <x v="253"/>
    <d v="2023-06-11T00:00:00"/>
    <d v="2024-12-14T00:00:00"/>
    <n v="11.99"/>
    <n v="491"/>
    <x v="6"/>
    <n v="3"/>
    <n v="4"/>
    <x v="1"/>
    <n v="779"/>
    <n v="86"/>
    <x v="6"/>
    <x v="0"/>
    <x v="3"/>
    <n v="85"/>
    <n v="4.7"/>
    <x v="0"/>
    <x v="0"/>
    <x v="522"/>
    <x v="1"/>
    <x v="1"/>
    <x v="3"/>
    <n v="18"/>
    <n v="215.82"/>
    <x v="3"/>
    <x v="1"/>
    <x v="2"/>
    <x v="0"/>
    <x v="0"/>
    <n v="5.776470588235294"/>
    <n v="0.17311608961303462"/>
    <n v="105"/>
    <x v="0"/>
  </r>
  <r>
    <x v="549"/>
    <x v="42"/>
    <d v="2024-05-30T00:00:00"/>
    <d v="2024-11-27T00:00:00"/>
    <n v="7.99"/>
    <n v="14"/>
    <x v="1"/>
    <n v="5"/>
    <n v="5"/>
    <x v="1"/>
    <n v="95"/>
    <n v="158"/>
    <x v="5"/>
    <x v="1"/>
    <x v="3"/>
    <n v="49"/>
    <n v="3.9"/>
    <x v="1"/>
    <x v="0"/>
    <x v="523"/>
    <x v="3"/>
    <x v="4"/>
    <x v="3"/>
    <n v="5"/>
    <n v="39.950000000000003"/>
    <x v="6"/>
    <x v="0"/>
    <x v="0"/>
    <x v="0"/>
    <x v="1"/>
    <n v="0.2857142857142857"/>
    <n v="3.5"/>
    <n v="122"/>
    <x v="0"/>
  </r>
  <r>
    <x v="550"/>
    <x v="17"/>
    <d v="2024-04-25T00:00:00"/>
    <d v="2024-12-16T00:00:00"/>
    <n v="11.99"/>
    <n v="360"/>
    <x v="2"/>
    <n v="1"/>
    <n v="2"/>
    <x v="1"/>
    <n v="161"/>
    <n v="93"/>
    <x v="1"/>
    <x v="2"/>
    <x v="0"/>
    <n v="30"/>
    <n v="3.3"/>
    <x v="0"/>
    <x v="0"/>
    <x v="524"/>
    <x v="4"/>
    <x v="1"/>
    <x v="1"/>
    <n v="7"/>
    <n v="83.93"/>
    <x v="4"/>
    <x v="0"/>
    <x v="2"/>
    <x v="0"/>
    <x v="0"/>
    <n v="12"/>
    <n v="8.3333333333333329E-2"/>
    <n v="103"/>
    <x v="0"/>
  </r>
  <r>
    <x v="551"/>
    <x v="254"/>
    <d v="2024-07-30T00:00:00"/>
    <d v="2024-12-17T00:00:00"/>
    <n v="7.99"/>
    <n v="242"/>
    <x v="0"/>
    <n v="5"/>
    <n v="2"/>
    <x v="1"/>
    <n v="156"/>
    <n v="166"/>
    <x v="4"/>
    <x v="0"/>
    <x v="3"/>
    <n v="53"/>
    <n v="5"/>
    <x v="1"/>
    <x v="0"/>
    <x v="525"/>
    <x v="3"/>
    <x v="4"/>
    <x v="0"/>
    <n v="4"/>
    <n v="31.96"/>
    <x v="7"/>
    <x v="0"/>
    <x v="2"/>
    <x v="0"/>
    <x v="1"/>
    <n v="4.5660377358490569"/>
    <n v="0.21900826446280991"/>
    <n v="102"/>
    <x v="0"/>
  </r>
  <r>
    <x v="552"/>
    <x v="255"/>
    <d v="2024-10-10T00:00:00"/>
    <d v="2024-11-21T00:00:00"/>
    <n v="7.99"/>
    <n v="322"/>
    <x v="1"/>
    <n v="1"/>
    <n v="5"/>
    <x v="1"/>
    <n v="446"/>
    <n v="114"/>
    <x v="5"/>
    <x v="1"/>
    <x v="1"/>
    <n v="84"/>
    <n v="4.5"/>
    <x v="0"/>
    <x v="0"/>
    <x v="526"/>
    <x v="3"/>
    <x v="3"/>
    <x v="0"/>
    <n v="1"/>
    <n v="7.99"/>
    <x v="8"/>
    <x v="0"/>
    <x v="0"/>
    <x v="0"/>
    <x v="1"/>
    <n v="3.8333333333333335"/>
    <n v="0.2608695652173913"/>
    <n v="128"/>
    <x v="0"/>
  </r>
  <r>
    <x v="553"/>
    <x v="66"/>
    <d v="2024-09-01T00:00:00"/>
    <d v="2024-11-23T00:00:00"/>
    <n v="15.99"/>
    <n v="10"/>
    <x v="3"/>
    <n v="4"/>
    <n v="6"/>
    <x v="1"/>
    <n v="236"/>
    <n v="183"/>
    <x v="1"/>
    <x v="1"/>
    <x v="1"/>
    <n v="86"/>
    <n v="3.8"/>
    <x v="1"/>
    <x v="0"/>
    <x v="527"/>
    <x v="0"/>
    <x v="2"/>
    <x v="0"/>
    <n v="2"/>
    <n v="31.98"/>
    <x v="10"/>
    <x v="0"/>
    <x v="0"/>
    <x v="0"/>
    <x v="2"/>
    <n v="0.11627906976744186"/>
    <n v="8.6"/>
    <n v="126"/>
    <x v="0"/>
  </r>
  <r>
    <x v="554"/>
    <x v="69"/>
    <d v="2024-06-21T00:00:00"/>
    <d v="2024-11-22T00:00:00"/>
    <n v="15.99"/>
    <n v="298"/>
    <x v="0"/>
    <n v="5"/>
    <n v="1"/>
    <x v="1"/>
    <n v="943"/>
    <n v="187"/>
    <x v="6"/>
    <x v="0"/>
    <x v="0"/>
    <n v="60"/>
    <n v="3.7"/>
    <x v="1"/>
    <x v="0"/>
    <x v="528"/>
    <x v="4"/>
    <x v="2"/>
    <x v="0"/>
    <n v="5"/>
    <n v="79.95"/>
    <x v="3"/>
    <x v="0"/>
    <x v="0"/>
    <x v="0"/>
    <x v="2"/>
    <n v="4.9666666666666668"/>
    <n v="0.20134228187919462"/>
    <n v="127"/>
    <x v="0"/>
  </r>
  <r>
    <x v="555"/>
    <x v="166"/>
    <d v="2023-01-03T00:00:00"/>
    <d v="2024-09-12T00:00:00"/>
    <n v="11.99"/>
    <n v="262"/>
    <x v="3"/>
    <n v="5"/>
    <n v="5"/>
    <x v="1"/>
    <n v="849"/>
    <n v="68"/>
    <x v="1"/>
    <x v="1"/>
    <x v="5"/>
    <n v="24"/>
    <n v="3"/>
    <x v="1"/>
    <x v="0"/>
    <x v="529"/>
    <x v="0"/>
    <x v="4"/>
    <x v="2"/>
    <n v="20"/>
    <n v="239.8"/>
    <x v="9"/>
    <x v="1"/>
    <x v="11"/>
    <x v="0"/>
    <x v="0"/>
    <n v="10.916666666666666"/>
    <n v="9.1603053435114504E-2"/>
    <n v="198"/>
    <x v="0"/>
  </r>
  <r>
    <x v="556"/>
    <x v="120"/>
    <d v="2024-09-08T00:00:00"/>
    <d v="2024-02-12T00:00:00"/>
    <n v="11.99"/>
    <n v="154"/>
    <x v="2"/>
    <n v="1"/>
    <n v="5"/>
    <x v="1"/>
    <n v="52"/>
    <n v="108"/>
    <x v="0"/>
    <x v="1"/>
    <x v="4"/>
    <n v="94"/>
    <n v="4.0999999999999996"/>
    <x v="1"/>
    <x v="0"/>
    <x v="530"/>
    <x v="3"/>
    <x v="4"/>
    <x v="0"/>
    <n v="6"/>
    <n v="71.94"/>
    <x v="10"/>
    <x v="0"/>
    <x v="3"/>
    <x v="0"/>
    <x v="0"/>
    <n v="1.6382978723404256"/>
    <n v="0.61038961038961037"/>
    <n v="411"/>
    <x v="1"/>
  </r>
  <r>
    <x v="557"/>
    <x v="168"/>
    <d v="2024-01-12T00:00:00"/>
    <d v="2024-05-12T00:00:00"/>
    <n v="11.99"/>
    <n v="175"/>
    <x v="0"/>
    <n v="4"/>
    <n v="3"/>
    <x v="1"/>
    <n v="424"/>
    <n v="125"/>
    <x v="6"/>
    <x v="1"/>
    <x v="5"/>
    <n v="13"/>
    <n v="4.7"/>
    <x v="0"/>
    <x v="0"/>
    <x v="531"/>
    <x v="2"/>
    <x v="0"/>
    <x v="3"/>
    <n v="4"/>
    <n v="47.96"/>
    <x v="9"/>
    <x v="0"/>
    <x v="7"/>
    <x v="0"/>
    <x v="0"/>
    <n v="13.461538461538462"/>
    <n v="7.4285714285714288E-2"/>
    <n v="321"/>
    <x v="1"/>
  </r>
  <r>
    <x v="558"/>
    <x v="256"/>
    <d v="2024-11-17T00:00:00"/>
    <d v="2024-08-12T00:00:00"/>
    <n v="7.99"/>
    <n v="248"/>
    <x v="1"/>
    <n v="5"/>
    <n v="2"/>
    <x v="0"/>
    <n v="142"/>
    <n v="22"/>
    <x v="3"/>
    <x v="2"/>
    <x v="2"/>
    <n v="94"/>
    <n v="4.2"/>
    <x v="1"/>
    <x v="0"/>
    <x v="532"/>
    <x v="3"/>
    <x v="1"/>
    <x v="0"/>
    <n v="3"/>
    <n v="23.97"/>
    <x v="11"/>
    <x v="0"/>
    <x v="6"/>
    <x v="0"/>
    <x v="1"/>
    <n v="2.6382978723404253"/>
    <n v="0.37903225806451613"/>
    <n v="229"/>
    <x v="1"/>
  </r>
  <r>
    <x v="559"/>
    <x v="64"/>
    <d v="2023-03-07T00:00:00"/>
    <d v="2024-11-28T00:00:00"/>
    <n v="15.99"/>
    <n v="44"/>
    <x v="5"/>
    <n v="2"/>
    <n v="4"/>
    <x v="0"/>
    <n v="983"/>
    <n v="145"/>
    <x v="1"/>
    <x v="3"/>
    <x v="5"/>
    <n v="78"/>
    <n v="3"/>
    <x v="1"/>
    <x v="0"/>
    <x v="533"/>
    <x v="1"/>
    <x v="2"/>
    <x v="3"/>
    <n v="20"/>
    <n v="319.8"/>
    <x v="5"/>
    <x v="1"/>
    <x v="0"/>
    <x v="0"/>
    <x v="2"/>
    <n v="0.5641025641025641"/>
    <n v="1.7727272727272727"/>
    <n v="121"/>
    <x v="0"/>
  </r>
  <r>
    <x v="560"/>
    <x v="257"/>
    <d v="2023-07-19T00:00:00"/>
    <d v="2024-12-17T00:00:00"/>
    <n v="7.99"/>
    <n v="424"/>
    <x v="0"/>
    <n v="2"/>
    <n v="3"/>
    <x v="0"/>
    <n v="942"/>
    <n v="127"/>
    <x v="0"/>
    <x v="3"/>
    <x v="1"/>
    <n v="95"/>
    <n v="4.8"/>
    <x v="0"/>
    <x v="0"/>
    <x v="269"/>
    <x v="2"/>
    <x v="2"/>
    <x v="1"/>
    <n v="16"/>
    <n v="127.84"/>
    <x v="7"/>
    <x v="1"/>
    <x v="2"/>
    <x v="0"/>
    <x v="1"/>
    <n v="4.4631578947368418"/>
    <n v="0.22405660377358491"/>
    <n v="102"/>
    <x v="0"/>
  </r>
  <r>
    <x v="561"/>
    <x v="97"/>
    <d v="2024-07-22T00:00:00"/>
    <d v="2024-12-16T00:00:00"/>
    <n v="11.99"/>
    <n v="206"/>
    <x v="1"/>
    <n v="4"/>
    <n v="1"/>
    <x v="0"/>
    <n v="981"/>
    <n v="60"/>
    <x v="6"/>
    <x v="3"/>
    <x v="1"/>
    <n v="41"/>
    <n v="4.4000000000000004"/>
    <x v="0"/>
    <x v="0"/>
    <x v="534"/>
    <x v="4"/>
    <x v="3"/>
    <x v="0"/>
    <n v="4"/>
    <n v="47.96"/>
    <x v="7"/>
    <x v="0"/>
    <x v="2"/>
    <x v="0"/>
    <x v="0"/>
    <n v="5.024390243902439"/>
    <n v="0.19902912621359223"/>
    <n v="103"/>
    <x v="0"/>
  </r>
  <r>
    <x v="562"/>
    <x v="113"/>
    <d v="2024-11-16T00:00:00"/>
    <d v="2024-11-25T00:00:00"/>
    <n v="11.99"/>
    <n v="306"/>
    <x v="5"/>
    <n v="5"/>
    <n v="1"/>
    <x v="1"/>
    <n v="513"/>
    <n v="70"/>
    <x v="3"/>
    <x v="1"/>
    <x v="0"/>
    <n v="86"/>
    <n v="3.7"/>
    <x v="1"/>
    <x v="0"/>
    <x v="535"/>
    <x v="4"/>
    <x v="4"/>
    <x v="0"/>
    <n v="1"/>
    <n v="11.99"/>
    <x v="11"/>
    <x v="0"/>
    <x v="0"/>
    <x v="0"/>
    <x v="0"/>
    <n v="3.558139534883721"/>
    <n v="0.28104575163398693"/>
    <n v="124"/>
    <x v="0"/>
  </r>
  <r>
    <x v="563"/>
    <x v="106"/>
    <d v="2023-01-24T00:00:00"/>
    <d v="2024-07-12T00:00:00"/>
    <n v="15.99"/>
    <n v="248"/>
    <x v="0"/>
    <n v="1"/>
    <n v="6"/>
    <x v="0"/>
    <n v="181"/>
    <n v="13"/>
    <x v="4"/>
    <x v="1"/>
    <x v="0"/>
    <n v="43"/>
    <n v="4.9000000000000004"/>
    <x v="0"/>
    <x v="0"/>
    <x v="536"/>
    <x v="1"/>
    <x v="2"/>
    <x v="0"/>
    <n v="17"/>
    <n v="271.83"/>
    <x v="9"/>
    <x v="1"/>
    <x v="9"/>
    <x v="0"/>
    <x v="2"/>
    <n v="5.7674418604651159"/>
    <n v="0.17338709677419356"/>
    <n v="260"/>
    <x v="1"/>
  </r>
  <r>
    <x v="564"/>
    <x v="118"/>
    <d v="2023-02-26T00:00:00"/>
    <d v="2024-11-22T00:00:00"/>
    <n v="11.99"/>
    <n v="293"/>
    <x v="5"/>
    <n v="2"/>
    <n v="3"/>
    <x v="0"/>
    <n v="514"/>
    <n v="68"/>
    <x v="1"/>
    <x v="1"/>
    <x v="2"/>
    <n v="4"/>
    <n v="4.7"/>
    <x v="1"/>
    <x v="0"/>
    <x v="537"/>
    <x v="3"/>
    <x v="3"/>
    <x v="0"/>
    <n v="20"/>
    <n v="239.8"/>
    <x v="1"/>
    <x v="1"/>
    <x v="0"/>
    <x v="0"/>
    <x v="0"/>
    <n v="73.25"/>
    <n v="1.3651877133105802E-2"/>
    <n v="127"/>
    <x v="0"/>
  </r>
  <r>
    <x v="565"/>
    <x v="258"/>
    <d v="2024-08-07T00:00:00"/>
    <d v="2024-11-22T00:00:00"/>
    <n v="15.99"/>
    <n v="207"/>
    <x v="4"/>
    <n v="3"/>
    <n v="6"/>
    <x v="0"/>
    <n v="909"/>
    <n v="164"/>
    <x v="2"/>
    <x v="1"/>
    <x v="3"/>
    <n v="75"/>
    <n v="4.2"/>
    <x v="0"/>
    <x v="0"/>
    <x v="538"/>
    <x v="1"/>
    <x v="2"/>
    <x v="1"/>
    <n v="3"/>
    <n v="47.97"/>
    <x v="2"/>
    <x v="0"/>
    <x v="0"/>
    <x v="0"/>
    <x v="2"/>
    <n v="2.76"/>
    <n v="0.36231884057971014"/>
    <n v="127"/>
    <x v="0"/>
  </r>
  <r>
    <x v="566"/>
    <x v="206"/>
    <d v="2024-01-17T00:00:00"/>
    <d v="2024-11-26T00:00:00"/>
    <n v="15.99"/>
    <n v="336"/>
    <x v="0"/>
    <n v="5"/>
    <n v="2"/>
    <x v="0"/>
    <n v="546"/>
    <n v="16"/>
    <x v="1"/>
    <x v="3"/>
    <x v="1"/>
    <n v="31"/>
    <n v="3.6"/>
    <x v="0"/>
    <x v="0"/>
    <x v="539"/>
    <x v="0"/>
    <x v="1"/>
    <x v="1"/>
    <n v="10"/>
    <n v="159.9"/>
    <x v="9"/>
    <x v="0"/>
    <x v="0"/>
    <x v="0"/>
    <x v="2"/>
    <n v="10.838709677419354"/>
    <n v="9.2261904761904767E-2"/>
    <n v="123"/>
    <x v="0"/>
  </r>
  <r>
    <x v="567"/>
    <x v="193"/>
    <d v="2023-07-25T00:00:00"/>
    <d v="2024-12-18T00:00:00"/>
    <n v="11.99"/>
    <n v="87"/>
    <x v="5"/>
    <n v="3"/>
    <n v="6"/>
    <x v="1"/>
    <n v="213"/>
    <n v="98"/>
    <x v="2"/>
    <x v="2"/>
    <x v="2"/>
    <n v="84"/>
    <n v="4.7"/>
    <x v="1"/>
    <x v="0"/>
    <x v="540"/>
    <x v="3"/>
    <x v="3"/>
    <x v="1"/>
    <n v="16"/>
    <n v="191.84"/>
    <x v="7"/>
    <x v="1"/>
    <x v="2"/>
    <x v="0"/>
    <x v="0"/>
    <n v="1.0357142857142858"/>
    <n v="0.96551724137931039"/>
    <n v="101"/>
    <x v="0"/>
  </r>
  <r>
    <x v="568"/>
    <x v="23"/>
    <d v="2023-06-18T00:00:00"/>
    <d v="2024-11-25T00:00:00"/>
    <n v="7.99"/>
    <n v="388"/>
    <x v="1"/>
    <n v="1"/>
    <n v="6"/>
    <x v="1"/>
    <n v="861"/>
    <n v="59"/>
    <x v="3"/>
    <x v="2"/>
    <x v="3"/>
    <n v="42"/>
    <n v="4.4000000000000004"/>
    <x v="1"/>
    <x v="0"/>
    <x v="541"/>
    <x v="1"/>
    <x v="2"/>
    <x v="2"/>
    <n v="17"/>
    <n v="135.83000000000001"/>
    <x v="3"/>
    <x v="1"/>
    <x v="0"/>
    <x v="0"/>
    <x v="1"/>
    <n v="9.2380952380952372"/>
    <n v="0.10824742268041238"/>
    <n v="124"/>
    <x v="0"/>
  </r>
  <r>
    <x v="569"/>
    <x v="259"/>
    <d v="2023-07-31T00:00:00"/>
    <d v="2024-11-30T00:00:00"/>
    <n v="11.99"/>
    <n v="238"/>
    <x v="3"/>
    <n v="3"/>
    <n v="6"/>
    <x v="1"/>
    <n v="831"/>
    <n v="101"/>
    <x v="3"/>
    <x v="3"/>
    <x v="4"/>
    <n v="94"/>
    <n v="4.4000000000000004"/>
    <x v="0"/>
    <x v="0"/>
    <x v="542"/>
    <x v="2"/>
    <x v="0"/>
    <x v="3"/>
    <n v="15"/>
    <n v="179.85"/>
    <x v="7"/>
    <x v="1"/>
    <x v="0"/>
    <x v="0"/>
    <x v="0"/>
    <n v="2.5319148936170213"/>
    <n v="0.3949579831932773"/>
    <n v="119"/>
    <x v="0"/>
  </r>
  <r>
    <x v="570"/>
    <x v="162"/>
    <d v="2023-04-29T00:00:00"/>
    <d v="2024-11-30T00:00:00"/>
    <n v="11.99"/>
    <n v="449"/>
    <x v="3"/>
    <n v="1"/>
    <n v="2"/>
    <x v="1"/>
    <n v="268"/>
    <n v="11"/>
    <x v="2"/>
    <x v="2"/>
    <x v="1"/>
    <n v="62"/>
    <n v="5"/>
    <x v="1"/>
    <x v="0"/>
    <x v="543"/>
    <x v="4"/>
    <x v="3"/>
    <x v="3"/>
    <n v="19"/>
    <n v="227.81"/>
    <x v="4"/>
    <x v="1"/>
    <x v="0"/>
    <x v="0"/>
    <x v="0"/>
    <n v="7.241935483870968"/>
    <n v="0.13808463251670378"/>
    <n v="119"/>
    <x v="0"/>
  </r>
  <r>
    <x v="571"/>
    <x v="260"/>
    <d v="2024-02-04T00:00:00"/>
    <d v="2024-11-12T00:00:00"/>
    <n v="15.99"/>
    <n v="267"/>
    <x v="2"/>
    <n v="1"/>
    <n v="2"/>
    <x v="0"/>
    <n v="107"/>
    <n v="140"/>
    <x v="5"/>
    <x v="3"/>
    <x v="5"/>
    <n v="7"/>
    <n v="4.8"/>
    <x v="1"/>
    <x v="0"/>
    <x v="544"/>
    <x v="2"/>
    <x v="3"/>
    <x v="3"/>
    <n v="9"/>
    <n v="143.91"/>
    <x v="1"/>
    <x v="0"/>
    <x v="0"/>
    <x v="0"/>
    <x v="2"/>
    <n v="38.142857142857146"/>
    <n v="2.6217228464419477E-2"/>
    <n v="137"/>
    <x v="0"/>
  </r>
  <r>
    <x v="572"/>
    <x v="18"/>
    <d v="2024-09-16T00:00:00"/>
    <d v="2024-11-21T00:00:00"/>
    <n v="15.99"/>
    <n v="473"/>
    <x v="4"/>
    <n v="4"/>
    <n v="4"/>
    <x v="0"/>
    <n v="605"/>
    <n v="93"/>
    <x v="0"/>
    <x v="2"/>
    <x v="2"/>
    <n v="13"/>
    <n v="4.8"/>
    <x v="1"/>
    <x v="0"/>
    <x v="545"/>
    <x v="4"/>
    <x v="0"/>
    <x v="0"/>
    <n v="2"/>
    <n v="31.98"/>
    <x v="10"/>
    <x v="0"/>
    <x v="0"/>
    <x v="0"/>
    <x v="2"/>
    <n v="36.384615384615387"/>
    <n v="2.748414376321353E-2"/>
    <n v="128"/>
    <x v="0"/>
  </r>
  <r>
    <x v="573"/>
    <x v="6"/>
    <d v="2023-09-20T00:00:00"/>
    <d v="2024-09-12T00:00:00"/>
    <n v="15.99"/>
    <n v="164"/>
    <x v="5"/>
    <n v="3"/>
    <n v="5"/>
    <x v="0"/>
    <n v="161"/>
    <n v="77"/>
    <x v="5"/>
    <x v="0"/>
    <x v="4"/>
    <n v="97"/>
    <n v="3.7"/>
    <x v="0"/>
    <x v="0"/>
    <x v="546"/>
    <x v="1"/>
    <x v="2"/>
    <x v="0"/>
    <n v="11"/>
    <n v="175.89000000000001"/>
    <x v="10"/>
    <x v="1"/>
    <x v="11"/>
    <x v="0"/>
    <x v="2"/>
    <n v="1.6907216494845361"/>
    <n v="0.59146341463414631"/>
    <n v="198"/>
    <x v="0"/>
  </r>
  <r>
    <x v="574"/>
    <x v="20"/>
    <d v="2023-03-03T00:00:00"/>
    <d v="2024-12-16T00:00:00"/>
    <n v="7.99"/>
    <n v="466"/>
    <x v="2"/>
    <n v="4"/>
    <n v="1"/>
    <x v="1"/>
    <n v="592"/>
    <n v="67"/>
    <x v="4"/>
    <x v="2"/>
    <x v="5"/>
    <n v="81"/>
    <n v="4.8"/>
    <x v="1"/>
    <x v="0"/>
    <x v="547"/>
    <x v="4"/>
    <x v="2"/>
    <x v="2"/>
    <n v="21"/>
    <n v="167.79"/>
    <x v="5"/>
    <x v="1"/>
    <x v="2"/>
    <x v="0"/>
    <x v="1"/>
    <n v="5.7530864197530862"/>
    <n v="0.17381974248927037"/>
    <n v="103"/>
    <x v="0"/>
  </r>
  <r>
    <x v="575"/>
    <x v="261"/>
    <d v="2024-01-25T00:00:00"/>
    <d v="2024-04-12T00:00:00"/>
    <n v="7.99"/>
    <n v="329"/>
    <x v="4"/>
    <n v="4"/>
    <n v="1"/>
    <x v="1"/>
    <n v="973"/>
    <n v="163"/>
    <x v="3"/>
    <x v="0"/>
    <x v="1"/>
    <n v="78"/>
    <n v="4.2"/>
    <x v="0"/>
    <x v="0"/>
    <x v="548"/>
    <x v="3"/>
    <x v="4"/>
    <x v="3"/>
    <n v="2"/>
    <n v="15.98"/>
    <x v="9"/>
    <x v="0"/>
    <x v="4"/>
    <x v="0"/>
    <x v="1"/>
    <n v="4.2179487179487181"/>
    <n v="0.23708206686930092"/>
    <n v="351"/>
    <x v="1"/>
  </r>
  <r>
    <x v="576"/>
    <x v="210"/>
    <d v="2023-01-01T00:00:00"/>
    <d v="2024-09-12T00:00:00"/>
    <n v="7.99"/>
    <n v="410"/>
    <x v="3"/>
    <n v="1"/>
    <n v="1"/>
    <x v="1"/>
    <n v="909"/>
    <n v="99"/>
    <x v="2"/>
    <x v="3"/>
    <x v="2"/>
    <n v="22"/>
    <n v="3.2"/>
    <x v="1"/>
    <x v="0"/>
    <x v="549"/>
    <x v="2"/>
    <x v="3"/>
    <x v="3"/>
    <n v="20"/>
    <n v="159.80000000000001"/>
    <x v="9"/>
    <x v="1"/>
    <x v="11"/>
    <x v="0"/>
    <x v="1"/>
    <n v="18.636363636363637"/>
    <n v="5.3658536585365853E-2"/>
    <n v="198"/>
    <x v="0"/>
  </r>
  <r>
    <x v="577"/>
    <x v="71"/>
    <d v="2023-08-28T00:00:00"/>
    <d v="2024-12-14T00:00:00"/>
    <n v="11.99"/>
    <n v="370"/>
    <x v="6"/>
    <n v="3"/>
    <n v="4"/>
    <x v="1"/>
    <n v="973"/>
    <n v="152"/>
    <x v="2"/>
    <x v="1"/>
    <x v="3"/>
    <n v="98"/>
    <n v="3.1"/>
    <x v="0"/>
    <x v="0"/>
    <x v="550"/>
    <x v="3"/>
    <x v="2"/>
    <x v="1"/>
    <n v="15"/>
    <n v="179.85"/>
    <x v="2"/>
    <x v="1"/>
    <x v="2"/>
    <x v="0"/>
    <x v="0"/>
    <n v="3.7755102040816326"/>
    <n v="0.26486486486486488"/>
    <n v="105"/>
    <x v="0"/>
  </r>
  <r>
    <x v="578"/>
    <x v="113"/>
    <d v="2023-10-23T00:00:00"/>
    <d v="2024-11-27T00:00:00"/>
    <n v="7.99"/>
    <n v="414"/>
    <x v="0"/>
    <n v="4"/>
    <n v="6"/>
    <x v="1"/>
    <n v="271"/>
    <n v="51"/>
    <x v="1"/>
    <x v="3"/>
    <x v="4"/>
    <n v="8"/>
    <n v="4.3"/>
    <x v="1"/>
    <x v="0"/>
    <x v="551"/>
    <x v="4"/>
    <x v="3"/>
    <x v="3"/>
    <n v="13"/>
    <n v="103.87"/>
    <x v="8"/>
    <x v="1"/>
    <x v="0"/>
    <x v="0"/>
    <x v="1"/>
    <n v="51.75"/>
    <n v="1.932367149758454E-2"/>
    <n v="122"/>
    <x v="0"/>
  </r>
  <r>
    <x v="579"/>
    <x v="114"/>
    <d v="2023-07-07T00:00:00"/>
    <d v="2024-11-19T00:00:00"/>
    <n v="15.99"/>
    <n v="30"/>
    <x v="5"/>
    <n v="1"/>
    <n v="1"/>
    <x v="0"/>
    <n v="178"/>
    <n v="162"/>
    <x v="1"/>
    <x v="3"/>
    <x v="2"/>
    <n v="20"/>
    <n v="4.5999999999999996"/>
    <x v="0"/>
    <x v="0"/>
    <x v="552"/>
    <x v="0"/>
    <x v="2"/>
    <x v="1"/>
    <n v="16"/>
    <n v="255.84"/>
    <x v="7"/>
    <x v="1"/>
    <x v="0"/>
    <x v="0"/>
    <x v="2"/>
    <n v="1.5"/>
    <n v="0.66666666666666663"/>
    <n v="130"/>
    <x v="0"/>
  </r>
  <r>
    <x v="580"/>
    <x v="16"/>
    <d v="2023-04-04T00:00:00"/>
    <d v="2024-12-14T00:00:00"/>
    <n v="7.99"/>
    <n v="493"/>
    <x v="1"/>
    <n v="5"/>
    <n v="2"/>
    <x v="1"/>
    <n v="29"/>
    <n v="82"/>
    <x v="1"/>
    <x v="0"/>
    <x v="3"/>
    <n v="64"/>
    <n v="3.4"/>
    <x v="1"/>
    <x v="0"/>
    <x v="553"/>
    <x v="0"/>
    <x v="4"/>
    <x v="3"/>
    <n v="20"/>
    <n v="159.80000000000001"/>
    <x v="4"/>
    <x v="1"/>
    <x v="2"/>
    <x v="0"/>
    <x v="1"/>
    <n v="7.703125"/>
    <n v="0.12981744421906694"/>
    <n v="105"/>
    <x v="0"/>
  </r>
  <r>
    <x v="581"/>
    <x v="144"/>
    <d v="2023-07-19T00:00:00"/>
    <d v="2024-11-28T00:00:00"/>
    <n v="11.99"/>
    <n v="475"/>
    <x v="3"/>
    <n v="1"/>
    <n v="5"/>
    <x v="0"/>
    <n v="523"/>
    <n v="30"/>
    <x v="0"/>
    <x v="0"/>
    <x v="4"/>
    <n v="2"/>
    <n v="4.8"/>
    <x v="1"/>
    <x v="0"/>
    <x v="554"/>
    <x v="0"/>
    <x v="4"/>
    <x v="0"/>
    <n v="16"/>
    <n v="191.84"/>
    <x v="7"/>
    <x v="1"/>
    <x v="0"/>
    <x v="0"/>
    <x v="0"/>
    <n v="237.5"/>
    <n v="4.2105263157894736E-3"/>
    <n v="121"/>
    <x v="0"/>
  </r>
  <r>
    <x v="582"/>
    <x v="76"/>
    <d v="2022-12-23T00:00:00"/>
    <d v="2024-12-18T00:00:00"/>
    <n v="11.99"/>
    <n v="109"/>
    <x v="3"/>
    <n v="2"/>
    <n v="3"/>
    <x v="0"/>
    <n v="701"/>
    <n v="4"/>
    <x v="2"/>
    <x v="3"/>
    <x v="3"/>
    <n v="64"/>
    <n v="3.5"/>
    <x v="1"/>
    <x v="0"/>
    <x v="555"/>
    <x v="1"/>
    <x v="0"/>
    <x v="1"/>
    <n v="23"/>
    <n v="275.77"/>
    <x v="0"/>
    <x v="2"/>
    <x v="2"/>
    <x v="0"/>
    <x v="0"/>
    <n v="1.703125"/>
    <n v="0.58715596330275233"/>
    <n v="101"/>
    <x v="0"/>
  </r>
  <r>
    <x v="583"/>
    <x v="30"/>
    <d v="2024-11-05T00:00:00"/>
    <d v="2024-11-24T00:00:00"/>
    <n v="15.99"/>
    <n v="389"/>
    <x v="1"/>
    <n v="2"/>
    <n v="2"/>
    <x v="0"/>
    <n v="120"/>
    <n v="191"/>
    <x v="6"/>
    <x v="2"/>
    <x v="1"/>
    <n v="75"/>
    <n v="3.8"/>
    <x v="0"/>
    <x v="0"/>
    <x v="556"/>
    <x v="4"/>
    <x v="4"/>
    <x v="2"/>
    <n v="1"/>
    <n v="15.99"/>
    <x v="11"/>
    <x v="0"/>
    <x v="0"/>
    <x v="0"/>
    <x v="2"/>
    <n v="5.1866666666666665"/>
    <n v="0.19280205655526991"/>
    <n v="125"/>
    <x v="0"/>
  </r>
  <r>
    <x v="584"/>
    <x v="262"/>
    <d v="2023-08-20T00:00:00"/>
    <d v="2024-07-12T00:00:00"/>
    <n v="7.99"/>
    <n v="55"/>
    <x v="2"/>
    <n v="3"/>
    <n v="2"/>
    <x v="1"/>
    <n v="17"/>
    <n v="40"/>
    <x v="6"/>
    <x v="3"/>
    <x v="2"/>
    <n v="48"/>
    <n v="3.7"/>
    <x v="1"/>
    <x v="0"/>
    <x v="557"/>
    <x v="2"/>
    <x v="2"/>
    <x v="0"/>
    <n v="10"/>
    <n v="79.900000000000006"/>
    <x v="2"/>
    <x v="1"/>
    <x v="9"/>
    <x v="0"/>
    <x v="1"/>
    <n v="1.1458333333333333"/>
    <n v="0.87272727272727268"/>
    <n v="260"/>
    <x v="1"/>
  </r>
  <r>
    <x v="585"/>
    <x v="17"/>
    <d v="2023-01-01T00:00:00"/>
    <d v="2024-05-12T00:00:00"/>
    <n v="11.99"/>
    <n v="96"/>
    <x v="3"/>
    <n v="3"/>
    <n v="2"/>
    <x v="0"/>
    <n v="434"/>
    <n v="11"/>
    <x v="3"/>
    <x v="1"/>
    <x v="5"/>
    <n v="80"/>
    <n v="4.5999999999999996"/>
    <x v="1"/>
    <x v="0"/>
    <x v="558"/>
    <x v="1"/>
    <x v="4"/>
    <x v="1"/>
    <n v="16"/>
    <n v="191.84"/>
    <x v="9"/>
    <x v="1"/>
    <x v="7"/>
    <x v="0"/>
    <x v="0"/>
    <n v="1.2"/>
    <n v="0.83333333333333337"/>
    <n v="321"/>
    <x v="1"/>
  </r>
  <r>
    <x v="586"/>
    <x v="62"/>
    <d v="2024-02-27T00:00:00"/>
    <d v="2024-12-14T00:00:00"/>
    <n v="11.99"/>
    <n v="356"/>
    <x v="0"/>
    <n v="3"/>
    <n v="2"/>
    <x v="1"/>
    <n v="776"/>
    <n v="40"/>
    <x v="3"/>
    <x v="1"/>
    <x v="2"/>
    <n v="56"/>
    <n v="3.4"/>
    <x v="0"/>
    <x v="0"/>
    <x v="559"/>
    <x v="3"/>
    <x v="0"/>
    <x v="3"/>
    <n v="9"/>
    <n v="107.91"/>
    <x v="1"/>
    <x v="0"/>
    <x v="2"/>
    <x v="0"/>
    <x v="0"/>
    <n v="6.3571428571428568"/>
    <n v="0.15730337078651685"/>
    <n v="105"/>
    <x v="0"/>
  </r>
  <r>
    <x v="587"/>
    <x v="152"/>
    <d v="2023-04-14T00:00:00"/>
    <d v="2024-11-12T00:00:00"/>
    <n v="11.99"/>
    <n v="321"/>
    <x v="6"/>
    <n v="1"/>
    <n v="6"/>
    <x v="1"/>
    <n v="361"/>
    <n v="12"/>
    <x v="1"/>
    <x v="0"/>
    <x v="4"/>
    <n v="72"/>
    <n v="4.9000000000000004"/>
    <x v="0"/>
    <x v="0"/>
    <x v="560"/>
    <x v="3"/>
    <x v="4"/>
    <x v="0"/>
    <n v="18"/>
    <n v="215.82"/>
    <x v="4"/>
    <x v="1"/>
    <x v="0"/>
    <x v="0"/>
    <x v="0"/>
    <n v="4.458333333333333"/>
    <n v="0.22429906542056074"/>
    <n v="137"/>
    <x v="0"/>
  </r>
  <r>
    <x v="588"/>
    <x v="79"/>
    <d v="2023-12-10T00:00:00"/>
    <d v="2024-11-19T00:00:00"/>
    <n v="11.99"/>
    <n v="396"/>
    <x v="5"/>
    <n v="1"/>
    <n v="2"/>
    <x v="0"/>
    <n v="348"/>
    <n v="172"/>
    <x v="6"/>
    <x v="0"/>
    <x v="3"/>
    <n v="61"/>
    <n v="3.9"/>
    <x v="1"/>
    <x v="0"/>
    <x v="561"/>
    <x v="0"/>
    <x v="0"/>
    <x v="1"/>
    <n v="11"/>
    <n v="131.89000000000001"/>
    <x v="0"/>
    <x v="1"/>
    <x v="0"/>
    <x v="0"/>
    <x v="0"/>
    <n v="6.4918032786885247"/>
    <n v="0.15404040404040403"/>
    <n v="130"/>
    <x v="0"/>
  </r>
  <r>
    <x v="589"/>
    <x v="263"/>
    <d v="2023-03-04T00:00:00"/>
    <d v="2024-12-15T00:00:00"/>
    <n v="7.99"/>
    <n v="161"/>
    <x v="1"/>
    <n v="1"/>
    <n v="2"/>
    <x v="1"/>
    <n v="192"/>
    <n v="65"/>
    <x v="3"/>
    <x v="3"/>
    <x v="4"/>
    <n v="69"/>
    <n v="4"/>
    <x v="1"/>
    <x v="0"/>
    <x v="562"/>
    <x v="4"/>
    <x v="3"/>
    <x v="3"/>
    <n v="21"/>
    <n v="167.79"/>
    <x v="5"/>
    <x v="1"/>
    <x v="2"/>
    <x v="0"/>
    <x v="1"/>
    <n v="2.3333333333333335"/>
    <n v="0.42857142857142855"/>
    <n v="104"/>
    <x v="0"/>
  </r>
  <r>
    <x v="590"/>
    <x v="202"/>
    <d v="2024-08-04T00:00:00"/>
    <d v="2024-12-15T00:00:00"/>
    <n v="15.99"/>
    <n v="197"/>
    <x v="6"/>
    <n v="1"/>
    <n v="4"/>
    <x v="1"/>
    <n v="860"/>
    <n v="42"/>
    <x v="3"/>
    <x v="1"/>
    <x v="5"/>
    <n v="97"/>
    <n v="4"/>
    <x v="0"/>
    <x v="0"/>
    <x v="563"/>
    <x v="3"/>
    <x v="0"/>
    <x v="1"/>
    <n v="4"/>
    <n v="63.96"/>
    <x v="2"/>
    <x v="0"/>
    <x v="2"/>
    <x v="0"/>
    <x v="2"/>
    <n v="2.0309278350515463"/>
    <n v="0.49238578680203043"/>
    <n v="104"/>
    <x v="0"/>
  </r>
  <r>
    <x v="591"/>
    <x v="47"/>
    <d v="2024-06-18T00:00:00"/>
    <d v="2024-11-24T00:00:00"/>
    <n v="11.99"/>
    <n v="125"/>
    <x v="3"/>
    <n v="3"/>
    <n v="6"/>
    <x v="1"/>
    <n v="853"/>
    <n v="16"/>
    <x v="5"/>
    <x v="3"/>
    <x v="4"/>
    <n v="65"/>
    <n v="4.8"/>
    <x v="0"/>
    <x v="0"/>
    <x v="564"/>
    <x v="1"/>
    <x v="4"/>
    <x v="0"/>
    <n v="5"/>
    <n v="59.95"/>
    <x v="3"/>
    <x v="0"/>
    <x v="0"/>
    <x v="0"/>
    <x v="0"/>
    <n v="1.9230769230769231"/>
    <n v="0.52"/>
    <n v="125"/>
    <x v="0"/>
  </r>
  <r>
    <x v="592"/>
    <x v="16"/>
    <d v="2023-12-28T00:00:00"/>
    <d v="2024-11-25T00:00:00"/>
    <n v="7.99"/>
    <n v="105"/>
    <x v="6"/>
    <n v="4"/>
    <n v="3"/>
    <x v="1"/>
    <n v="49"/>
    <n v="71"/>
    <x v="5"/>
    <x v="1"/>
    <x v="5"/>
    <n v="8"/>
    <n v="3.6"/>
    <x v="1"/>
    <x v="0"/>
    <x v="565"/>
    <x v="4"/>
    <x v="2"/>
    <x v="1"/>
    <n v="10"/>
    <n v="79.900000000000006"/>
    <x v="0"/>
    <x v="1"/>
    <x v="0"/>
    <x v="0"/>
    <x v="1"/>
    <n v="13.125"/>
    <n v="7.6190476190476197E-2"/>
    <n v="124"/>
    <x v="0"/>
  </r>
  <r>
    <x v="593"/>
    <x v="33"/>
    <d v="2023-10-31T00:00:00"/>
    <d v="2024-11-19T00:00:00"/>
    <n v="15.99"/>
    <n v="459"/>
    <x v="3"/>
    <n v="5"/>
    <n v="5"/>
    <x v="1"/>
    <n v="961"/>
    <n v="173"/>
    <x v="6"/>
    <x v="3"/>
    <x v="4"/>
    <n v="92"/>
    <n v="3.7"/>
    <x v="1"/>
    <x v="0"/>
    <x v="142"/>
    <x v="4"/>
    <x v="1"/>
    <x v="0"/>
    <n v="12"/>
    <n v="191.88"/>
    <x v="8"/>
    <x v="1"/>
    <x v="0"/>
    <x v="0"/>
    <x v="2"/>
    <n v="4.9891304347826084"/>
    <n v="0.20043572984749455"/>
    <n v="130"/>
    <x v="0"/>
  </r>
  <r>
    <x v="594"/>
    <x v="264"/>
    <d v="2023-01-15T00:00:00"/>
    <d v="2024-11-28T00:00:00"/>
    <n v="7.99"/>
    <n v="154"/>
    <x v="5"/>
    <n v="5"/>
    <n v="4"/>
    <x v="1"/>
    <n v="340"/>
    <n v="53"/>
    <x v="0"/>
    <x v="1"/>
    <x v="1"/>
    <n v="31"/>
    <n v="4.4000000000000004"/>
    <x v="1"/>
    <x v="0"/>
    <x v="566"/>
    <x v="4"/>
    <x v="1"/>
    <x v="0"/>
    <n v="22"/>
    <n v="175.78"/>
    <x v="9"/>
    <x v="1"/>
    <x v="0"/>
    <x v="0"/>
    <x v="1"/>
    <n v="4.967741935483871"/>
    <n v="0.20129870129870131"/>
    <n v="121"/>
    <x v="0"/>
  </r>
  <r>
    <x v="595"/>
    <x v="97"/>
    <d v="2023-11-19T00:00:00"/>
    <d v="2024-12-18T00:00:00"/>
    <n v="7.99"/>
    <n v="345"/>
    <x v="4"/>
    <n v="1"/>
    <n v="4"/>
    <x v="0"/>
    <n v="767"/>
    <n v="66"/>
    <x v="2"/>
    <x v="2"/>
    <x v="2"/>
    <n v="70"/>
    <n v="3.8"/>
    <x v="1"/>
    <x v="0"/>
    <x v="567"/>
    <x v="4"/>
    <x v="4"/>
    <x v="0"/>
    <n v="12"/>
    <n v="95.88"/>
    <x v="11"/>
    <x v="1"/>
    <x v="2"/>
    <x v="0"/>
    <x v="1"/>
    <n v="4.9285714285714288"/>
    <n v="0.20289855072463769"/>
    <n v="101"/>
    <x v="0"/>
  </r>
  <r>
    <x v="596"/>
    <x v="260"/>
    <d v="2024-11-21T00:00:00"/>
    <d v="2024-07-12T00:00:00"/>
    <n v="7.99"/>
    <n v="478"/>
    <x v="5"/>
    <n v="5"/>
    <n v="3"/>
    <x v="1"/>
    <n v="780"/>
    <n v="78"/>
    <x v="6"/>
    <x v="3"/>
    <x v="0"/>
    <n v="66"/>
    <n v="4"/>
    <x v="1"/>
    <x v="0"/>
    <x v="568"/>
    <x v="2"/>
    <x v="0"/>
    <x v="2"/>
    <n v="4"/>
    <n v="31.96"/>
    <x v="11"/>
    <x v="0"/>
    <x v="9"/>
    <x v="0"/>
    <x v="1"/>
    <n v="7.2424242424242422"/>
    <n v="0.13807531380753138"/>
    <n v="260"/>
    <x v="1"/>
  </r>
  <r>
    <x v="597"/>
    <x v="265"/>
    <d v="2023-10-09T00:00:00"/>
    <d v="2024-11-27T00:00:00"/>
    <n v="11.99"/>
    <n v="38"/>
    <x v="6"/>
    <n v="1"/>
    <n v="4"/>
    <x v="1"/>
    <n v="875"/>
    <n v="115"/>
    <x v="2"/>
    <x v="0"/>
    <x v="4"/>
    <n v="75"/>
    <n v="4.7"/>
    <x v="0"/>
    <x v="0"/>
    <x v="569"/>
    <x v="2"/>
    <x v="4"/>
    <x v="0"/>
    <n v="13"/>
    <n v="155.87"/>
    <x v="8"/>
    <x v="1"/>
    <x v="0"/>
    <x v="0"/>
    <x v="0"/>
    <n v="0.50666666666666671"/>
    <n v="1.9736842105263157"/>
    <n v="122"/>
    <x v="0"/>
  </r>
  <r>
    <x v="598"/>
    <x v="155"/>
    <d v="2023-01-25T00:00:00"/>
    <d v="2024-11-22T00:00:00"/>
    <n v="15.99"/>
    <n v="385"/>
    <x v="6"/>
    <n v="3"/>
    <n v="1"/>
    <x v="0"/>
    <n v="807"/>
    <n v="188"/>
    <x v="3"/>
    <x v="1"/>
    <x v="5"/>
    <n v="3"/>
    <n v="3.4"/>
    <x v="1"/>
    <x v="0"/>
    <x v="570"/>
    <x v="3"/>
    <x v="0"/>
    <x v="1"/>
    <n v="21"/>
    <n v="335.79"/>
    <x v="9"/>
    <x v="1"/>
    <x v="0"/>
    <x v="0"/>
    <x v="2"/>
    <n v="128.33333333333334"/>
    <n v="7.7922077922077922E-3"/>
    <n v="127"/>
    <x v="0"/>
  </r>
  <r>
    <x v="599"/>
    <x v="226"/>
    <d v="2023-05-25T00:00:00"/>
    <d v="2024-11-23T00:00:00"/>
    <n v="7.99"/>
    <n v="190"/>
    <x v="2"/>
    <n v="4"/>
    <n v="1"/>
    <x v="1"/>
    <n v="400"/>
    <n v="151"/>
    <x v="5"/>
    <x v="3"/>
    <x v="4"/>
    <n v="52"/>
    <n v="4.3"/>
    <x v="1"/>
    <x v="0"/>
    <x v="571"/>
    <x v="4"/>
    <x v="1"/>
    <x v="0"/>
    <n v="17"/>
    <n v="135.83000000000001"/>
    <x v="6"/>
    <x v="1"/>
    <x v="0"/>
    <x v="0"/>
    <x v="1"/>
    <n v="3.6538461538461537"/>
    <n v="0.27368421052631581"/>
    <n v="126"/>
    <x v="0"/>
  </r>
  <r>
    <x v="600"/>
    <x v="89"/>
    <d v="2023-07-02T00:00:00"/>
    <d v="2024-12-12T00:00:00"/>
    <n v="11.99"/>
    <n v="131"/>
    <x v="4"/>
    <n v="5"/>
    <n v="2"/>
    <x v="0"/>
    <n v="374"/>
    <n v="154"/>
    <x v="4"/>
    <x v="2"/>
    <x v="4"/>
    <n v="81"/>
    <n v="4.4000000000000004"/>
    <x v="1"/>
    <x v="0"/>
    <x v="130"/>
    <x v="1"/>
    <x v="0"/>
    <x v="2"/>
    <n v="17"/>
    <n v="203.83"/>
    <x v="7"/>
    <x v="1"/>
    <x v="2"/>
    <x v="0"/>
    <x v="0"/>
    <n v="1.617283950617284"/>
    <n v="0.61832061068702293"/>
    <n v="107"/>
    <x v="0"/>
  </r>
  <r>
    <x v="601"/>
    <x v="59"/>
    <d v="2023-05-04T00:00:00"/>
    <d v="2024-11-12T00:00:00"/>
    <n v="11.99"/>
    <n v="104"/>
    <x v="3"/>
    <n v="2"/>
    <n v="6"/>
    <x v="0"/>
    <n v="570"/>
    <n v="29"/>
    <x v="6"/>
    <x v="3"/>
    <x v="4"/>
    <n v="56"/>
    <n v="3.9"/>
    <x v="0"/>
    <x v="0"/>
    <x v="572"/>
    <x v="4"/>
    <x v="0"/>
    <x v="0"/>
    <n v="18"/>
    <n v="215.82"/>
    <x v="6"/>
    <x v="1"/>
    <x v="0"/>
    <x v="0"/>
    <x v="0"/>
    <n v="1.8571428571428572"/>
    <n v="0.53846153846153844"/>
    <n v="137"/>
    <x v="0"/>
  </r>
  <r>
    <x v="602"/>
    <x v="3"/>
    <d v="2024-04-19T00:00:00"/>
    <d v="2024-01-12T00:00:00"/>
    <n v="11.99"/>
    <n v="203"/>
    <x v="0"/>
    <n v="1"/>
    <n v="3"/>
    <x v="0"/>
    <n v="961"/>
    <n v="41"/>
    <x v="5"/>
    <x v="2"/>
    <x v="4"/>
    <n v="76"/>
    <n v="4.2"/>
    <x v="0"/>
    <x v="0"/>
    <x v="573"/>
    <x v="2"/>
    <x v="1"/>
    <x v="0"/>
    <n v="3"/>
    <n v="35.97"/>
    <x v="4"/>
    <x v="0"/>
    <x v="8"/>
    <x v="0"/>
    <x v="0"/>
    <n v="2.6710526315789473"/>
    <n v="0.37438423645320196"/>
    <n v="442"/>
    <x v="1"/>
  </r>
  <r>
    <x v="603"/>
    <x v="42"/>
    <d v="2024-06-13T00:00:00"/>
    <d v="2024-08-12T00:00:00"/>
    <n v="7.99"/>
    <n v="61"/>
    <x v="1"/>
    <n v="1"/>
    <n v="5"/>
    <x v="1"/>
    <n v="242"/>
    <n v="200"/>
    <x v="0"/>
    <x v="0"/>
    <x v="2"/>
    <n v="53"/>
    <n v="4.8"/>
    <x v="0"/>
    <x v="0"/>
    <x v="574"/>
    <x v="1"/>
    <x v="0"/>
    <x v="0"/>
    <n v="1"/>
    <n v="7.99"/>
    <x v="3"/>
    <x v="0"/>
    <x v="6"/>
    <x v="0"/>
    <x v="1"/>
    <n v="1.1509433962264151"/>
    <n v="0.86885245901639341"/>
    <n v="229"/>
    <x v="1"/>
  </r>
  <r>
    <x v="604"/>
    <x v="81"/>
    <d v="2023-12-26T00:00:00"/>
    <d v="2024-08-12T00:00:00"/>
    <n v="15.99"/>
    <n v="253"/>
    <x v="4"/>
    <n v="1"/>
    <n v="2"/>
    <x v="1"/>
    <n v="653"/>
    <n v="53"/>
    <x v="3"/>
    <x v="3"/>
    <x v="3"/>
    <n v="43"/>
    <n v="4.0999999999999996"/>
    <x v="0"/>
    <x v="0"/>
    <x v="575"/>
    <x v="1"/>
    <x v="0"/>
    <x v="3"/>
    <n v="7"/>
    <n v="111.93"/>
    <x v="0"/>
    <x v="1"/>
    <x v="6"/>
    <x v="0"/>
    <x v="2"/>
    <n v="5.8837209302325579"/>
    <n v="0.16996047430830039"/>
    <n v="229"/>
    <x v="1"/>
  </r>
  <r>
    <x v="605"/>
    <x v="38"/>
    <d v="2023-10-23T00:00:00"/>
    <d v="2024-07-12T00:00:00"/>
    <n v="11.99"/>
    <n v="98"/>
    <x v="1"/>
    <n v="5"/>
    <n v="2"/>
    <x v="1"/>
    <n v="526"/>
    <n v="144"/>
    <x v="3"/>
    <x v="2"/>
    <x v="1"/>
    <n v="10"/>
    <n v="3.9"/>
    <x v="0"/>
    <x v="0"/>
    <x v="576"/>
    <x v="1"/>
    <x v="3"/>
    <x v="1"/>
    <n v="8"/>
    <n v="95.92"/>
    <x v="8"/>
    <x v="1"/>
    <x v="9"/>
    <x v="0"/>
    <x v="0"/>
    <n v="9.8000000000000007"/>
    <n v="0.10204081632653061"/>
    <n v="260"/>
    <x v="1"/>
  </r>
  <r>
    <x v="606"/>
    <x v="63"/>
    <d v="2023-06-22T00:00:00"/>
    <d v="2024-12-17T00:00:00"/>
    <n v="11.99"/>
    <n v="312"/>
    <x v="0"/>
    <n v="5"/>
    <n v="1"/>
    <x v="1"/>
    <n v="895"/>
    <n v="154"/>
    <x v="0"/>
    <x v="2"/>
    <x v="0"/>
    <n v="85"/>
    <n v="4.7"/>
    <x v="0"/>
    <x v="0"/>
    <x v="577"/>
    <x v="1"/>
    <x v="3"/>
    <x v="3"/>
    <n v="17"/>
    <n v="203.83"/>
    <x v="3"/>
    <x v="1"/>
    <x v="2"/>
    <x v="0"/>
    <x v="0"/>
    <n v="3.6705882352941175"/>
    <n v="0.27243589743589741"/>
    <n v="102"/>
    <x v="0"/>
  </r>
  <r>
    <x v="607"/>
    <x v="263"/>
    <d v="2023-10-31T00:00:00"/>
    <d v="2024-11-25T00:00:00"/>
    <n v="7.99"/>
    <n v="468"/>
    <x v="2"/>
    <n v="2"/>
    <n v="3"/>
    <x v="0"/>
    <n v="514"/>
    <n v="46"/>
    <x v="2"/>
    <x v="2"/>
    <x v="1"/>
    <n v="74"/>
    <n v="3.2"/>
    <x v="1"/>
    <x v="0"/>
    <x v="578"/>
    <x v="0"/>
    <x v="3"/>
    <x v="1"/>
    <n v="12"/>
    <n v="95.88"/>
    <x v="8"/>
    <x v="1"/>
    <x v="0"/>
    <x v="0"/>
    <x v="1"/>
    <n v="6.3243243243243246"/>
    <n v="0.15811965811965811"/>
    <n v="124"/>
    <x v="0"/>
  </r>
  <r>
    <x v="608"/>
    <x v="1"/>
    <d v="2024-08-12T00:00:00"/>
    <d v="2024-12-12T00:00:00"/>
    <n v="11.99"/>
    <n v="39"/>
    <x v="2"/>
    <n v="5"/>
    <n v="3"/>
    <x v="1"/>
    <n v="28"/>
    <n v="189"/>
    <x v="2"/>
    <x v="1"/>
    <x v="5"/>
    <n v="26"/>
    <n v="4.5999999999999996"/>
    <x v="0"/>
    <x v="0"/>
    <x v="579"/>
    <x v="0"/>
    <x v="1"/>
    <x v="3"/>
    <n v="4"/>
    <n v="47.96"/>
    <x v="2"/>
    <x v="0"/>
    <x v="2"/>
    <x v="0"/>
    <x v="0"/>
    <n v="1.5"/>
    <n v="0.66666666666666663"/>
    <n v="107"/>
    <x v="0"/>
  </r>
  <r>
    <x v="609"/>
    <x v="93"/>
    <d v="2023-01-26T00:00:00"/>
    <d v="2024-12-15T00:00:00"/>
    <n v="15.99"/>
    <n v="459"/>
    <x v="6"/>
    <n v="2"/>
    <n v="1"/>
    <x v="0"/>
    <n v="445"/>
    <n v="153"/>
    <x v="4"/>
    <x v="3"/>
    <x v="3"/>
    <n v="13"/>
    <n v="4.2"/>
    <x v="1"/>
    <x v="0"/>
    <x v="290"/>
    <x v="4"/>
    <x v="2"/>
    <x v="3"/>
    <n v="22"/>
    <n v="351.78000000000003"/>
    <x v="9"/>
    <x v="1"/>
    <x v="2"/>
    <x v="0"/>
    <x v="2"/>
    <n v="35.307692307692307"/>
    <n v="2.8322440087145968E-2"/>
    <n v="104"/>
    <x v="0"/>
  </r>
  <r>
    <x v="610"/>
    <x v="23"/>
    <d v="2024-08-13T00:00:00"/>
    <d v="2024-07-12T00:00:00"/>
    <n v="11.99"/>
    <n v="353"/>
    <x v="1"/>
    <n v="3"/>
    <n v="6"/>
    <x v="0"/>
    <n v="637"/>
    <n v="160"/>
    <x v="6"/>
    <x v="2"/>
    <x v="1"/>
    <n v="67"/>
    <n v="5"/>
    <x v="0"/>
    <x v="0"/>
    <x v="580"/>
    <x v="4"/>
    <x v="2"/>
    <x v="0"/>
    <n v="1"/>
    <n v="11.99"/>
    <x v="2"/>
    <x v="0"/>
    <x v="9"/>
    <x v="0"/>
    <x v="0"/>
    <n v="5.2686567164179108"/>
    <n v="0.18980169971671387"/>
    <n v="260"/>
    <x v="1"/>
  </r>
  <r>
    <x v="611"/>
    <x v="59"/>
    <d v="2023-05-23T00:00:00"/>
    <d v="2024-12-18T00:00:00"/>
    <n v="7.99"/>
    <n v="283"/>
    <x v="5"/>
    <n v="1"/>
    <n v="5"/>
    <x v="1"/>
    <n v="407"/>
    <n v="15"/>
    <x v="4"/>
    <x v="2"/>
    <x v="5"/>
    <n v="26"/>
    <n v="3.1"/>
    <x v="0"/>
    <x v="0"/>
    <x v="581"/>
    <x v="2"/>
    <x v="1"/>
    <x v="1"/>
    <n v="18"/>
    <n v="143.82"/>
    <x v="6"/>
    <x v="1"/>
    <x v="2"/>
    <x v="0"/>
    <x v="1"/>
    <n v="10.884615384615385"/>
    <n v="9.187279151943463E-2"/>
    <n v="101"/>
    <x v="0"/>
  </r>
  <r>
    <x v="612"/>
    <x v="89"/>
    <d v="2024-01-30T00:00:00"/>
    <d v="2024-07-12T00:00:00"/>
    <n v="11.99"/>
    <n v="200"/>
    <x v="2"/>
    <n v="4"/>
    <n v="5"/>
    <x v="0"/>
    <n v="65"/>
    <n v="11"/>
    <x v="5"/>
    <x v="0"/>
    <x v="5"/>
    <n v="30"/>
    <n v="3.2"/>
    <x v="0"/>
    <x v="0"/>
    <x v="527"/>
    <x v="4"/>
    <x v="3"/>
    <x v="1"/>
    <n v="5"/>
    <n v="59.95"/>
    <x v="9"/>
    <x v="0"/>
    <x v="9"/>
    <x v="0"/>
    <x v="0"/>
    <n v="6.666666666666667"/>
    <n v="0.15"/>
    <n v="260"/>
    <x v="1"/>
  </r>
  <r>
    <x v="613"/>
    <x v="40"/>
    <d v="2024-06-16T00:00:00"/>
    <d v="2024-11-22T00:00:00"/>
    <n v="15.99"/>
    <n v="247"/>
    <x v="2"/>
    <n v="5"/>
    <n v="4"/>
    <x v="0"/>
    <n v="186"/>
    <n v="158"/>
    <x v="6"/>
    <x v="0"/>
    <x v="0"/>
    <n v="19"/>
    <n v="3.8"/>
    <x v="1"/>
    <x v="0"/>
    <x v="582"/>
    <x v="3"/>
    <x v="2"/>
    <x v="3"/>
    <n v="5"/>
    <n v="79.95"/>
    <x v="3"/>
    <x v="0"/>
    <x v="0"/>
    <x v="0"/>
    <x v="2"/>
    <n v="13"/>
    <n v="7.6923076923076927E-2"/>
    <n v="127"/>
    <x v="0"/>
  </r>
  <r>
    <x v="614"/>
    <x v="91"/>
    <d v="2024-01-26T00:00:00"/>
    <d v="2024-11-29T00:00:00"/>
    <n v="15.99"/>
    <n v="134"/>
    <x v="4"/>
    <n v="3"/>
    <n v="5"/>
    <x v="1"/>
    <n v="826"/>
    <n v="160"/>
    <x v="4"/>
    <x v="0"/>
    <x v="1"/>
    <n v="96"/>
    <n v="3.6"/>
    <x v="0"/>
    <x v="0"/>
    <x v="583"/>
    <x v="0"/>
    <x v="3"/>
    <x v="0"/>
    <n v="10"/>
    <n v="159.9"/>
    <x v="9"/>
    <x v="0"/>
    <x v="0"/>
    <x v="0"/>
    <x v="2"/>
    <n v="1.3958333333333333"/>
    <n v="0.71641791044776115"/>
    <n v="120"/>
    <x v="0"/>
  </r>
  <r>
    <x v="615"/>
    <x v="266"/>
    <d v="2023-01-13T00:00:00"/>
    <d v="2024-02-12T00:00:00"/>
    <n v="15.99"/>
    <n v="173"/>
    <x v="1"/>
    <n v="1"/>
    <n v="3"/>
    <x v="1"/>
    <n v="950"/>
    <n v="163"/>
    <x v="4"/>
    <x v="2"/>
    <x v="5"/>
    <n v="96"/>
    <n v="4.9000000000000004"/>
    <x v="0"/>
    <x v="0"/>
    <x v="584"/>
    <x v="2"/>
    <x v="0"/>
    <x v="0"/>
    <n v="12"/>
    <n v="191.88"/>
    <x v="9"/>
    <x v="1"/>
    <x v="3"/>
    <x v="0"/>
    <x v="2"/>
    <n v="1.8020833333333333"/>
    <n v="0.55491329479768781"/>
    <n v="411"/>
    <x v="1"/>
  </r>
  <r>
    <x v="616"/>
    <x v="103"/>
    <d v="2024-06-17T00:00:00"/>
    <d v="2024-12-16T00:00:00"/>
    <n v="15.99"/>
    <n v="301"/>
    <x v="3"/>
    <n v="2"/>
    <n v="1"/>
    <x v="1"/>
    <n v="855"/>
    <n v="46"/>
    <x v="1"/>
    <x v="0"/>
    <x v="0"/>
    <n v="26"/>
    <n v="4.4000000000000004"/>
    <x v="1"/>
    <x v="0"/>
    <x v="585"/>
    <x v="0"/>
    <x v="0"/>
    <x v="0"/>
    <n v="5"/>
    <n v="79.95"/>
    <x v="3"/>
    <x v="0"/>
    <x v="2"/>
    <x v="0"/>
    <x v="2"/>
    <n v="11.576923076923077"/>
    <n v="8.6378737541528236E-2"/>
    <n v="103"/>
    <x v="0"/>
  </r>
  <r>
    <x v="617"/>
    <x v="23"/>
    <d v="2023-03-28T00:00:00"/>
    <d v="2024-12-15T00:00:00"/>
    <n v="11.99"/>
    <n v="358"/>
    <x v="2"/>
    <n v="4"/>
    <n v="3"/>
    <x v="0"/>
    <n v="472"/>
    <n v="65"/>
    <x v="1"/>
    <x v="2"/>
    <x v="0"/>
    <n v="92"/>
    <n v="4"/>
    <x v="1"/>
    <x v="0"/>
    <x v="586"/>
    <x v="0"/>
    <x v="2"/>
    <x v="3"/>
    <n v="20"/>
    <n v="239.8"/>
    <x v="5"/>
    <x v="1"/>
    <x v="2"/>
    <x v="0"/>
    <x v="0"/>
    <n v="3.8913043478260869"/>
    <n v="0.25698324022346369"/>
    <n v="104"/>
    <x v="0"/>
  </r>
  <r>
    <x v="618"/>
    <x v="267"/>
    <d v="2023-02-10T00:00:00"/>
    <d v="2024-11-12T00:00:00"/>
    <n v="11.99"/>
    <n v="302"/>
    <x v="6"/>
    <n v="4"/>
    <n v="2"/>
    <x v="1"/>
    <n v="417"/>
    <n v="143"/>
    <x v="2"/>
    <x v="2"/>
    <x v="2"/>
    <n v="14"/>
    <n v="4.7"/>
    <x v="1"/>
    <x v="0"/>
    <x v="587"/>
    <x v="0"/>
    <x v="1"/>
    <x v="1"/>
    <n v="21"/>
    <n v="251.79"/>
    <x v="1"/>
    <x v="1"/>
    <x v="0"/>
    <x v="0"/>
    <x v="0"/>
    <n v="21.571428571428573"/>
    <n v="4.6357615894039736E-2"/>
    <n v="137"/>
    <x v="0"/>
  </r>
  <r>
    <x v="619"/>
    <x v="248"/>
    <d v="2023-12-18T00:00:00"/>
    <d v="2024-12-18T00:00:00"/>
    <n v="7.99"/>
    <n v="304"/>
    <x v="5"/>
    <n v="1"/>
    <n v="6"/>
    <x v="1"/>
    <n v="902"/>
    <n v="20"/>
    <x v="0"/>
    <x v="3"/>
    <x v="2"/>
    <n v="62"/>
    <n v="3.9"/>
    <x v="0"/>
    <x v="0"/>
    <x v="588"/>
    <x v="4"/>
    <x v="0"/>
    <x v="3"/>
    <n v="12"/>
    <n v="95.88"/>
    <x v="0"/>
    <x v="1"/>
    <x v="2"/>
    <x v="0"/>
    <x v="1"/>
    <n v="4.903225806451613"/>
    <n v="0.20394736842105263"/>
    <n v="101"/>
    <x v="0"/>
  </r>
  <r>
    <x v="620"/>
    <x v="36"/>
    <d v="2024-07-20T00:00:00"/>
    <d v="2024-08-12T00:00:00"/>
    <n v="7.99"/>
    <n v="45"/>
    <x v="0"/>
    <n v="4"/>
    <n v="3"/>
    <x v="0"/>
    <n v="420"/>
    <n v="87"/>
    <x v="6"/>
    <x v="0"/>
    <x v="2"/>
    <n v="41"/>
    <n v="3.3"/>
    <x v="0"/>
    <x v="0"/>
    <x v="589"/>
    <x v="1"/>
    <x v="1"/>
    <x v="3"/>
    <n v="1"/>
    <n v="7.99"/>
    <x v="7"/>
    <x v="0"/>
    <x v="6"/>
    <x v="0"/>
    <x v="1"/>
    <n v="1.0975609756097562"/>
    <n v="0.91111111111111109"/>
    <n v="229"/>
    <x v="1"/>
  </r>
  <r>
    <x v="621"/>
    <x v="16"/>
    <d v="2024-10-19T00:00:00"/>
    <d v="2024-11-29T00:00:00"/>
    <n v="15.99"/>
    <n v="286"/>
    <x v="1"/>
    <n v="5"/>
    <n v="2"/>
    <x v="0"/>
    <n v="617"/>
    <n v="89"/>
    <x v="2"/>
    <x v="3"/>
    <x v="4"/>
    <n v="64"/>
    <n v="3.2"/>
    <x v="0"/>
    <x v="0"/>
    <x v="590"/>
    <x v="0"/>
    <x v="2"/>
    <x v="1"/>
    <n v="1"/>
    <n v="15.99"/>
    <x v="8"/>
    <x v="0"/>
    <x v="0"/>
    <x v="0"/>
    <x v="2"/>
    <n v="4.46875"/>
    <n v="0.22377622377622378"/>
    <n v="120"/>
    <x v="0"/>
  </r>
  <r>
    <x v="622"/>
    <x v="12"/>
    <d v="2024-03-03T00:00:00"/>
    <d v="2024-11-26T00:00:00"/>
    <n v="11.99"/>
    <n v="464"/>
    <x v="1"/>
    <n v="2"/>
    <n v="3"/>
    <x v="1"/>
    <n v="909"/>
    <n v="165"/>
    <x v="0"/>
    <x v="0"/>
    <x v="0"/>
    <n v="28"/>
    <n v="3.6"/>
    <x v="0"/>
    <x v="0"/>
    <x v="180"/>
    <x v="4"/>
    <x v="4"/>
    <x v="3"/>
    <n v="8"/>
    <n v="95.92"/>
    <x v="5"/>
    <x v="0"/>
    <x v="0"/>
    <x v="0"/>
    <x v="0"/>
    <n v="16.571428571428573"/>
    <n v="6.0344827586206899E-2"/>
    <n v="123"/>
    <x v="0"/>
  </r>
  <r>
    <x v="623"/>
    <x v="17"/>
    <d v="2024-01-04T00:00:00"/>
    <d v="2024-05-12T00:00:00"/>
    <n v="7.99"/>
    <n v="55"/>
    <x v="4"/>
    <n v="5"/>
    <n v="6"/>
    <x v="0"/>
    <n v="682"/>
    <n v="141"/>
    <x v="3"/>
    <x v="2"/>
    <x v="3"/>
    <n v="42"/>
    <n v="3.6"/>
    <x v="0"/>
    <x v="0"/>
    <x v="591"/>
    <x v="4"/>
    <x v="2"/>
    <x v="0"/>
    <n v="4"/>
    <n v="31.96"/>
    <x v="9"/>
    <x v="0"/>
    <x v="7"/>
    <x v="0"/>
    <x v="1"/>
    <n v="1.3095238095238095"/>
    <n v="0.76363636363636367"/>
    <n v="321"/>
    <x v="1"/>
  </r>
  <r>
    <x v="624"/>
    <x v="268"/>
    <d v="2024-05-19T00:00:00"/>
    <d v="2024-07-12T00:00:00"/>
    <n v="7.99"/>
    <n v="11"/>
    <x v="3"/>
    <n v="4"/>
    <n v="1"/>
    <x v="1"/>
    <n v="773"/>
    <n v="139"/>
    <x v="0"/>
    <x v="2"/>
    <x v="4"/>
    <n v="45"/>
    <n v="4.0999999999999996"/>
    <x v="1"/>
    <x v="0"/>
    <x v="592"/>
    <x v="3"/>
    <x v="1"/>
    <x v="3"/>
    <n v="1"/>
    <n v="7.99"/>
    <x v="6"/>
    <x v="0"/>
    <x v="9"/>
    <x v="0"/>
    <x v="1"/>
    <n v="0.24444444444444444"/>
    <n v="4.0909090909090908"/>
    <n v="260"/>
    <x v="1"/>
  </r>
  <r>
    <x v="625"/>
    <x v="71"/>
    <d v="2024-02-21T00:00:00"/>
    <d v="2024-11-12T00:00:00"/>
    <n v="15.99"/>
    <n v="166"/>
    <x v="2"/>
    <n v="4"/>
    <n v="1"/>
    <x v="0"/>
    <n v="208"/>
    <n v="39"/>
    <x v="0"/>
    <x v="3"/>
    <x v="0"/>
    <n v="53"/>
    <n v="5"/>
    <x v="0"/>
    <x v="0"/>
    <x v="593"/>
    <x v="0"/>
    <x v="0"/>
    <x v="3"/>
    <n v="8"/>
    <n v="127.92"/>
    <x v="1"/>
    <x v="0"/>
    <x v="0"/>
    <x v="0"/>
    <x v="2"/>
    <n v="3.1320754716981134"/>
    <n v="0.31927710843373491"/>
    <n v="137"/>
    <x v="0"/>
  </r>
  <r>
    <x v="626"/>
    <x v="269"/>
    <d v="2024-09-17T00:00:00"/>
    <d v="2024-11-12T00:00:00"/>
    <n v="11.99"/>
    <n v="491"/>
    <x v="2"/>
    <n v="1"/>
    <n v="6"/>
    <x v="1"/>
    <n v="434"/>
    <n v="182"/>
    <x v="0"/>
    <x v="0"/>
    <x v="0"/>
    <n v="24"/>
    <n v="4.0999999999999996"/>
    <x v="1"/>
    <x v="0"/>
    <x v="594"/>
    <x v="3"/>
    <x v="2"/>
    <x v="0"/>
    <n v="1"/>
    <n v="11.99"/>
    <x v="10"/>
    <x v="0"/>
    <x v="0"/>
    <x v="0"/>
    <x v="0"/>
    <n v="20.458333333333332"/>
    <n v="4.8879837067209775E-2"/>
    <n v="137"/>
    <x v="0"/>
  </r>
  <r>
    <x v="627"/>
    <x v="63"/>
    <d v="2024-09-28T00:00:00"/>
    <d v="2024-09-12T00:00:00"/>
    <n v="7.99"/>
    <n v="163"/>
    <x v="2"/>
    <n v="2"/>
    <n v="6"/>
    <x v="1"/>
    <n v="206"/>
    <n v="132"/>
    <x v="0"/>
    <x v="2"/>
    <x v="3"/>
    <n v="63"/>
    <n v="3.5"/>
    <x v="0"/>
    <x v="0"/>
    <x v="595"/>
    <x v="4"/>
    <x v="0"/>
    <x v="3"/>
    <n v="1"/>
    <n v="7.99"/>
    <x v="10"/>
    <x v="0"/>
    <x v="11"/>
    <x v="0"/>
    <x v="1"/>
    <n v="2.5873015873015874"/>
    <n v="0.38650306748466257"/>
    <n v="198"/>
    <x v="0"/>
  </r>
  <r>
    <x v="628"/>
    <x v="104"/>
    <d v="2023-01-19T00:00:00"/>
    <d v="2024-11-25T00:00:00"/>
    <n v="15.99"/>
    <n v="299"/>
    <x v="0"/>
    <n v="5"/>
    <n v="2"/>
    <x v="0"/>
    <n v="803"/>
    <n v="197"/>
    <x v="5"/>
    <x v="0"/>
    <x v="5"/>
    <n v="58"/>
    <n v="4.8"/>
    <x v="1"/>
    <x v="0"/>
    <x v="596"/>
    <x v="4"/>
    <x v="3"/>
    <x v="3"/>
    <n v="22"/>
    <n v="351.78000000000003"/>
    <x v="9"/>
    <x v="1"/>
    <x v="0"/>
    <x v="0"/>
    <x v="2"/>
    <n v="5.1551724137931032"/>
    <n v="0.1939799331103679"/>
    <n v="124"/>
    <x v="0"/>
  </r>
  <r>
    <x v="629"/>
    <x v="17"/>
    <d v="2023-08-07T00:00:00"/>
    <d v="2024-12-13T00:00:00"/>
    <n v="15.99"/>
    <n v="207"/>
    <x v="0"/>
    <n v="2"/>
    <n v="2"/>
    <x v="1"/>
    <n v="494"/>
    <n v="28"/>
    <x v="4"/>
    <x v="0"/>
    <x v="4"/>
    <n v="99"/>
    <n v="3.6"/>
    <x v="1"/>
    <x v="0"/>
    <x v="597"/>
    <x v="4"/>
    <x v="1"/>
    <x v="0"/>
    <n v="16"/>
    <n v="255.84"/>
    <x v="2"/>
    <x v="1"/>
    <x v="2"/>
    <x v="0"/>
    <x v="2"/>
    <n v="2.0909090909090908"/>
    <n v="0.47826086956521741"/>
    <n v="106"/>
    <x v="0"/>
  </r>
  <r>
    <x v="630"/>
    <x v="56"/>
    <d v="2023-08-05T00:00:00"/>
    <d v="2024-11-27T00:00:00"/>
    <n v="15.99"/>
    <n v="447"/>
    <x v="6"/>
    <n v="5"/>
    <n v="2"/>
    <x v="0"/>
    <n v="709"/>
    <n v="93"/>
    <x v="1"/>
    <x v="2"/>
    <x v="4"/>
    <n v="35"/>
    <n v="4.8"/>
    <x v="0"/>
    <x v="0"/>
    <x v="598"/>
    <x v="2"/>
    <x v="3"/>
    <x v="3"/>
    <n v="15"/>
    <n v="239.85"/>
    <x v="2"/>
    <x v="1"/>
    <x v="0"/>
    <x v="0"/>
    <x v="2"/>
    <n v="12.771428571428572"/>
    <n v="7.829977628635347E-2"/>
    <n v="122"/>
    <x v="0"/>
  </r>
  <r>
    <x v="631"/>
    <x v="5"/>
    <d v="2023-09-17T00:00:00"/>
    <d v="2024-11-19T00:00:00"/>
    <n v="15.99"/>
    <n v="408"/>
    <x v="3"/>
    <n v="2"/>
    <n v="6"/>
    <x v="1"/>
    <n v="837"/>
    <n v="105"/>
    <x v="1"/>
    <x v="1"/>
    <x v="0"/>
    <n v="71"/>
    <n v="4.3"/>
    <x v="0"/>
    <x v="0"/>
    <x v="599"/>
    <x v="2"/>
    <x v="4"/>
    <x v="2"/>
    <n v="14"/>
    <n v="223.86"/>
    <x v="10"/>
    <x v="1"/>
    <x v="0"/>
    <x v="0"/>
    <x v="2"/>
    <n v="5.746478873239437"/>
    <n v="0.17401960784313725"/>
    <n v="130"/>
    <x v="0"/>
  </r>
  <r>
    <x v="632"/>
    <x v="23"/>
    <d v="2024-07-30T00:00:00"/>
    <d v="2024-01-12T00:00:00"/>
    <n v="11.99"/>
    <n v="23"/>
    <x v="3"/>
    <n v="5"/>
    <n v="3"/>
    <x v="0"/>
    <n v="725"/>
    <n v="168"/>
    <x v="3"/>
    <x v="2"/>
    <x v="3"/>
    <n v="25"/>
    <n v="3.6"/>
    <x v="0"/>
    <x v="0"/>
    <x v="600"/>
    <x v="1"/>
    <x v="4"/>
    <x v="0"/>
    <n v="6"/>
    <n v="71.94"/>
    <x v="7"/>
    <x v="0"/>
    <x v="8"/>
    <x v="0"/>
    <x v="0"/>
    <n v="0.92"/>
    <n v="1.0869565217391304"/>
    <n v="442"/>
    <x v="1"/>
  </r>
  <r>
    <x v="633"/>
    <x v="180"/>
    <d v="2023-10-28T00:00:00"/>
    <d v="2024-11-20T00:00:00"/>
    <n v="7.99"/>
    <n v="180"/>
    <x v="4"/>
    <n v="5"/>
    <n v="2"/>
    <x v="1"/>
    <n v="647"/>
    <n v="2"/>
    <x v="2"/>
    <x v="0"/>
    <x v="5"/>
    <n v="9"/>
    <n v="3.5"/>
    <x v="1"/>
    <x v="0"/>
    <x v="601"/>
    <x v="0"/>
    <x v="1"/>
    <x v="1"/>
    <n v="12"/>
    <n v="95.88"/>
    <x v="8"/>
    <x v="1"/>
    <x v="0"/>
    <x v="0"/>
    <x v="1"/>
    <n v="20"/>
    <n v="0.05"/>
    <n v="129"/>
    <x v="0"/>
  </r>
  <r>
    <x v="634"/>
    <x v="193"/>
    <d v="2024-02-11T00:00:00"/>
    <d v="2024-11-28T00:00:00"/>
    <n v="7.99"/>
    <n v="161"/>
    <x v="6"/>
    <n v="2"/>
    <n v="5"/>
    <x v="0"/>
    <n v="151"/>
    <n v="109"/>
    <x v="6"/>
    <x v="0"/>
    <x v="1"/>
    <n v="27"/>
    <n v="3.3"/>
    <x v="1"/>
    <x v="0"/>
    <x v="158"/>
    <x v="2"/>
    <x v="0"/>
    <x v="1"/>
    <n v="9"/>
    <n v="71.91"/>
    <x v="1"/>
    <x v="0"/>
    <x v="0"/>
    <x v="0"/>
    <x v="1"/>
    <n v="5.9629629629629628"/>
    <n v="0.16770186335403728"/>
    <n v="121"/>
    <x v="0"/>
  </r>
  <r>
    <x v="635"/>
    <x v="112"/>
    <d v="2023-07-28T00:00:00"/>
    <d v="2024-02-12T00:00:00"/>
    <n v="7.99"/>
    <n v="422"/>
    <x v="4"/>
    <n v="3"/>
    <n v="5"/>
    <x v="0"/>
    <n v="399"/>
    <n v="27"/>
    <x v="4"/>
    <x v="1"/>
    <x v="1"/>
    <n v="12"/>
    <n v="4.4000000000000004"/>
    <x v="0"/>
    <x v="0"/>
    <x v="602"/>
    <x v="0"/>
    <x v="4"/>
    <x v="1"/>
    <n v="6"/>
    <n v="47.94"/>
    <x v="7"/>
    <x v="1"/>
    <x v="3"/>
    <x v="0"/>
    <x v="1"/>
    <n v="35.166666666666664"/>
    <n v="2.843601895734597E-2"/>
    <n v="411"/>
    <x v="1"/>
  </r>
  <r>
    <x v="636"/>
    <x v="252"/>
    <d v="2024-04-24T00:00:00"/>
    <d v="2024-09-12T00:00:00"/>
    <n v="11.99"/>
    <n v="10"/>
    <x v="3"/>
    <n v="2"/>
    <n v="4"/>
    <x v="0"/>
    <n v="146"/>
    <n v="95"/>
    <x v="5"/>
    <x v="1"/>
    <x v="0"/>
    <n v="99"/>
    <n v="3.8"/>
    <x v="0"/>
    <x v="0"/>
    <x v="603"/>
    <x v="3"/>
    <x v="0"/>
    <x v="1"/>
    <n v="4"/>
    <n v="47.96"/>
    <x v="4"/>
    <x v="0"/>
    <x v="11"/>
    <x v="0"/>
    <x v="0"/>
    <n v="0.10101010101010101"/>
    <n v="9.9"/>
    <n v="198"/>
    <x v="0"/>
  </r>
  <r>
    <x v="637"/>
    <x v="95"/>
    <d v="2024-06-02T00:00:00"/>
    <d v="2024-11-29T00:00:00"/>
    <n v="7.99"/>
    <n v="343"/>
    <x v="1"/>
    <n v="4"/>
    <n v="1"/>
    <x v="1"/>
    <n v="492"/>
    <n v="187"/>
    <x v="3"/>
    <x v="3"/>
    <x v="5"/>
    <n v="75"/>
    <n v="4.9000000000000004"/>
    <x v="0"/>
    <x v="0"/>
    <x v="604"/>
    <x v="4"/>
    <x v="2"/>
    <x v="0"/>
    <n v="5"/>
    <n v="39.950000000000003"/>
    <x v="3"/>
    <x v="0"/>
    <x v="0"/>
    <x v="0"/>
    <x v="1"/>
    <n v="4.5733333333333333"/>
    <n v="0.21865889212827988"/>
    <n v="120"/>
    <x v="0"/>
  </r>
  <r>
    <x v="638"/>
    <x v="200"/>
    <d v="2024-07-22T00:00:00"/>
    <d v="2024-03-12T00:00:00"/>
    <n v="7.99"/>
    <n v="196"/>
    <x v="2"/>
    <n v="1"/>
    <n v="6"/>
    <x v="1"/>
    <n v="936"/>
    <n v="152"/>
    <x v="5"/>
    <x v="3"/>
    <x v="2"/>
    <n v="3"/>
    <n v="3.1"/>
    <x v="0"/>
    <x v="0"/>
    <x v="605"/>
    <x v="0"/>
    <x v="2"/>
    <x v="1"/>
    <n v="4"/>
    <n v="31.96"/>
    <x v="7"/>
    <x v="0"/>
    <x v="5"/>
    <x v="0"/>
    <x v="1"/>
    <n v="65.333333333333329"/>
    <n v="1.5306122448979591E-2"/>
    <n v="382"/>
    <x v="1"/>
  </r>
  <r>
    <x v="639"/>
    <x v="118"/>
    <d v="2023-11-02T00:00:00"/>
    <d v="2024-10-12T00:00:00"/>
    <n v="15.99"/>
    <n v="419"/>
    <x v="1"/>
    <n v="2"/>
    <n v="1"/>
    <x v="0"/>
    <n v="591"/>
    <n v="166"/>
    <x v="5"/>
    <x v="3"/>
    <x v="4"/>
    <n v="26"/>
    <n v="3.5"/>
    <x v="0"/>
    <x v="0"/>
    <x v="606"/>
    <x v="4"/>
    <x v="1"/>
    <x v="0"/>
    <n v="11"/>
    <n v="175.89000000000001"/>
    <x v="11"/>
    <x v="1"/>
    <x v="1"/>
    <x v="0"/>
    <x v="2"/>
    <n v="16.115384615384617"/>
    <n v="6.205250596658711E-2"/>
    <n v="168"/>
    <x v="0"/>
  </r>
  <r>
    <x v="640"/>
    <x v="270"/>
    <d v="2023-12-18T00:00:00"/>
    <d v="2024-11-23T00:00:00"/>
    <n v="7.99"/>
    <n v="358"/>
    <x v="5"/>
    <n v="2"/>
    <n v="3"/>
    <x v="1"/>
    <n v="858"/>
    <n v="65"/>
    <x v="0"/>
    <x v="2"/>
    <x v="2"/>
    <n v="5"/>
    <n v="4.5999999999999996"/>
    <x v="0"/>
    <x v="0"/>
    <x v="607"/>
    <x v="1"/>
    <x v="2"/>
    <x v="1"/>
    <n v="11"/>
    <n v="87.89"/>
    <x v="0"/>
    <x v="1"/>
    <x v="0"/>
    <x v="0"/>
    <x v="1"/>
    <n v="71.599999999999994"/>
    <n v="1.3966480446927373E-2"/>
    <n v="126"/>
    <x v="0"/>
  </r>
  <r>
    <x v="641"/>
    <x v="198"/>
    <d v="2023-06-22T00:00:00"/>
    <d v="2024-08-12T00:00:00"/>
    <n v="15.99"/>
    <n v="34"/>
    <x v="1"/>
    <n v="1"/>
    <n v="4"/>
    <x v="1"/>
    <n v="109"/>
    <n v="174"/>
    <x v="2"/>
    <x v="2"/>
    <x v="3"/>
    <n v="74"/>
    <n v="4.4000000000000004"/>
    <x v="0"/>
    <x v="0"/>
    <x v="608"/>
    <x v="3"/>
    <x v="1"/>
    <x v="0"/>
    <n v="13"/>
    <n v="207.87"/>
    <x v="3"/>
    <x v="1"/>
    <x v="6"/>
    <x v="0"/>
    <x v="2"/>
    <n v="0.45945945945945948"/>
    <n v="2.1764705882352939"/>
    <n v="229"/>
    <x v="1"/>
  </r>
  <r>
    <x v="642"/>
    <x v="97"/>
    <d v="2023-12-23T00:00:00"/>
    <d v="2024-12-12T00:00:00"/>
    <n v="11.99"/>
    <n v="287"/>
    <x v="3"/>
    <n v="1"/>
    <n v="2"/>
    <x v="0"/>
    <n v="918"/>
    <n v="82"/>
    <x v="1"/>
    <x v="2"/>
    <x v="4"/>
    <n v="81"/>
    <n v="3.2"/>
    <x v="1"/>
    <x v="0"/>
    <x v="609"/>
    <x v="2"/>
    <x v="1"/>
    <x v="1"/>
    <n v="11"/>
    <n v="131.89000000000001"/>
    <x v="0"/>
    <x v="1"/>
    <x v="2"/>
    <x v="0"/>
    <x v="0"/>
    <n v="3.5432098765432101"/>
    <n v="0.28222996515679444"/>
    <n v="107"/>
    <x v="0"/>
  </r>
  <r>
    <x v="643"/>
    <x v="82"/>
    <d v="2024-11-02T00:00:00"/>
    <d v="2024-12-16T00:00:00"/>
    <n v="7.99"/>
    <n v="286"/>
    <x v="1"/>
    <n v="5"/>
    <n v="4"/>
    <x v="0"/>
    <n v="751"/>
    <n v="103"/>
    <x v="6"/>
    <x v="0"/>
    <x v="5"/>
    <n v="33"/>
    <n v="3.6"/>
    <x v="1"/>
    <x v="0"/>
    <x v="610"/>
    <x v="2"/>
    <x v="1"/>
    <x v="0"/>
    <n v="1"/>
    <n v="7.99"/>
    <x v="11"/>
    <x v="0"/>
    <x v="2"/>
    <x v="0"/>
    <x v="1"/>
    <n v="8.6666666666666661"/>
    <n v="0.11538461538461539"/>
    <n v="103"/>
    <x v="0"/>
  </r>
  <r>
    <x v="644"/>
    <x v="262"/>
    <d v="2024-05-18T00:00:00"/>
    <d v="2024-11-24T00:00:00"/>
    <n v="11.99"/>
    <n v="479"/>
    <x v="0"/>
    <n v="1"/>
    <n v="3"/>
    <x v="1"/>
    <n v="952"/>
    <n v="48"/>
    <x v="3"/>
    <x v="1"/>
    <x v="1"/>
    <n v="54"/>
    <n v="4.5999999999999996"/>
    <x v="0"/>
    <x v="0"/>
    <x v="611"/>
    <x v="4"/>
    <x v="1"/>
    <x v="3"/>
    <n v="6"/>
    <n v="71.94"/>
    <x v="6"/>
    <x v="0"/>
    <x v="0"/>
    <x v="0"/>
    <x v="0"/>
    <n v="8.8703703703703702"/>
    <n v="0.11273486430062631"/>
    <n v="125"/>
    <x v="0"/>
  </r>
  <r>
    <x v="645"/>
    <x v="5"/>
    <d v="2024-04-26T00:00:00"/>
    <d v="2024-11-27T00:00:00"/>
    <n v="7.99"/>
    <n v="136"/>
    <x v="4"/>
    <n v="5"/>
    <n v="5"/>
    <x v="1"/>
    <n v="20"/>
    <n v="18"/>
    <x v="2"/>
    <x v="2"/>
    <x v="3"/>
    <n v="7"/>
    <n v="4.4000000000000004"/>
    <x v="0"/>
    <x v="0"/>
    <x v="612"/>
    <x v="3"/>
    <x v="0"/>
    <x v="0"/>
    <n v="7"/>
    <n v="55.93"/>
    <x v="4"/>
    <x v="0"/>
    <x v="0"/>
    <x v="0"/>
    <x v="1"/>
    <n v="19.428571428571427"/>
    <n v="5.1470588235294115E-2"/>
    <n v="122"/>
    <x v="0"/>
  </r>
  <r>
    <x v="646"/>
    <x v="115"/>
    <d v="2024-08-05T00:00:00"/>
    <d v="2024-03-12T00:00:00"/>
    <n v="15.99"/>
    <n v="364"/>
    <x v="6"/>
    <n v="2"/>
    <n v="5"/>
    <x v="0"/>
    <n v="865"/>
    <n v="104"/>
    <x v="3"/>
    <x v="1"/>
    <x v="2"/>
    <n v="31"/>
    <n v="3.1"/>
    <x v="1"/>
    <x v="0"/>
    <x v="613"/>
    <x v="0"/>
    <x v="0"/>
    <x v="0"/>
    <n v="4"/>
    <n v="63.96"/>
    <x v="2"/>
    <x v="0"/>
    <x v="5"/>
    <x v="0"/>
    <x v="2"/>
    <n v="11.741935483870968"/>
    <n v="8.5164835164835168E-2"/>
    <n v="382"/>
    <x v="1"/>
  </r>
  <r>
    <x v="647"/>
    <x v="55"/>
    <d v="2023-02-12T00:00:00"/>
    <d v="2024-12-14T00:00:00"/>
    <n v="7.99"/>
    <n v="164"/>
    <x v="3"/>
    <n v="5"/>
    <n v="4"/>
    <x v="1"/>
    <n v="406"/>
    <n v="79"/>
    <x v="3"/>
    <x v="1"/>
    <x v="5"/>
    <n v="90"/>
    <n v="3.2"/>
    <x v="1"/>
    <x v="0"/>
    <x v="614"/>
    <x v="1"/>
    <x v="1"/>
    <x v="0"/>
    <n v="22"/>
    <n v="175.78"/>
    <x v="1"/>
    <x v="1"/>
    <x v="2"/>
    <x v="0"/>
    <x v="1"/>
    <n v="1.8222222222222222"/>
    <n v="0.54878048780487809"/>
    <n v="105"/>
    <x v="0"/>
  </r>
  <r>
    <x v="648"/>
    <x v="155"/>
    <d v="2023-05-04T00:00:00"/>
    <d v="2024-05-12T00:00:00"/>
    <n v="15.99"/>
    <n v="102"/>
    <x v="0"/>
    <n v="1"/>
    <n v="1"/>
    <x v="1"/>
    <n v="604"/>
    <n v="107"/>
    <x v="4"/>
    <x v="0"/>
    <x v="5"/>
    <n v="9"/>
    <n v="4.3"/>
    <x v="1"/>
    <x v="0"/>
    <x v="615"/>
    <x v="3"/>
    <x v="3"/>
    <x v="0"/>
    <n v="12"/>
    <n v="191.88"/>
    <x v="6"/>
    <x v="1"/>
    <x v="7"/>
    <x v="0"/>
    <x v="2"/>
    <n v="11.333333333333334"/>
    <n v="8.8235294117647065E-2"/>
    <n v="321"/>
    <x v="1"/>
  </r>
  <r>
    <x v="649"/>
    <x v="80"/>
    <d v="2023-03-03T00:00:00"/>
    <d v="2024-11-27T00:00:00"/>
    <n v="7.99"/>
    <n v="417"/>
    <x v="0"/>
    <n v="4"/>
    <n v="5"/>
    <x v="0"/>
    <n v="792"/>
    <n v="187"/>
    <x v="4"/>
    <x v="0"/>
    <x v="1"/>
    <n v="5"/>
    <n v="4.5999999999999996"/>
    <x v="0"/>
    <x v="0"/>
    <x v="616"/>
    <x v="2"/>
    <x v="3"/>
    <x v="1"/>
    <n v="20"/>
    <n v="159.80000000000001"/>
    <x v="5"/>
    <x v="1"/>
    <x v="0"/>
    <x v="0"/>
    <x v="1"/>
    <n v="83.4"/>
    <n v="1.1990407673860911E-2"/>
    <n v="122"/>
    <x v="0"/>
  </r>
  <r>
    <x v="650"/>
    <x v="271"/>
    <d v="2023-02-25T00:00:00"/>
    <d v="2024-11-24T00:00:00"/>
    <n v="7.99"/>
    <n v="195"/>
    <x v="5"/>
    <n v="4"/>
    <n v="3"/>
    <x v="1"/>
    <n v="49"/>
    <n v="30"/>
    <x v="2"/>
    <x v="3"/>
    <x v="4"/>
    <n v="68"/>
    <n v="4.4000000000000004"/>
    <x v="1"/>
    <x v="0"/>
    <x v="617"/>
    <x v="2"/>
    <x v="4"/>
    <x v="2"/>
    <n v="20"/>
    <n v="159.80000000000001"/>
    <x v="1"/>
    <x v="1"/>
    <x v="0"/>
    <x v="0"/>
    <x v="1"/>
    <n v="2.8676470588235294"/>
    <n v="0.3487179487179487"/>
    <n v="125"/>
    <x v="0"/>
  </r>
  <r>
    <x v="651"/>
    <x v="104"/>
    <d v="2024-10-29T00:00:00"/>
    <d v="2024-05-12T00:00:00"/>
    <n v="11.99"/>
    <n v="302"/>
    <x v="5"/>
    <n v="5"/>
    <n v="5"/>
    <x v="1"/>
    <n v="42"/>
    <n v="196"/>
    <x v="1"/>
    <x v="1"/>
    <x v="3"/>
    <n v="74"/>
    <n v="4.5999999999999996"/>
    <x v="1"/>
    <x v="0"/>
    <x v="618"/>
    <x v="4"/>
    <x v="4"/>
    <x v="3"/>
    <n v="5"/>
    <n v="59.95"/>
    <x v="8"/>
    <x v="0"/>
    <x v="7"/>
    <x v="0"/>
    <x v="0"/>
    <n v="4.0810810810810807"/>
    <n v="0.24503311258278146"/>
    <n v="321"/>
    <x v="1"/>
  </r>
  <r>
    <x v="652"/>
    <x v="110"/>
    <d v="2024-05-05T00:00:00"/>
    <d v="2024-12-12T00:00:00"/>
    <n v="11.99"/>
    <n v="75"/>
    <x v="5"/>
    <n v="4"/>
    <n v="6"/>
    <x v="0"/>
    <n v="897"/>
    <n v="59"/>
    <x v="0"/>
    <x v="1"/>
    <x v="3"/>
    <n v="11"/>
    <n v="3.4"/>
    <x v="1"/>
    <x v="0"/>
    <x v="619"/>
    <x v="4"/>
    <x v="4"/>
    <x v="1"/>
    <n v="7"/>
    <n v="83.93"/>
    <x v="6"/>
    <x v="0"/>
    <x v="2"/>
    <x v="0"/>
    <x v="0"/>
    <n v="6.8181818181818183"/>
    <n v="0.14666666666666667"/>
    <n v="107"/>
    <x v="0"/>
  </r>
  <r>
    <x v="653"/>
    <x v="69"/>
    <d v="2024-05-28T00:00:00"/>
    <d v="2024-11-30T00:00:00"/>
    <n v="15.99"/>
    <n v="270"/>
    <x v="6"/>
    <n v="3"/>
    <n v="6"/>
    <x v="0"/>
    <n v="271"/>
    <n v="5"/>
    <x v="6"/>
    <x v="1"/>
    <x v="0"/>
    <n v="41"/>
    <n v="3.5"/>
    <x v="1"/>
    <x v="0"/>
    <x v="263"/>
    <x v="1"/>
    <x v="4"/>
    <x v="0"/>
    <n v="6"/>
    <n v="95.94"/>
    <x v="6"/>
    <x v="0"/>
    <x v="0"/>
    <x v="0"/>
    <x v="2"/>
    <n v="6.5853658536585362"/>
    <n v="0.15185185185185185"/>
    <n v="119"/>
    <x v="0"/>
  </r>
  <r>
    <x v="654"/>
    <x v="161"/>
    <d v="2024-02-21T00:00:00"/>
    <d v="2024-11-24T00:00:00"/>
    <n v="15.99"/>
    <n v="101"/>
    <x v="4"/>
    <n v="5"/>
    <n v="1"/>
    <x v="1"/>
    <n v="175"/>
    <n v="125"/>
    <x v="1"/>
    <x v="2"/>
    <x v="2"/>
    <n v="44"/>
    <n v="3.6"/>
    <x v="0"/>
    <x v="0"/>
    <x v="620"/>
    <x v="1"/>
    <x v="1"/>
    <x v="3"/>
    <n v="9"/>
    <n v="143.91"/>
    <x v="1"/>
    <x v="0"/>
    <x v="0"/>
    <x v="0"/>
    <x v="2"/>
    <n v="2.2954545454545454"/>
    <n v="0.43564356435643564"/>
    <n v="125"/>
    <x v="0"/>
  </r>
  <r>
    <x v="655"/>
    <x v="272"/>
    <d v="2023-12-11T00:00:00"/>
    <d v="2024-11-26T00:00:00"/>
    <n v="15.99"/>
    <n v="214"/>
    <x v="3"/>
    <n v="5"/>
    <n v="6"/>
    <x v="1"/>
    <n v="780"/>
    <n v="16"/>
    <x v="4"/>
    <x v="3"/>
    <x v="5"/>
    <n v="1"/>
    <n v="3.3"/>
    <x v="0"/>
    <x v="0"/>
    <x v="621"/>
    <x v="2"/>
    <x v="1"/>
    <x v="3"/>
    <n v="11"/>
    <n v="175.89000000000001"/>
    <x v="0"/>
    <x v="1"/>
    <x v="0"/>
    <x v="0"/>
    <x v="2"/>
    <n v="214"/>
    <n v="4.6728971962616819E-3"/>
    <n v="123"/>
    <x v="0"/>
  </r>
  <r>
    <x v="656"/>
    <x v="273"/>
    <d v="2023-06-07T00:00:00"/>
    <d v="2024-11-29T00:00:00"/>
    <n v="15.99"/>
    <n v="172"/>
    <x v="6"/>
    <n v="2"/>
    <n v="6"/>
    <x v="0"/>
    <n v="841"/>
    <n v="83"/>
    <x v="6"/>
    <x v="3"/>
    <x v="5"/>
    <n v="44"/>
    <n v="5"/>
    <x v="0"/>
    <x v="0"/>
    <x v="622"/>
    <x v="3"/>
    <x v="3"/>
    <x v="3"/>
    <n v="17"/>
    <n v="271.83"/>
    <x v="3"/>
    <x v="1"/>
    <x v="0"/>
    <x v="0"/>
    <x v="2"/>
    <n v="3.9090909090909092"/>
    <n v="0.2558139534883721"/>
    <n v="120"/>
    <x v="0"/>
  </r>
  <r>
    <x v="657"/>
    <x v="65"/>
    <d v="2024-12-17T00:00:00"/>
    <d v="2024-05-12T00:00:00"/>
    <n v="7.99"/>
    <n v="225"/>
    <x v="2"/>
    <n v="3"/>
    <n v="3"/>
    <x v="1"/>
    <n v="589"/>
    <n v="103"/>
    <x v="2"/>
    <x v="1"/>
    <x v="3"/>
    <n v="93"/>
    <n v="3.2"/>
    <x v="0"/>
    <x v="0"/>
    <x v="623"/>
    <x v="2"/>
    <x v="0"/>
    <x v="2"/>
    <n v="7"/>
    <n v="55.93"/>
    <x v="0"/>
    <x v="0"/>
    <x v="7"/>
    <x v="0"/>
    <x v="1"/>
    <n v="2.4193548387096775"/>
    <n v="0.41333333333333333"/>
    <n v="321"/>
    <x v="1"/>
  </r>
  <r>
    <x v="658"/>
    <x v="55"/>
    <d v="2023-08-30T00:00:00"/>
    <d v="2024-11-28T00:00:00"/>
    <n v="11.99"/>
    <n v="420"/>
    <x v="6"/>
    <n v="1"/>
    <n v="2"/>
    <x v="0"/>
    <n v="1000"/>
    <n v="159"/>
    <x v="1"/>
    <x v="0"/>
    <x v="4"/>
    <n v="22"/>
    <n v="4.8"/>
    <x v="1"/>
    <x v="0"/>
    <x v="624"/>
    <x v="2"/>
    <x v="3"/>
    <x v="2"/>
    <n v="14"/>
    <n v="167.86"/>
    <x v="2"/>
    <x v="1"/>
    <x v="0"/>
    <x v="0"/>
    <x v="0"/>
    <n v="19.09090909090909"/>
    <n v="5.2380952380952382E-2"/>
    <n v="121"/>
    <x v="0"/>
  </r>
  <r>
    <x v="659"/>
    <x v="16"/>
    <d v="2024-08-28T00:00:00"/>
    <d v="2024-07-12T00:00:00"/>
    <n v="11.99"/>
    <n v="335"/>
    <x v="4"/>
    <n v="1"/>
    <n v="2"/>
    <x v="1"/>
    <n v="484"/>
    <n v="54"/>
    <x v="6"/>
    <x v="3"/>
    <x v="5"/>
    <n v="51"/>
    <n v="4"/>
    <x v="0"/>
    <x v="0"/>
    <x v="625"/>
    <x v="0"/>
    <x v="2"/>
    <x v="3"/>
    <n v="1"/>
    <n v="11.99"/>
    <x v="2"/>
    <x v="0"/>
    <x v="9"/>
    <x v="0"/>
    <x v="0"/>
    <n v="6.5686274509803919"/>
    <n v="0.15223880597014924"/>
    <n v="260"/>
    <x v="1"/>
  </r>
  <r>
    <x v="660"/>
    <x v="63"/>
    <d v="2024-03-22T00:00:00"/>
    <d v="2024-02-12T00:00:00"/>
    <n v="7.99"/>
    <n v="54"/>
    <x v="4"/>
    <n v="4"/>
    <n v="5"/>
    <x v="1"/>
    <n v="285"/>
    <n v="66"/>
    <x v="1"/>
    <x v="1"/>
    <x v="1"/>
    <n v="43"/>
    <n v="3.8"/>
    <x v="1"/>
    <x v="0"/>
    <x v="593"/>
    <x v="3"/>
    <x v="2"/>
    <x v="0"/>
    <n v="1"/>
    <n v="7.99"/>
    <x v="5"/>
    <x v="0"/>
    <x v="3"/>
    <x v="0"/>
    <x v="1"/>
    <n v="1.2558139534883721"/>
    <n v="0.79629629629629628"/>
    <n v="411"/>
    <x v="1"/>
  </r>
  <r>
    <x v="661"/>
    <x v="186"/>
    <d v="2023-08-08T00:00:00"/>
    <d v="2024-11-30T00:00:00"/>
    <n v="11.99"/>
    <n v="24"/>
    <x v="1"/>
    <n v="4"/>
    <n v="4"/>
    <x v="0"/>
    <n v="30"/>
    <n v="20"/>
    <x v="6"/>
    <x v="0"/>
    <x v="3"/>
    <n v="98"/>
    <n v="3.9"/>
    <x v="1"/>
    <x v="0"/>
    <x v="626"/>
    <x v="1"/>
    <x v="4"/>
    <x v="1"/>
    <n v="15"/>
    <n v="179.85"/>
    <x v="2"/>
    <x v="1"/>
    <x v="0"/>
    <x v="0"/>
    <x v="0"/>
    <n v="0.24489795918367346"/>
    <n v="4.083333333333333"/>
    <n v="119"/>
    <x v="0"/>
  </r>
  <r>
    <x v="662"/>
    <x v="133"/>
    <d v="2024-02-10T00:00:00"/>
    <d v="2024-09-12T00:00:00"/>
    <n v="11.99"/>
    <n v="424"/>
    <x v="1"/>
    <n v="1"/>
    <n v="3"/>
    <x v="1"/>
    <n v="684"/>
    <n v="127"/>
    <x v="0"/>
    <x v="0"/>
    <x v="2"/>
    <n v="97"/>
    <n v="4.5999999999999996"/>
    <x v="1"/>
    <x v="0"/>
    <x v="627"/>
    <x v="1"/>
    <x v="3"/>
    <x v="0"/>
    <n v="7"/>
    <n v="83.93"/>
    <x v="1"/>
    <x v="0"/>
    <x v="11"/>
    <x v="0"/>
    <x v="0"/>
    <n v="4.3711340206185563"/>
    <n v="0.22877358490566038"/>
    <n v="198"/>
    <x v="0"/>
  </r>
  <r>
    <x v="663"/>
    <x v="274"/>
    <d v="2024-03-19T00:00:00"/>
    <d v="2024-11-23T00:00:00"/>
    <n v="15.99"/>
    <n v="210"/>
    <x v="3"/>
    <n v="3"/>
    <n v="4"/>
    <x v="0"/>
    <n v="666"/>
    <n v="164"/>
    <x v="3"/>
    <x v="3"/>
    <x v="2"/>
    <n v="38"/>
    <n v="4.2"/>
    <x v="1"/>
    <x v="0"/>
    <x v="628"/>
    <x v="2"/>
    <x v="1"/>
    <x v="0"/>
    <n v="8"/>
    <n v="127.92"/>
    <x v="5"/>
    <x v="0"/>
    <x v="0"/>
    <x v="0"/>
    <x v="2"/>
    <n v="5.5263157894736841"/>
    <n v="0.18095238095238095"/>
    <n v="126"/>
    <x v="0"/>
  </r>
  <r>
    <x v="664"/>
    <x v="147"/>
    <d v="2023-02-26T00:00:00"/>
    <d v="2024-10-12T00:00:00"/>
    <n v="15.99"/>
    <n v="208"/>
    <x v="0"/>
    <n v="5"/>
    <n v="6"/>
    <x v="0"/>
    <n v="512"/>
    <n v="176"/>
    <x v="5"/>
    <x v="3"/>
    <x v="5"/>
    <n v="36"/>
    <n v="4.7"/>
    <x v="1"/>
    <x v="0"/>
    <x v="629"/>
    <x v="0"/>
    <x v="1"/>
    <x v="1"/>
    <n v="19"/>
    <n v="303.81"/>
    <x v="1"/>
    <x v="1"/>
    <x v="1"/>
    <x v="0"/>
    <x v="2"/>
    <n v="5.7777777777777777"/>
    <n v="0.17307692307692307"/>
    <n v="168"/>
    <x v="0"/>
  </r>
  <r>
    <x v="665"/>
    <x v="112"/>
    <d v="2023-05-14T00:00:00"/>
    <d v="2024-12-16T00:00:00"/>
    <n v="7.99"/>
    <n v="366"/>
    <x v="1"/>
    <n v="1"/>
    <n v="1"/>
    <x v="1"/>
    <n v="257"/>
    <n v="46"/>
    <x v="0"/>
    <x v="2"/>
    <x v="5"/>
    <n v="7"/>
    <n v="4.5"/>
    <x v="0"/>
    <x v="0"/>
    <x v="630"/>
    <x v="3"/>
    <x v="3"/>
    <x v="3"/>
    <n v="19"/>
    <n v="151.81"/>
    <x v="6"/>
    <x v="1"/>
    <x v="2"/>
    <x v="0"/>
    <x v="1"/>
    <n v="52.285714285714285"/>
    <n v="1.912568306010929E-2"/>
    <n v="103"/>
    <x v="0"/>
  </r>
  <r>
    <x v="666"/>
    <x v="275"/>
    <d v="2023-07-02T00:00:00"/>
    <d v="2024-11-19T00:00:00"/>
    <n v="15.99"/>
    <n v="446"/>
    <x v="4"/>
    <n v="1"/>
    <n v="4"/>
    <x v="1"/>
    <n v="897"/>
    <n v="19"/>
    <x v="0"/>
    <x v="3"/>
    <x v="1"/>
    <n v="14"/>
    <n v="3.5"/>
    <x v="0"/>
    <x v="0"/>
    <x v="631"/>
    <x v="4"/>
    <x v="3"/>
    <x v="0"/>
    <n v="16"/>
    <n v="255.84"/>
    <x v="7"/>
    <x v="1"/>
    <x v="0"/>
    <x v="0"/>
    <x v="2"/>
    <n v="31.857142857142858"/>
    <n v="3.1390134529147982E-2"/>
    <n v="130"/>
    <x v="0"/>
  </r>
  <r>
    <x v="667"/>
    <x v="34"/>
    <d v="2024-01-01T00:00:00"/>
    <d v="2024-11-21T00:00:00"/>
    <n v="11.99"/>
    <n v="176"/>
    <x v="3"/>
    <n v="5"/>
    <n v="5"/>
    <x v="1"/>
    <n v="276"/>
    <n v="138"/>
    <x v="5"/>
    <x v="3"/>
    <x v="0"/>
    <n v="56"/>
    <n v="4.7"/>
    <x v="1"/>
    <x v="0"/>
    <x v="632"/>
    <x v="0"/>
    <x v="4"/>
    <x v="2"/>
    <n v="10"/>
    <n v="119.9"/>
    <x v="9"/>
    <x v="0"/>
    <x v="0"/>
    <x v="0"/>
    <x v="0"/>
    <n v="3.1428571428571428"/>
    <n v="0.31818181818181818"/>
    <n v="128"/>
    <x v="0"/>
  </r>
  <r>
    <x v="668"/>
    <x v="23"/>
    <d v="2023-03-03T00:00:00"/>
    <d v="2024-11-12T00:00:00"/>
    <n v="7.99"/>
    <n v="367"/>
    <x v="2"/>
    <n v="1"/>
    <n v="3"/>
    <x v="0"/>
    <n v="522"/>
    <n v="10"/>
    <x v="3"/>
    <x v="3"/>
    <x v="2"/>
    <n v="70"/>
    <n v="3.8"/>
    <x v="1"/>
    <x v="0"/>
    <x v="633"/>
    <x v="4"/>
    <x v="3"/>
    <x v="2"/>
    <n v="20"/>
    <n v="159.80000000000001"/>
    <x v="5"/>
    <x v="1"/>
    <x v="0"/>
    <x v="0"/>
    <x v="1"/>
    <n v="5.2428571428571429"/>
    <n v="0.1907356948228883"/>
    <n v="137"/>
    <x v="0"/>
  </r>
  <r>
    <x v="669"/>
    <x v="276"/>
    <d v="2023-07-06T00:00:00"/>
    <d v="2024-11-12T00:00:00"/>
    <n v="7.99"/>
    <n v="69"/>
    <x v="3"/>
    <n v="2"/>
    <n v="5"/>
    <x v="0"/>
    <n v="222"/>
    <n v="13"/>
    <x v="4"/>
    <x v="3"/>
    <x v="4"/>
    <n v="0"/>
    <n v="4.7"/>
    <x v="0"/>
    <x v="0"/>
    <x v="634"/>
    <x v="4"/>
    <x v="4"/>
    <x v="1"/>
    <n v="16"/>
    <n v="127.84"/>
    <x v="7"/>
    <x v="1"/>
    <x v="0"/>
    <x v="0"/>
    <x v="1"/>
    <n v="0"/>
    <n v="0"/>
    <n v="137"/>
    <x v="0"/>
  </r>
  <r>
    <x v="670"/>
    <x v="277"/>
    <d v="2023-12-12T00:00:00"/>
    <d v="2024-12-17T00:00:00"/>
    <n v="15.99"/>
    <n v="478"/>
    <x v="1"/>
    <n v="4"/>
    <n v="5"/>
    <x v="1"/>
    <n v="578"/>
    <n v="117"/>
    <x v="0"/>
    <x v="1"/>
    <x v="3"/>
    <n v="27"/>
    <n v="4.9000000000000004"/>
    <x v="1"/>
    <x v="0"/>
    <x v="635"/>
    <x v="2"/>
    <x v="2"/>
    <x v="2"/>
    <n v="12"/>
    <n v="191.88"/>
    <x v="0"/>
    <x v="1"/>
    <x v="2"/>
    <x v="0"/>
    <x v="2"/>
    <n v="17.703703703703702"/>
    <n v="5.6485355648535567E-2"/>
    <n v="102"/>
    <x v="0"/>
  </r>
  <r>
    <x v="671"/>
    <x v="113"/>
    <d v="2024-05-19T00:00:00"/>
    <d v="2024-12-14T00:00:00"/>
    <n v="7.99"/>
    <n v="326"/>
    <x v="5"/>
    <n v="5"/>
    <n v="1"/>
    <x v="0"/>
    <n v="590"/>
    <n v="105"/>
    <x v="4"/>
    <x v="3"/>
    <x v="3"/>
    <n v="56"/>
    <n v="3.3"/>
    <x v="1"/>
    <x v="0"/>
    <x v="636"/>
    <x v="0"/>
    <x v="3"/>
    <x v="1"/>
    <n v="6"/>
    <n v="47.94"/>
    <x v="6"/>
    <x v="0"/>
    <x v="2"/>
    <x v="0"/>
    <x v="1"/>
    <n v="5.8214285714285712"/>
    <n v="0.17177914110429449"/>
    <n v="105"/>
    <x v="0"/>
  </r>
  <r>
    <x v="672"/>
    <x v="278"/>
    <d v="2024-10-28T00:00:00"/>
    <d v="2024-11-22T00:00:00"/>
    <n v="7.99"/>
    <n v="53"/>
    <x v="1"/>
    <n v="2"/>
    <n v="1"/>
    <x v="0"/>
    <n v="647"/>
    <n v="165"/>
    <x v="3"/>
    <x v="3"/>
    <x v="0"/>
    <n v="88"/>
    <n v="4"/>
    <x v="1"/>
    <x v="0"/>
    <x v="637"/>
    <x v="3"/>
    <x v="2"/>
    <x v="0"/>
    <n v="1"/>
    <n v="7.99"/>
    <x v="8"/>
    <x v="0"/>
    <x v="0"/>
    <x v="0"/>
    <x v="1"/>
    <n v="0.60227272727272729"/>
    <n v="1.6603773584905661"/>
    <n v="127"/>
    <x v="0"/>
  </r>
  <r>
    <x v="673"/>
    <x v="56"/>
    <d v="2023-04-13T00:00:00"/>
    <d v="2024-07-12T00:00:00"/>
    <n v="7.99"/>
    <n v="358"/>
    <x v="5"/>
    <n v="4"/>
    <n v="6"/>
    <x v="1"/>
    <n v="746"/>
    <n v="200"/>
    <x v="1"/>
    <x v="2"/>
    <x v="1"/>
    <n v="35"/>
    <n v="3.9"/>
    <x v="0"/>
    <x v="0"/>
    <x v="638"/>
    <x v="1"/>
    <x v="2"/>
    <x v="0"/>
    <n v="14"/>
    <n v="111.86"/>
    <x v="4"/>
    <x v="1"/>
    <x v="9"/>
    <x v="0"/>
    <x v="1"/>
    <n v="10.228571428571428"/>
    <n v="9.7765363128491614E-2"/>
    <n v="260"/>
    <x v="1"/>
  </r>
  <r>
    <x v="674"/>
    <x v="38"/>
    <d v="2023-05-02T00:00:00"/>
    <d v="2024-04-12T00:00:00"/>
    <n v="11.99"/>
    <n v="166"/>
    <x v="5"/>
    <n v="5"/>
    <n v="3"/>
    <x v="0"/>
    <n v="367"/>
    <n v="198"/>
    <x v="1"/>
    <x v="2"/>
    <x v="3"/>
    <n v="11"/>
    <n v="4.5999999999999996"/>
    <x v="0"/>
    <x v="0"/>
    <x v="639"/>
    <x v="1"/>
    <x v="0"/>
    <x v="1"/>
    <n v="11"/>
    <n v="131.89000000000001"/>
    <x v="6"/>
    <x v="1"/>
    <x v="4"/>
    <x v="0"/>
    <x v="0"/>
    <n v="15.090909090909092"/>
    <n v="6.6265060240963861E-2"/>
    <n v="351"/>
    <x v="1"/>
  </r>
  <r>
    <x v="675"/>
    <x v="279"/>
    <d v="2024-08-21T00:00:00"/>
    <d v="2024-12-14T00:00:00"/>
    <n v="15.99"/>
    <n v="415"/>
    <x v="4"/>
    <n v="1"/>
    <n v="3"/>
    <x v="1"/>
    <n v="44"/>
    <n v="10"/>
    <x v="4"/>
    <x v="2"/>
    <x v="5"/>
    <n v="91"/>
    <n v="3.3"/>
    <x v="1"/>
    <x v="0"/>
    <x v="640"/>
    <x v="2"/>
    <x v="1"/>
    <x v="1"/>
    <n v="3"/>
    <n v="47.97"/>
    <x v="2"/>
    <x v="0"/>
    <x v="2"/>
    <x v="0"/>
    <x v="2"/>
    <n v="4.5604395604395602"/>
    <n v="0.21927710843373494"/>
    <n v="105"/>
    <x v="0"/>
  </r>
  <r>
    <x v="676"/>
    <x v="65"/>
    <d v="2024-10-01T00:00:00"/>
    <d v="2024-11-21T00:00:00"/>
    <n v="11.99"/>
    <n v="416"/>
    <x v="4"/>
    <n v="3"/>
    <n v="1"/>
    <x v="1"/>
    <n v="774"/>
    <n v="55"/>
    <x v="4"/>
    <x v="3"/>
    <x v="5"/>
    <n v="41"/>
    <n v="3.3"/>
    <x v="1"/>
    <x v="0"/>
    <x v="641"/>
    <x v="0"/>
    <x v="4"/>
    <x v="3"/>
    <n v="1"/>
    <n v="11.99"/>
    <x v="8"/>
    <x v="0"/>
    <x v="0"/>
    <x v="0"/>
    <x v="0"/>
    <n v="10.146341463414634"/>
    <n v="9.8557692307692304E-2"/>
    <n v="128"/>
    <x v="0"/>
  </r>
  <r>
    <x v="677"/>
    <x v="66"/>
    <d v="2024-01-30T00:00:00"/>
    <d v="2024-11-26T00:00:00"/>
    <n v="11.99"/>
    <n v="467"/>
    <x v="5"/>
    <n v="1"/>
    <n v="3"/>
    <x v="1"/>
    <n v="350"/>
    <n v="134"/>
    <x v="0"/>
    <x v="2"/>
    <x v="1"/>
    <n v="1"/>
    <n v="3.9"/>
    <x v="1"/>
    <x v="0"/>
    <x v="642"/>
    <x v="0"/>
    <x v="3"/>
    <x v="1"/>
    <n v="9"/>
    <n v="107.91"/>
    <x v="9"/>
    <x v="0"/>
    <x v="0"/>
    <x v="0"/>
    <x v="0"/>
    <n v="467"/>
    <n v="2.1413276231263384E-3"/>
    <n v="123"/>
    <x v="0"/>
  </r>
  <r>
    <x v="678"/>
    <x v="98"/>
    <d v="2023-09-07T00:00:00"/>
    <d v="2024-11-22T00:00:00"/>
    <n v="11.99"/>
    <n v="477"/>
    <x v="3"/>
    <n v="5"/>
    <n v="4"/>
    <x v="0"/>
    <n v="426"/>
    <n v="137"/>
    <x v="4"/>
    <x v="1"/>
    <x v="3"/>
    <n v="31"/>
    <n v="5"/>
    <x v="1"/>
    <x v="0"/>
    <x v="643"/>
    <x v="2"/>
    <x v="2"/>
    <x v="2"/>
    <n v="14"/>
    <n v="167.86"/>
    <x v="10"/>
    <x v="1"/>
    <x v="0"/>
    <x v="0"/>
    <x v="0"/>
    <n v="15.387096774193548"/>
    <n v="6.4989517819706494E-2"/>
    <n v="127"/>
    <x v="0"/>
  </r>
  <r>
    <x v="679"/>
    <x v="251"/>
    <d v="2024-11-13T00:00:00"/>
    <d v="2024-12-15T00:00:00"/>
    <n v="11.99"/>
    <n v="388"/>
    <x v="2"/>
    <n v="3"/>
    <n v="6"/>
    <x v="0"/>
    <n v="51"/>
    <n v="27"/>
    <x v="2"/>
    <x v="2"/>
    <x v="4"/>
    <n v="66"/>
    <n v="3.2"/>
    <x v="0"/>
    <x v="0"/>
    <x v="644"/>
    <x v="1"/>
    <x v="1"/>
    <x v="1"/>
    <n v="1"/>
    <n v="11.99"/>
    <x v="11"/>
    <x v="0"/>
    <x v="2"/>
    <x v="0"/>
    <x v="0"/>
    <n v="5.8787878787878789"/>
    <n v="0.17010309278350516"/>
    <n v="104"/>
    <x v="0"/>
  </r>
  <r>
    <x v="680"/>
    <x v="17"/>
    <d v="2023-09-09T00:00:00"/>
    <d v="2024-11-29T00:00:00"/>
    <n v="11.99"/>
    <n v="465"/>
    <x v="6"/>
    <n v="2"/>
    <n v="3"/>
    <x v="1"/>
    <n v="987"/>
    <n v="91"/>
    <x v="4"/>
    <x v="2"/>
    <x v="2"/>
    <n v="8"/>
    <n v="4.5999999999999996"/>
    <x v="0"/>
    <x v="0"/>
    <x v="645"/>
    <x v="0"/>
    <x v="0"/>
    <x v="2"/>
    <n v="14"/>
    <n v="167.86"/>
    <x v="10"/>
    <x v="1"/>
    <x v="0"/>
    <x v="0"/>
    <x v="0"/>
    <n v="58.125"/>
    <n v="1.7204301075268817E-2"/>
    <n v="120"/>
    <x v="0"/>
  </r>
  <r>
    <x v="681"/>
    <x v="169"/>
    <d v="2024-08-19T00:00:00"/>
    <d v="2024-12-17T00:00:00"/>
    <n v="7.99"/>
    <n v="336"/>
    <x v="4"/>
    <n v="1"/>
    <n v="2"/>
    <x v="0"/>
    <n v="235"/>
    <n v="25"/>
    <x v="5"/>
    <x v="1"/>
    <x v="5"/>
    <n v="31"/>
    <n v="3.9"/>
    <x v="1"/>
    <x v="0"/>
    <x v="646"/>
    <x v="1"/>
    <x v="0"/>
    <x v="0"/>
    <n v="3"/>
    <n v="23.97"/>
    <x v="2"/>
    <x v="0"/>
    <x v="2"/>
    <x v="0"/>
    <x v="1"/>
    <n v="10.838709677419354"/>
    <n v="9.2261904761904767E-2"/>
    <n v="102"/>
    <x v="0"/>
  </r>
  <r>
    <x v="682"/>
    <x v="65"/>
    <d v="2024-03-15T00:00:00"/>
    <d v="2024-11-25T00:00:00"/>
    <n v="15.99"/>
    <n v="412"/>
    <x v="4"/>
    <n v="2"/>
    <n v="5"/>
    <x v="1"/>
    <n v="450"/>
    <n v="147"/>
    <x v="5"/>
    <x v="2"/>
    <x v="3"/>
    <n v="11"/>
    <n v="4.4000000000000004"/>
    <x v="0"/>
    <x v="0"/>
    <x v="647"/>
    <x v="3"/>
    <x v="3"/>
    <x v="0"/>
    <n v="8"/>
    <n v="127.92"/>
    <x v="5"/>
    <x v="0"/>
    <x v="0"/>
    <x v="0"/>
    <x v="2"/>
    <n v="37.454545454545453"/>
    <n v="2.6699029126213591E-2"/>
    <n v="124"/>
    <x v="0"/>
  </r>
  <r>
    <x v="683"/>
    <x v="95"/>
    <d v="2024-06-20T00:00:00"/>
    <d v="2024-12-13T00:00:00"/>
    <n v="11.99"/>
    <n v="405"/>
    <x v="1"/>
    <n v="3"/>
    <n v="3"/>
    <x v="0"/>
    <n v="90"/>
    <n v="151"/>
    <x v="2"/>
    <x v="2"/>
    <x v="4"/>
    <n v="64"/>
    <n v="4.0999999999999996"/>
    <x v="1"/>
    <x v="0"/>
    <x v="648"/>
    <x v="2"/>
    <x v="0"/>
    <x v="0"/>
    <n v="5"/>
    <n v="59.95"/>
    <x v="3"/>
    <x v="0"/>
    <x v="2"/>
    <x v="0"/>
    <x v="0"/>
    <n v="6.328125"/>
    <n v="0.15802469135802469"/>
    <n v="106"/>
    <x v="0"/>
  </r>
  <r>
    <x v="684"/>
    <x v="101"/>
    <d v="2023-03-01T00:00:00"/>
    <d v="2024-11-29T00:00:00"/>
    <n v="7.99"/>
    <n v="235"/>
    <x v="0"/>
    <n v="1"/>
    <n v="2"/>
    <x v="0"/>
    <n v="765"/>
    <n v="159"/>
    <x v="6"/>
    <x v="1"/>
    <x v="3"/>
    <n v="77"/>
    <n v="4.2"/>
    <x v="1"/>
    <x v="0"/>
    <x v="649"/>
    <x v="2"/>
    <x v="2"/>
    <x v="3"/>
    <n v="20"/>
    <n v="159.80000000000001"/>
    <x v="5"/>
    <x v="1"/>
    <x v="0"/>
    <x v="0"/>
    <x v="1"/>
    <n v="3.051948051948052"/>
    <n v="0.32765957446808508"/>
    <n v="120"/>
    <x v="0"/>
  </r>
  <r>
    <x v="685"/>
    <x v="5"/>
    <d v="2024-04-13T00:00:00"/>
    <d v="2024-10-12T00:00:00"/>
    <n v="7.99"/>
    <n v="193"/>
    <x v="2"/>
    <n v="3"/>
    <n v="6"/>
    <x v="1"/>
    <n v="453"/>
    <n v="113"/>
    <x v="6"/>
    <x v="0"/>
    <x v="5"/>
    <n v="74"/>
    <n v="3.5"/>
    <x v="0"/>
    <x v="0"/>
    <x v="650"/>
    <x v="1"/>
    <x v="3"/>
    <x v="3"/>
    <n v="5"/>
    <n v="39.950000000000003"/>
    <x v="4"/>
    <x v="0"/>
    <x v="1"/>
    <x v="0"/>
    <x v="1"/>
    <n v="2.6081081081081079"/>
    <n v="0.38341968911917096"/>
    <n v="168"/>
    <x v="0"/>
  </r>
  <r>
    <x v="686"/>
    <x v="57"/>
    <d v="2023-12-19T00:00:00"/>
    <d v="2024-11-29T00:00:00"/>
    <n v="15.99"/>
    <n v="318"/>
    <x v="5"/>
    <n v="3"/>
    <n v="2"/>
    <x v="1"/>
    <n v="943"/>
    <n v="116"/>
    <x v="2"/>
    <x v="3"/>
    <x v="3"/>
    <n v="22"/>
    <n v="4.0999999999999996"/>
    <x v="1"/>
    <x v="0"/>
    <x v="651"/>
    <x v="1"/>
    <x v="3"/>
    <x v="1"/>
    <n v="11"/>
    <n v="175.89000000000001"/>
    <x v="0"/>
    <x v="1"/>
    <x v="0"/>
    <x v="0"/>
    <x v="2"/>
    <n v="14.454545454545455"/>
    <n v="6.9182389937106917E-2"/>
    <n v="120"/>
    <x v="0"/>
  </r>
  <r>
    <x v="687"/>
    <x v="280"/>
    <d v="2023-08-05T00:00:00"/>
    <d v="2024-12-17T00:00:00"/>
    <n v="15.99"/>
    <n v="391"/>
    <x v="5"/>
    <n v="2"/>
    <n v="2"/>
    <x v="0"/>
    <n v="988"/>
    <n v="82"/>
    <x v="3"/>
    <x v="3"/>
    <x v="4"/>
    <n v="73"/>
    <n v="3"/>
    <x v="0"/>
    <x v="0"/>
    <x v="652"/>
    <x v="2"/>
    <x v="4"/>
    <x v="2"/>
    <n v="16"/>
    <n v="255.84"/>
    <x v="2"/>
    <x v="1"/>
    <x v="2"/>
    <x v="0"/>
    <x v="2"/>
    <n v="5.3561643835616435"/>
    <n v="0.1867007672634271"/>
    <n v="102"/>
    <x v="0"/>
  </r>
  <r>
    <x v="688"/>
    <x v="1"/>
    <d v="2023-12-04T00:00:00"/>
    <d v="2024-06-12T00:00:00"/>
    <n v="11.99"/>
    <n v="193"/>
    <x v="3"/>
    <n v="4"/>
    <n v="4"/>
    <x v="0"/>
    <n v="364"/>
    <n v="181"/>
    <x v="4"/>
    <x v="1"/>
    <x v="1"/>
    <n v="51"/>
    <n v="4.7"/>
    <x v="1"/>
    <x v="0"/>
    <x v="653"/>
    <x v="4"/>
    <x v="1"/>
    <x v="1"/>
    <n v="6"/>
    <n v="71.94"/>
    <x v="0"/>
    <x v="1"/>
    <x v="10"/>
    <x v="0"/>
    <x v="0"/>
    <n v="3.784313725490196"/>
    <n v="0.26424870466321243"/>
    <n v="290"/>
    <x v="1"/>
  </r>
  <r>
    <x v="689"/>
    <x v="281"/>
    <d v="2024-05-09T00:00:00"/>
    <d v="2024-07-12T00:00:00"/>
    <n v="11.99"/>
    <n v="358"/>
    <x v="2"/>
    <n v="5"/>
    <n v="4"/>
    <x v="1"/>
    <n v="829"/>
    <n v="62"/>
    <x v="0"/>
    <x v="3"/>
    <x v="4"/>
    <n v="65"/>
    <n v="3.4"/>
    <x v="1"/>
    <x v="0"/>
    <x v="654"/>
    <x v="2"/>
    <x v="1"/>
    <x v="0"/>
    <n v="2"/>
    <n v="23.98"/>
    <x v="6"/>
    <x v="0"/>
    <x v="9"/>
    <x v="0"/>
    <x v="0"/>
    <n v="5.5076923076923077"/>
    <n v="0.18156424581005587"/>
    <n v="260"/>
    <x v="1"/>
  </r>
  <r>
    <x v="690"/>
    <x v="18"/>
    <d v="2023-02-03T00:00:00"/>
    <d v="2024-02-12T00:00:00"/>
    <n v="7.99"/>
    <n v="165"/>
    <x v="2"/>
    <n v="5"/>
    <n v="4"/>
    <x v="0"/>
    <n v="267"/>
    <n v="146"/>
    <x v="3"/>
    <x v="1"/>
    <x v="0"/>
    <n v="34"/>
    <n v="4.2"/>
    <x v="0"/>
    <x v="0"/>
    <x v="655"/>
    <x v="3"/>
    <x v="3"/>
    <x v="3"/>
    <n v="12"/>
    <n v="95.88"/>
    <x v="1"/>
    <x v="1"/>
    <x v="3"/>
    <x v="0"/>
    <x v="1"/>
    <n v="4.8529411764705879"/>
    <n v="0.20606060606060606"/>
    <n v="411"/>
    <x v="1"/>
  </r>
  <r>
    <x v="691"/>
    <x v="166"/>
    <d v="2024-06-30T00:00:00"/>
    <d v="2024-11-19T00:00:00"/>
    <n v="15.99"/>
    <n v="343"/>
    <x v="3"/>
    <n v="2"/>
    <n v="2"/>
    <x v="0"/>
    <n v="830"/>
    <n v="172"/>
    <x v="2"/>
    <x v="1"/>
    <x v="4"/>
    <n v="99"/>
    <n v="4.9000000000000004"/>
    <x v="1"/>
    <x v="0"/>
    <x v="656"/>
    <x v="2"/>
    <x v="2"/>
    <x v="2"/>
    <n v="4"/>
    <n v="63.96"/>
    <x v="3"/>
    <x v="0"/>
    <x v="0"/>
    <x v="0"/>
    <x v="2"/>
    <n v="3.4646464646464645"/>
    <n v="0.28862973760932947"/>
    <n v="130"/>
    <x v="0"/>
  </r>
  <r>
    <x v="692"/>
    <x v="282"/>
    <d v="2023-02-24T00:00:00"/>
    <d v="2024-12-15T00:00:00"/>
    <n v="11.99"/>
    <n v="183"/>
    <x v="1"/>
    <n v="3"/>
    <n v="5"/>
    <x v="0"/>
    <n v="944"/>
    <n v="94"/>
    <x v="2"/>
    <x v="3"/>
    <x v="1"/>
    <n v="72"/>
    <n v="4.7"/>
    <x v="1"/>
    <x v="0"/>
    <x v="657"/>
    <x v="2"/>
    <x v="2"/>
    <x v="0"/>
    <n v="21"/>
    <n v="251.79"/>
    <x v="1"/>
    <x v="1"/>
    <x v="2"/>
    <x v="0"/>
    <x v="0"/>
    <n v="2.5416666666666665"/>
    <n v="0.39344262295081966"/>
    <n v="104"/>
    <x v="0"/>
  </r>
  <r>
    <x v="693"/>
    <x v="148"/>
    <d v="2023-03-20T00:00:00"/>
    <d v="2024-12-17T00:00:00"/>
    <n v="15.99"/>
    <n v="477"/>
    <x v="5"/>
    <n v="2"/>
    <n v="3"/>
    <x v="1"/>
    <n v="899"/>
    <n v="97"/>
    <x v="3"/>
    <x v="1"/>
    <x v="1"/>
    <n v="42"/>
    <n v="4.7"/>
    <x v="0"/>
    <x v="0"/>
    <x v="577"/>
    <x v="1"/>
    <x v="2"/>
    <x v="2"/>
    <n v="20"/>
    <n v="319.8"/>
    <x v="5"/>
    <x v="1"/>
    <x v="2"/>
    <x v="0"/>
    <x v="2"/>
    <n v="11.357142857142858"/>
    <n v="8.8050314465408799E-2"/>
    <n v="102"/>
    <x v="0"/>
  </r>
  <r>
    <x v="694"/>
    <x v="143"/>
    <d v="2024-06-22T00:00:00"/>
    <d v="2024-12-15T00:00:00"/>
    <n v="7.99"/>
    <n v="451"/>
    <x v="6"/>
    <n v="3"/>
    <n v="3"/>
    <x v="0"/>
    <n v="588"/>
    <n v="147"/>
    <x v="0"/>
    <x v="2"/>
    <x v="4"/>
    <n v="75"/>
    <n v="3.3"/>
    <x v="0"/>
    <x v="0"/>
    <x v="658"/>
    <x v="3"/>
    <x v="2"/>
    <x v="3"/>
    <n v="5"/>
    <n v="39.950000000000003"/>
    <x v="3"/>
    <x v="0"/>
    <x v="2"/>
    <x v="0"/>
    <x v="1"/>
    <n v="6.0133333333333336"/>
    <n v="0.16629711751662971"/>
    <n v="104"/>
    <x v="0"/>
  </r>
  <r>
    <x v="695"/>
    <x v="116"/>
    <d v="2023-11-26T00:00:00"/>
    <d v="2024-05-12T00:00:00"/>
    <n v="11.99"/>
    <n v="73"/>
    <x v="5"/>
    <n v="1"/>
    <n v="1"/>
    <x v="1"/>
    <n v="664"/>
    <n v="123"/>
    <x v="5"/>
    <x v="2"/>
    <x v="4"/>
    <n v="70"/>
    <n v="4.4000000000000004"/>
    <x v="0"/>
    <x v="0"/>
    <x v="659"/>
    <x v="2"/>
    <x v="3"/>
    <x v="0"/>
    <n v="5"/>
    <n v="59.95"/>
    <x v="11"/>
    <x v="1"/>
    <x v="7"/>
    <x v="0"/>
    <x v="0"/>
    <n v="1.0428571428571429"/>
    <n v="0.95890410958904104"/>
    <n v="321"/>
    <x v="1"/>
  </r>
  <r>
    <x v="696"/>
    <x v="179"/>
    <d v="2023-12-15T00:00:00"/>
    <d v="2024-12-15T00:00:00"/>
    <n v="11.99"/>
    <n v="82"/>
    <x v="1"/>
    <n v="5"/>
    <n v="1"/>
    <x v="1"/>
    <n v="93"/>
    <n v="46"/>
    <x v="2"/>
    <x v="3"/>
    <x v="4"/>
    <n v="41"/>
    <n v="4.7"/>
    <x v="0"/>
    <x v="0"/>
    <x v="660"/>
    <x v="0"/>
    <x v="3"/>
    <x v="3"/>
    <n v="12"/>
    <n v="143.88"/>
    <x v="0"/>
    <x v="1"/>
    <x v="2"/>
    <x v="0"/>
    <x v="0"/>
    <n v="2"/>
    <n v="0.5"/>
    <n v="104"/>
    <x v="0"/>
  </r>
  <r>
    <x v="697"/>
    <x v="3"/>
    <d v="2024-08-13T00:00:00"/>
    <d v="2024-09-12T00:00:00"/>
    <n v="11.99"/>
    <n v="119"/>
    <x v="2"/>
    <n v="2"/>
    <n v="5"/>
    <x v="1"/>
    <n v="344"/>
    <n v="93"/>
    <x v="0"/>
    <x v="2"/>
    <x v="3"/>
    <n v="0"/>
    <n v="4.2"/>
    <x v="1"/>
    <x v="0"/>
    <x v="661"/>
    <x v="3"/>
    <x v="2"/>
    <x v="0"/>
    <n v="1"/>
    <n v="11.99"/>
    <x v="2"/>
    <x v="0"/>
    <x v="11"/>
    <x v="0"/>
    <x v="0"/>
    <n v="0"/>
    <n v="0"/>
    <n v="198"/>
    <x v="0"/>
  </r>
  <r>
    <x v="698"/>
    <x v="283"/>
    <d v="2024-09-05T00:00:00"/>
    <d v="2024-12-15T00:00:00"/>
    <n v="11.99"/>
    <n v="254"/>
    <x v="5"/>
    <n v="4"/>
    <n v="1"/>
    <x v="1"/>
    <n v="406"/>
    <n v="47"/>
    <x v="5"/>
    <x v="2"/>
    <x v="2"/>
    <n v="5"/>
    <n v="3.6"/>
    <x v="1"/>
    <x v="0"/>
    <x v="662"/>
    <x v="4"/>
    <x v="2"/>
    <x v="0"/>
    <n v="3"/>
    <n v="35.97"/>
    <x v="10"/>
    <x v="0"/>
    <x v="2"/>
    <x v="0"/>
    <x v="0"/>
    <n v="50.8"/>
    <n v="1.968503937007874E-2"/>
    <n v="104"/>
    <x v="0"/>
  </r>
  <r>
    <x v="699"/>
    <x v="141"/>
    <d v="2022-12-27T00:00:00"/>
    <d v="2024-11-24T00:00:00"/>
    <n v="15.99"/>
    <n v="308"/>
    <x v="2"/>
    <n v="1"/>
    <n v="2"/>
    <x v="1"/>
    <n v="202"/>
    <n v="12"/>
    <x v="1"/>
    <x v="0"/>
    <x v="0"/>
    <n v="21"/>
    <n v="4.5"/>
    <x v="1"/>
    <x v="0"/>
    <x v="663"/>
    <x v="4"/>
    <x v="3"/>
    <x v="2"/>
    <n v="22"/>
    <n v="351.78000000000003"/>
    <x v="0"/>
    <x v="2"/>
    <x v="0"/>
    <x v="0"/>
    <x v="2"/>
    <n v="14.666666666666666"/>
    <n v="6.8181818181818177E-2"/>
    <n v="125"/>
    <x v="0"/>
  </r>
  <r>
    <x v="700"/>
    <x v="40"/>
    <d v="2023-08-08T00:00:00"/>
    <d v="2024-12-13T00:00:00"/>
    <n v="7.99"/>
    <n v="55"/>
    <x v="6"/>
    <n v="4"/>
    <n v="6"/>
    <x v="1"/>
    <n v="135"/>
    <n v="138"/>
    <x v="0"/>
    <x v="1"/>
    <x v="5"/>
    <n v="5"/>
    <n v="3.4"/>
    <x v="1"/>
    <x v="0"/>
    <x v="664"/>
    <x v="3"/>
    <x v="2"/>
    <x v="3"/>
    <n v="16"/>
    <n v="127.84"/>
    <x v="2"/>
    <x v="1"/>
    <x v="2"/>
    <x v="0"/>
    <x v="1"/>
    <n v="11"/>
    <n v="9.0909090909090912E-2"/>
    <n v="106"/>
    <x v="0"/>
  </r>
  <r>
    <x v="701"/>
    <x v="284"/>
    <d v="2024-02-22T00:00:00"/>
    <d v="2024-12-17T00:00:00"/>
    <n v="15.99"/>
    <n v="238"/>
    <x v="4"/>
    <n v="4"/>
    <n v="1"/>
    <x v="1"/>
    <n v="233"/>
    <n v="102"/>
    <x v="2"/>
    <x v="2"/>
    <x v="3"/>
    <n v="78"/>
    <n v="3.1"/>
    <x v="1"/>
    <x v="0"/>
    <x v="462"/>
    <x v="2"/>
    <x v="1"/>
    <x v="0"/>
    <n v="9"/>
    <n v="143.91"/>
    <x v="1"/>
    <x v="0"/>
    <x v="2"/>
    <x v="0"/>
    <x v="2"/>
    <n v="3.0512820512820511"/>
    <n v="0.32773109243697479"/>
    <n v="102"/>
    <x v="0"/>
  </r>
  <r>
    <x v="702"/>
    <x v="262"/>
    <d v="2023-08-25T00:00:00"/>
    <d v="2024-05-12T00:00:00"/>
    <n v="15.99"/>
    <n v="427"/>
    <x v="6"/>
    <n v="1"/>
    <n v="1"/>
    <x v="0"/>
    <n v="479"/>
    <n v="98"/>
    <x v="3"/>
    <x v="3"/>
    <x v="1"/>
    <n v="18"/>
    <n v="3.8"/>
    <x v="0"/>
    <x v="0"/>
    <x v="665"/>
    <x v="3"/>
    <x v="1"/>
    <x v="0"/>
    <n v="8"/>
    <n v="127.92"/>
    <x v="2"/>
    <x v="1"/>
    <x v="7"/>
    <x v="0"/>
    <x v="2"/>
    <n v="23.722222222222221"/>
    <n v="4.2154566744730677E-2"/>
    <n v="321"/>
    <x v="1"/>
  </r>
  <r>
    <x v="703"/>
    <x v="285"/>
    <d v="2023-11-19T00:00:00"/>
    <d v="2024-11-23T00:00:00"/>
    <n v="15.99"/>
    <n v="115"/>
    <x v="0"/>
    <n v="2"/>
    <n v="6"/>
    <x v="1"/>
    <n v="583"/>
    <n v="127"/>
    <x v="3"/>
    <x v="1"/>
    <x v="1"/>
    <n v="0"/>
    <n v="3.6"/>
    <x v="1"/>
    <x v="0"/>
    <x v="666"/>
    <x v="4"/>
    <x v="0"/>
    <x v="0"/>
    <n v="12"/>
    <n v="191.88"/>
    <x v="11"/>
    <x v="1"/>
    <x v="0"/>
    <x v="0"/>
    <x v="2"/>
    <n v="0"/>
    <n v="0"/>
    <n v="126"/>
    <x v="0"/>
  </r>
  <r>
    <x v="704"/>
    <x v="116"/>
    <d v="2023-05-31T00:00:00"/>
    <d v="2024-11-20T00:00:00"/>
    <n v="7.99"/>
    <n v="108"/>
    <x v="1"/>
    <n v="2"/>
    <n v="1"/>
    <x v="0"/>
    <n v="717"/>
    <n v="84"/>
    <x v="0"/>
    <x v="3"/>
    <x v="3"/>
    <n v="82"/>
    <n v="3.9"/>
    <x v="1"/>
    <x v="0"/>
    <x v="667"/>
    <x v="2"/>
    <x v="0"/>
    <x v="0"/>
    <n v="17"/>
    <n v="135.83000000000001"/>
    <x v="6"/>
    <x v="1"/>
    <x v="0"/>
    <x v="0"/>
    <x v="1"/>
    <n v="1.3170731707317074"/>
    <n v="0.7592592592592593"/>
    <n v="129"/>
    <x v="0"/>
  </r>
  <r>
    <x v="705"/>
    <x v="16"/>
    <d v="2023-10-04T00:00:00"/>
    <d v="2024-07-12T00:00:00"/>
    <n v="7.99"/>
    <n v="453"/>
    <x v="3"/>
    <n v="1"/>
    <n v="5"/>
    <x v="1"/>
    <n v="487"/>
    <n v="128"/>
    <x v="1"/>
    <x v="0"/>
    <x v="2"/>
    <n v="41"/>
    <n v="4.5"/>
    <x v="0"/>
    <x v="0"/>
    <x v="668"/>
    <x v="0"/>
    <x v="4"/>
    <x v="3"/>
    <n v="9"/>
    <n v="71.91"/>
    <x v="8"/>
    <x v="1"/>
    <x v="9"/>
    <x v="0"/>
    <x v="1"/>
    <n v="11.048780487804878"/>
    <n v="9.0507726269315678E-2"/>
    <n v="260"/>
    <x v="1"/>
  </r>
  <r>
    <x v="706"/>
    <x v="69"/>
    <d v="2024-07-24T00:00:00"/>
    <d v="2024-09-12T00:00:00"/>
    <n v="15.99"/>
    <n v="198"/>
    <x v="4"/>
    <n v="5"/>
    <n v="5"/>
    <x v="1"/>
    <n v="255"/>
    <n v="183"/>
    <x v="2"/>
    <x v="2"/>
    <x v="5"/>
    <n v="92"/>
    <n v="4.9000000000000004"/>
    <x v="1"/>
    <x v="0"/>
    <x v="240"/>
    <x v="3"/>
    <x v="4"/>
    <x v="2"/>
    <n v="1"/>
    <n v="15.99"/>
    <x v="7"/>
    <x v="0"/>
    <x v="11"/>
    <x v="0"/>
    <x v="2"/>
    <n v="2.152173913043478"/>
    <n v="0.46464646464646464"/>
    <n v="198"/>
    <x v="0"/>
  </r>
  <r>
    <x v="707"/>
    <x v="258"/>
    <d v="2023-12-04T00:00:00"/>
    <d v="2024-11-29T00:00:00"/>
    <n v="11.99"/>
    <n v="164"/>
    <x v="4"/>
    <n v="2"/>
    <n v="1"/>
    <x v="1"/>
    <n v="536"/>
    <n v="150"/>
    <x v="6"/>
    <x v="2"/>
    <x v="2"/>
    <n v="7"/>
    <n v="3.2"/>
    <x v="0"/>
    <x v="0"/>
    <x v="669"/>
    <x v="0"/>
    <x v="2"/>
    <x v="2"/>
    <n v="11"/>
    <n v="131.89000000000001"/>
    <x v="0"/>
    <x v="1"/>
    <x v="0"/>
    <x v="0"/>
    <x v="0"/>
    <n v="23.428571428571427"/>
    <n v="4.2682926829268296E-2"/>
    <n v="120"/>
    <x v="0"/>
  </r>
  <r>
    <x v="708"/>
    <x v="286"/>
    <d v="2023-09-15T00:00:00"/>
    <d v="2024-06-12T00:00:00"/>
    <n v="11.99"/>
    <n v="500"/>
    <x v="3"/>
    <n v="3"/>
    <n v="5"/>
    <x v="1"/>
    <n v="362"/>
    <n v="38"/>
    <x v="4"/>
    <x v="2"/>
    <x v="3"/>
    <n v="100"/>
    <n v="4"/>
    <x v="1"/>
    <x v="0"/>
    <x v="670"/>
    <x v="2"/>
    <x v="1"/>
    <x v="3"/>
    <n v="8"/>
    <n v="95.92"/>
    <x v="10"/>
    <x v="1"/>
    <x v="10"/>
    <x v="0"/>
    <x v="0"/>
    <n v="5"/>
    <n v="0.2"/>
    <n v="290"/>
    <x v="1"/>
  </r>
  <r>
    <x v="709"/>
    <x v="39"/>
    <d v="2024-11-11T00:00:00"/>
    <d v="2024-01-12T00:00:00"/>
    <n v="11.99"/>
    <n v="308"/>
    <x v="5"/>
    <n v="4"/>
    <n v="3"/>
    <x v="1"/>
    <n v="284"/>
    <n v="81"/>
    <x v="5"/>
    <x v="1"/>
    <x v="0"/>
    <n v="92"/>
    <n v="3.7"/>
    <x v="0"/>
    <x v="0"/>
    <x v="671"/>
    <x v="3"/>
    <x v="4"/>
    <x v="1"/>
    <n v="9"/>
    <n v="107.91"/>
    <x v="11"/>
    <x v="0"/>
    <x v="8"/>
    <x v="0"/>
    <x v="0"/>
    <n v="3.347826086956522"/>
    <n v="0.29870129870129869"/>
    <n v="442"/>
    <x v="1"/>
  </r>
  <r>
    <x v="710"/>
    <x v="263"/>
    <d v="2023-06-16T00:00:00"/>
    <d v="2024-11-27T00:00:00"/>
    <n v="11.99"/>
    <n v="235"/>
    <x v="0"/>
    <n v="3"/>
    <n v="1"/>
    <x v="1"/>
    <n v="569"/>
    <n v="176"/>
    <x v="4"/>
    <x v="2"/>
    <x v="5"/>
    <n v="18"/>
    <n v="3.8"/>
    <x v="0"/>
    <x v="0"/>
    <x v="672"/>
    <x v="4"/>
    <x v="0"/>
    <x v="1"/>
    <n v="17"/>
    <n v="203.83"/>
    <x v="3"/>
    <x v="1"/>
    <x v="0"/>
    <x v="0"/>
    <x v="0"/>
    <n v="13.055555555555555"/>
    <n v="7.6595744680851063E-2"/>
    <n v="122"/>
    <x v="0"/>
  </r>
  <r>
    <x v="711"/>
    <x v="243"/>
    <d v="2024-08-12T00:00:00"/>
    <d v="2024-11-21T00:00:00"/>
    <n v="11.99"/>
    <n v="152"/>
    <x v="2"/>
    <n v="5"/>
    <n v="1"/>
    <x v="0"/>
    <n v="623"/>
    <n v="180"/>
    <x v="2"/>
    <x v="0"/>
    <x v="5"/>
    <n v="89"/>
    <n v="4.5"/>
    <x v="0"/>
    <x v="0"/>
    <x v="673"/>
    <x v="0"/>
    <x v="3"/>
    <x v="0"/>
    <n v="3"/>
    <n v="35.97"/>
    <x v="2"/>
    <x v="0"/>
    <x v="0"/>
    <x v="0"/>
    <x v="0"/>
    <n v="1.7078651685393258"/>
    <n v="0.58552631578947367"/>
    <n v="128"/>
    <x v="0"/>
  </r>
  <r>
    <x v="712"/>
    <x v="286"/>
    <d v="2023-09-02T00:00:00"/>
    <d v="2024-11-24T00:00:00"/>
    <n v="11.99"/>
    <n v="15"/>
    <x v="3"/>
    <n v="1"/>
    <n v="3"/>
    <x v="1"/>
    <n v="700"/>
    <n v="64"/>
    <x v="5"/>
    <x v="0"/>
    <x v="0"/>
    <n v="35"/>
    <n v="4.7"/>
    <x v="1"/>
    <x v="0"/>
    <x v="674"/>
    <x v="1"/>
    <x v="3"/>
    <x v="0"/>
    <n v="14"/>
    <n v="167.86"/>
    <x v="10"/>
    <x v="1"/>
    <x v="0"/>
    <x v="0"/>
    <x v="0"/>
    <n v="0.42857142857142855"/>
    <n v="2.3333333333333335"/>
    <n v="125"/>
    <x v="0"/>
  </r>
  <r>
    <x v="713"/>
    <x v="38"/>
    <d v="2023-05-19T00:00:00"/>
    <d v="2024-03-12T00:00:00"/>
    <n v="15.99"/>
    <n v="81"/>
    <x v="0"/>
    <n v="3"/>
    <n v="4"/>
    <x v="0"/>
    <n v="208"/>
    <n v="144"/>
    <x v="4"/>
    <x v="2"/>
    <x v="1"/>
    <n v="12"/>
    <n v="4.5999999999999996"/>
    <x v="1"/>
    <x v="0"/>
    <x v="675"/>
    <x v="3"/>
    <x v="3"/>
    <x v="2"/>
    <n v="9"/>
    <n v="143.91"/>
    <x v="6"/>
    <x v="1"/>
    <x v="5"/>
    <x v="0"/>
    <x v="2"/>
    <n v="6.75"/>
    <n v="0.14814814814814814"/>
    <n v="382"/>
    <x v="1"/>
  </r>
  <r>
    <x v="714"/>
    <x v="105"/>
    <d v="2024-06-03T00:00:00"/>
    <d v="2024-10-12T00:00:00"/>
    <n v="11.99"/>
    <n v="462"/>
    <x v="3"/>
    <n v="2"/>
    <n v="4"/>
    <x v="1"/>
    <n v="958"/>
    <n v="153"/>
    <x v="4"/>
    <x v="1"/>
    <x v="4"/>
    <n v="71"/>
    <n v="4.8"/>
    <x v="1"/>
    <x v="0"/>
    <x v="193"/>
    <x v="2"/>
    <x v="0"/>
    <x v="3"/>
    <n v="4"/>
    <n v="47.96"/>
    <x v="3"/>
    <x v="0"/>
    <x v="1"/>
    <x v="0"/>
    <x v="0"/>
    <n v="6.507042253521127"/>
    <n v="0.15367965367965367"/>
    <n v="168"/>
    <x v="0"/>
  </r>
  <r>
    <x v="715"/>
    <x v="287"/>
    <d v="2023-01-15T00:00:00"/>
    <d v="2024-11-29T00:00:00"/>
    <n v="7.99"/>
    <n v="362"/>
    <x v="2"/>
    <n v="2"/>
    <n v="4"/>
    <x v="1"/>
    <n v="923"/>
    <n v="57"/>
    <x v="4"/>
    <x v="3"/>
    <x v="4"/>
    <n v="38"/>
    <n v="4.8"/>
    <x v="1"/>
    <x v="0"/>
    <x v="676"/>
    <x v="1"/>
    <x v="0"/>
    <x v="1"/>
    <n v="22"/>
    <n v="175.78"/>
    <x v="9"/>
    <x v="1"/>
    <x v="0"/>
    <x v="0"/>
    <x v="1"/>
    <n v="9.526315789473685"/>
    <n v="0.10497237569060773"/>
    <n v="120"/>
    <x v="0"/>
  </r>
  <r>
    <x v="716"/>
    <x v="288"/>
    <d v="2023-12-13T00:00:00"/>
    <d v="2024-11-24T00:00:00"/>
    <n v="11.99"/>
    <n v="479"/>
    <x v="6"/>
    <n v="2"/>
    <n v="4"/>
    <x v="1"/>
    <n v="923"/>
    <n v="182"/>
    <x v="1"/>
    <x v="2"/>
    <x v="3"/>
    <n v="14"/>
    <n v="4.9000000000000004"/>
    <x v="0"/>
    <x v="0"/>
    <x v="677"/>
    <x v="1"/>
    <x v="1"/>
    <x v="1"/>
    <n v="11"/>
    <n v="131.89000000000001"/>
    <x v="0"/>
    <x v="1"/>
    <x v="0"/>
    <x v="0"/>
    <x v="0"/>
    <n v="34.214285714285715"/>
    <n v="2.9227557411273485E-2"/>
    <n v="125"/>
    <x v="0"/>
  </r>
  <r>
    <x v="717"/>
    <x v="97"/>
    <d v="2024-06-26T00:00:00"/>
    <d v="2024-12-18T00:00:00"/>
    <n v="15.99"/>
    <n v="453"/>
    <x v="5"/>
    <n v="1"/>
    <n v="4"/>
    <x v="0"/>
    <n v="313"/>
    <n v="1"/>
    <x v="0"/>
    <x v="3"/>
    <x v="1"/>
    <n v="7"/>
    <n v="3.7"/>
    <x v="0"/>
    <x v="0"/>
    <x v="678"/>
    <x v="2"/>
    <x v="3"/>
    <x v="2"/>
    <n v="5"/>
    <n v="79.95"/>
    <x v="3"/>
    <x v="0"/>
    <x v="2"/>
    <x v="0"/>
    <x v="2"/>
    <n v="64.714285714285708"/>
    <n v="1.5452538631346579E-2"/>
    <n v="101"/>
    <x v="0"/>
  </r>
  <r>
    <x v="718"/>
    <x v="128"/>
    <d v="2024-12-05T00:00:00"/>
    <d v="2024-11-26T00:00:00"/>
    <n v="7.99"/>
    <n v="132"/>
    <x v="0"/>
    <n v="4"/>
    <n v="5"/>
    <x v="1"/>
    <n v="30"/>
    <n v="177"/>
    <x v="3"/>
    <x v="3"/>
    <x v="5"/>
    <n v="31"/>
    <n v="5"/>
    <x v="1"/>
    <x v="0"/>
    <x v="679"/>
    <x v="2"/>
    <x v="2"/>
    <x v="3"/>
    <n v="1"/>
    <n v="7.99"/>
    <x v="0"/>
    <x v="0"/>
    <x v="0"/>
    <x v="0"/>
    <x v="1"/>
    <n v="4.258064516129032"/>
    <n v="0.23484848484848486"/>
    <n v="123"/>
    <x v="0"/>
  </r>
  <r>
    <x v="719"/>
    <x v="238"/>
    <d v="2023-01-09T00:00:00"/>
    <d v="2024-08-12T00:00:00"/>
    <n v="7.99"/>
    <n v="297"/>
    <x v="0"/>
    <n v="1"/>
    <n v="6"/>
    <x v="1"/>
    <n v="959"/>
    <n v="71"/>
    <x v="0"/>
    <x v="0"/>
    <x v="5"/>
    <n v="82"/>
    <n v="3.3"/>
    <x v="0"/>
    <x v="0"/>
    <x v="680"/>
    <x v="3"/>
    <x v="3"/>
    <x v="1"/>
    <n v="19"/>
    <n v="151.81"/>
    <x v="9"/>
    <x v="1"/>
    <x v="6"/>
    <x v="0"/>
    <x v="1"/>
    <n v="3.6219512195121952"/>
    <n v="0.27609427609427611"/>
    <n v="229"/>
    <x v="1"/>
  </r>
  <r>
    <x v="720"/>
    <x v="289"/>
    <d v="2023-01-09T00:00:00"/>
    <d v="2024-11-25T00:00:00"/>
    <n v="15.99"/>
    <n v="152"/>
    <x v="0"/>
    <n v="1"/>
    <n v="3"/>
    <x v="0"/>
    <n v="341"/>
    <n v="193"/>
    <x v="6"/>
    <x v="1"/>
    <x v="2"/>
    <n v="95"/>
    <n v="3.7"/>
    <x v="1"/>
    <x v="0"/>
    <x v="681"/>
    <x v="0"/>
    <x v="2"/>
    <x v="1"/>
    <n v="22"/>
    <n v="351.78000000000003"/>
    <x v="9"/>
    <x v="1"/>
    <x v="0"/>
    <x v="0"/>
    <x v="2"/>
    <n v="1.6"/>
    <n v="0.625"/>
    <n v="124"/>
    <x v="0"/>
  </r>
  <r>
    <x v="721"/>
    <x v="42"/>
    <d v="2024-10-24T00:00:00"/>
    <d v="2024-10-12T00:00:00"/>
    <n v="7.99"/>
    <n v="48"/>
    <x v="4"/>
    <n v="1"/>
    <n v="4"/>
    <x v="0"/>
    <n v="484"/>
    <n v="131"/>
    <x v="1"/>
    <x v="0"/>
    <x v="1"/>
    <n v="68"/>
    <n v="4"/>
    <x v="1"/>
    <x v="0"/>
    <x v="682"/>
    <x v="2"/>
    <x v="4"/>
    <x v="1"/>
    <n v="1"/>
    <n v="7.99"/>
    <x v="8"/>
    <x v="0"/>
    <x v="1"/>
    <x v="0"/>
    <x v="1"/>
    <n v="0.70588235294117652"/>
    <n v="1.4166666666666667"/>
    <n v="168"/>
    <x v="0"/>
  </r>
  <r>
    <x v="722"/>
    <x v="290"/>
    <d v="2024-05-30T00:00:00"/>
    <d v="2024-11-28T00:00:00"/>
    <n v="15.99"/>
    <n v="119"/>
    <x v="2"/>
    <n v="1"/>
    <n v="5"/>
    <x v="1"/>
    <n v="112"/>
    <n v="181"/>
    <x v="4"/>
    <x v="1"/>
    <x v="4"/>
    <n v="47"/>
    <n v="3.2"/>
    <x v="0"/>
    <x v="0"/>
    <x v="683"/>
    <x v="4"/>
    <x v="4"/>
    <x v="1"/>
    <n v="5"/>
    <n v="79.95"/>
    <x v="6"/>
    <x v="0"/>
    <x v="0"/>
    <x v="0"/>
    <x v="2"/>
    <n v="2.5319148936170213"/>
    <n v="0.3949579831932773"/>
    <n v="121"/>
    <x v="0"/>
  </r>
  <r>
    <x v="723"/>
    <x v="49"/>
    <d v="2023-12-31T00:00:00"/>
    <d v="2024-02-12T00:00:00"/>
    <n v="15.99"/>
    <n v="483"/>
    <x v="1"/>
    <n v="2"/>
    <n v="4"/>
    <x v="0"/>
    <n v="161"/>
    <n v="110"/>
    <x v="3"/>
    <x v="0"/>
    <x v="5"/>
    <n v="71"/>
    <n v="4.4000000000000004"/>
    <x v="0"/>
    <x v="0"/>
    <x v="684"/>
    <x v="0"/>
    <x v="3"/>
    <x v="3"/>
    <n v="1"/>
    <n v="15.99"/>
    <x v="0"/>
    <x v="1"/>
    <x v="3"/>
    <x v="0"/>
    <x v="2"/>
    <n v="6.802816901408451"/>
    <n v="0.14699792960662525"/>
    <n v="411"/>
    <x v="1"/>
  </r>
  <r>
    <x v="724"/>
    <x v="291"/>
    <d v="2024-08-06T00:00:00"/>
    <d v="2024-04-12T00:00:00"/>
    <n v="15.99"/>
    <n v="306"/>
    <x v="3"/>
    <n v="4"/>
    <n v="5"/>
    <x v="0"/>
    <n v="651"/>
    <n v="60"/>
    <x v="0"/>
    <x v="0"/>
    <x v="2"/>
    <n v="86"/>
    <n v="3.1"/>
    <x v="1"/>
    <x v="0"/>
    <x v="685"/>
    <x v="4"/>
    <x v="1"/>
    <x v="1"/>
    <n v="3"/>
    <n v="47.97"/>
    <x v="2"/>
    <x v="0"/>
    <x v="4"/>
    <x v="0"/>
    <x v="2"/>
    <n v="3.558139534883721"/>
    <n v="0.28104575163398693"/>
    <n v="351"/>
    <x v="1"/>
  </r>
  <r>
    <x v="725"/>
    <x v="152"/>
    <d v="2024-07-17T00:00:00"/>
    <d v="2024-11-26T00:00:00"/>
    <n v="15.99"/>
    <n v="386"/>
    <x v="5"/>
    <n v="2"/>
    <n v="6"/>
    <x v="1"/>
    <n v="461"/>
    <n v="178"/>
    <x v="3"/>
    <x v="0"/>
    <x v="3"/>
    <n v="79"/>
    <n v="3.7"/>
    <x v="1"/>
    <x v="0"/>
    <x v="686"/>
    <x v="3"/>
    <x v="0"/>
    <x v="1"/>
    <n v="4"/>
    <n v="63.96"/>
    <x v="7"/>
    <x v="0"/>
    <x v="0"/>
    <x v="0"/>
    <x v="2"/>
    <n v="4.8860759493670889"/>
    <n v="0.20466321243523317"/>
    <n v="123"/>
    <x v="0"/>
  </r>
  <r>
    <x v="726"/>
    <x v="52"/>
    <d v="2024-11-13T00:00:00"/>
    <d v="2024-08-12T00:00:00"/>
    <n v="11.99"/>
    <n v="236"/>
    <x v="4"/>
    <n v="1"/>
    <n v="5"/>
    <x v="1"/>
    <n v="225"/>
    <n v="94"/>
    <x v="0"/>
    <x v="2"/>
    <x v="1"/>
    <n v="61"/>
    <n v="3.7"/>
    <x v="1"/>
    <x v="0"/>
    <x v="411"/>
    <x v="1"/>
    <x v="0"/>
    <x v="3"/>
    <n v="3"/>
    <n v="35.97"/>
    <x v="11"/>
    <x v="0"/>
    <x v="6"/>
    <x v="0"/>
    <x v="0"/>
    <n v="3.8688524590163933"/>
    <n v="0.25847457627118642"/>
    <n v="229"/>
    <x v="1"/>
  </r>
  <r>
    <x v="727"/>
    <x v="186"/>
    <d v="2022-12-24T00:00:00"/>
    <d v="2024-03-12T00:00:00"/>
    <n v="7.99"/>
    <n v="345"/>
    <x v="0"/>
    <n v="3"/>
    <n v="3"/>
    <x v="0"/>
    <n v="80"/>
    <n v="100"/>
    <x v="3"/>
    <x v="1"/>
    <x v="3"/>
    <n v="40"/>
    <n v="4.9000000000000004"/>
    <x v="0"/>
    <x v="0"/>
    <x v="687"/>
    <x v="0"/>
    <x v="1"/>
    <x v="2"/>
    <n v="14"/>
    <n v="111.86"/>
    <x v="0"/>
    <x v="2"/>
    <x v="5"/>
    <x v="0"/>
    <x v="1"/>
    <n v="8.625"/>
    <n v="0.11594202898550725"/>
    <n v="382"/>
    <x v="1"/>
  </r>
  <r>
    <x v="728"/>
    <x v="155"/>
    <d v="2024-10-17T00:00:00"/>
    <d v="2024-03-12T00:00:00"/>
    <n v="15.99"/>
    <n v="233"/>
    <x v="4"/>
    <n v="2"/>
    <n v="5"/>
    <x v="1"/>
    <n v="781"/>
    <n v="23"/>
    <x v="4"/>
    <x v="1"/>
    <x v="3"/>
    <n v="89"/>
    <n v="3.3"/>
    <x v="1"/>
    <x v="0"/>
    <x v="688"/>
    <x v="3"/>
    <x v="2"/>
    <x v="2"/>
    <n v="7"/>
    <n v="111.93"/>
    <x v="8"/>
    <x v="0"/>
    <x v="5"/>
    <x v="0"/>
    <x v="2"/>
    <n v="2.6179775280898876"/>
    <n v="0.38197424892703863"/>
    <n v="382"/>
    <x v="1"/>
  </r>
  <r>
    <x v="729"/>
    <x v="116"/>
    <d v="2023-03-10T00:00:00"/>
    <d v="2024-03-12T00:00:00"/>
    <n v="11.99"/>
    <n v="186"/>
    <x v="1"/>
    <n v="2"/>
    <n v="5"/>
    <x v="1"/>
    <n v="784"/>
    <n v="29"/>
    <x v="3"/>
    <x v="2"/>
    <x v="4"/>
    <n v="76"/>
    <n v="4.3"/>
    <x v="0"/>
    <x v="0"/>
    <x v="689"/>
    <x v="4"/>
    <x v="4"/>
    <x v="2"/>
    <n v="12"/>
    <n v="143.88"/>
    <x v="5"/>
    <x v="1"/>
    <x v="5"/>
    <x v="0"/>
    <x v="0"/>
    <n v="2.4473684210526314"/>
    <n v="0.40860215053763443"/>
    <n v="382"/>
    <x v="1"/>
  </r>
  <r>
    <x v="730"/>
    <x v="5"/>
    <d v="2023-08-02T00:00:00"/>
    <d v="2024-11-21T00:00:00"/>
    <n v="7.99"/>
    <n v="112"/>
    <x v="0"/>
    <n v="5"/>
    <n v="6"/>
    <x v="0"/>
    <n v="535"/>
    <n v="43"/>
    <x v="6"/>
    <x v="0"/>
    <x v="1"/>
    <n v="89"/>
    <n v="3.1"/>
    <x v="0"/>
    <x v="0"/>
    <x v="690"/>
    <x v="4"/>
    <x v="4"/>
    <x v="3"/>
    <n v="15"/>
    <n v="119.85000000000001"/>
    <x v="2"/>
    <x v="1"/>
    <x v="0"/>
    <x v="0"/>
    <x v="1"/>
    <n v="1.2584269662921348"/>
    <n v="0.7946428571428571"/>
    <n v="128"/>
    <x v="0"/>
  </r>
  <r>
    <x v="731"/>
    <x v="89"/>
    <d v="2023-07-08T00:00:00"/>
    <d v="2024-02-12T00:00:00"/>
    <n v="15.99"/>
    <n v="295"/>
    <x v="0"/>
    <n v="2"/>
    <n v="5"/>
    <x v="0"/>
    <n v="514"/>
    <n v="102"/>
    <x v="0"/>
    <x v="3"/>
    <x v="4"/>
    <n v="3"/>
    <n v="4.8"/>
    <x v="1"/>
    <x v="0"/>
    <x v="479"/>
    <x v="0"/>
    <x v="2"/>
    <x v="1"/>
    <n v="7"/>
    <n v="111.93"/>
    <x v="7"/>
    <x v="1"/>
    <x v="3"/>
    <x v="0"/>
    <x v="2"/>
    <n v="98.333333333333329"/>
    <n v="1.0169491525423728E-2"/>
    <n v="411"/>
    <x v="1"/>
  </r>
  <r>
    <x v="732"/>
    <x v="89"/>
    <d v="2023-10-06T00:00:00"/>
    <d v="2024-11-12T00:00:00"/>
    <n v="15.99"/>
    <n v="204"/>
    <x v="0"/>
    <n v="3"/>
    <n v="5"/>
    <x v="0"/>
    <n v="597"/>
    <n v="118"/>
    <x v="0"/>
    <x v="2"/>
    <x v="1"/>
    <n v="60"/>
    <n v="3.1"/>
    <x v="0"/>
    <x v="0"/>
    <x v="691"/>
    <x v="0"/>
    <x v="0"/>
    <x v="3"/>
    <n v="13"/>
    <n v="207.87"/>
    <x v="8"/>
    <x v="1"/>
    <x v="0"/>
    <x v="0"/>
    <x v="2"/>
    <n v="3.4"/>
    <n v="0.29411764705882354"/>
    <n v="137"/>
    <x v="0"/>
  </r>
  <r>
    <x v="733"/>
    <x v="173"/>
    <d v="2023-06-09T00:00:00"/>
    <d v="2024-06-12T00:00:00"/>
    <n v="7.99"/>
    <n v="381"/>
    <x v="1"/>
    <n v="5"/>
    <n v="6"/>
    <x v="0"/>
    <n v="593"/>
    <n v="46"/>
    <x v="5"/>
    <x v="2"/>
    <x v="1"/>
    <n v="10"/>
    <n v="4.5999999999999996"/>
    <x v="0"/>
    <x v="0"/>
    <x v="692"/>
    <x v="3"/>
    <x v="1"/>
    <x v="3"/>
    <n v="12"/>
    <n v="95.88"/>
    <x v="3"/>
    <x v="1"/>
    <x v="10"/>
    <x v="0"/>
    <x v="1"/>
    <n v="38.1"/>
    <n v="2.6246719160104987E-2"/>
    <n v="290"/>
    <x v="1"/>
  </r>
  <r>
    <x v="734"/>
    <x v="103"/>
    <d v="2024-10-07T00:00:00"/>
    <d v="2024-03-12T00:00:00"/>
    <n v="15.99"/>
    <n v="426"/>
    <x v="4"/>
    <n v="1"/>
    <n v="6"/>
    <x v="1"/>
    <n v="229"/>
    <n v="120"/>
    <x v="3"/>
    <x v="3"/>
    <x v="5"/>
    <n v="38"/>
    <n v="3.3"/>
    <x v="0"/>
    <x v="0"/>
    <x v="693"/>
    <x v="0"/>
    <x v="1"/>
    <x v="2"/>
    <n v="6"/>
    <n v="95.94"/>
    <x v="8"/>
    <x v="0"/>
    <x v="5"/>
    <x v="0"/>
    <x v="2"/>
    <n v="11.210526315789474"/>
    <n v="8.9201877934272297E-2"/>
    <n v="382"/>
    <x v="1"/>
  </r>
  <r>
    <x v="735"/>
    <x v="292"/>
    <d v="2024-08-12T00:00:00"/>
    <d v="2024-12-15T00:00:00"/>
    <n v="15.99"/>
    <n v="456"/>
    <x v="5"/>
    <n v="2"/>
    <n v="3"/>
    <x v="1"/>
    <n v="240"/>
    <n v="83"/>
    <x v="2"/>
    <x v="1"/>
    <x v="3"/>
    <n v="76"/>
    <n v="4"/>
    <x v="1"/>
    <x v="0"/>
    <x v="694"/>
    <x v="2"/>
    <x v="4"/>
    <x v="0"/>
    <n v="4"/>
    <n v="63.96"/>
    <x v="2"/>
    <x v="0"/>
    <x v="2"/>
    <x v="0"/>
    <x v="2"/>
    <n v="6"/>
    <n v="0.16666666666666666"/>
    <n v="104"/>
    <x v="0"/>
  </r>
  <r>
    <x v="736"/>
    <x v="34"/>
    <d v="2023-12-19T00:00:00"/>
    <d v="2024-11-27T00:00:00"/>
    <n v="11.99"/>
    <n v="424"/>
    <x v="0"/>
    <n v="5"/>
    <n v="2"/>
    <x v="0"/>
    <n v="406"/>
    <n v="150"/>
    <x v="2"/>
    <x v="2"/>
    <x v="0"/>
    <n v="50"/>
    <n v="3.5"/>
    <x v="1"/>
    <x v="0"/>
    <x v="695"/>
    <x v="2"/>
    <x v="3"/>
    <x v="0"/>
    <n v="11"/>
    <n v="131.89000000000001"/>
    <x v="0"/>
    <x v="1"/>
    <x v="0"/>
    <x v="0"/>
    <x v="0"/>
    <n v="8.48"/>
    <n v="0.11792452830188679"/>
    <n v="122"/>
    <x v="0"/>
  </r>
  <r>
    <x v="737"/>
    <x v="293"/>
    <d v="2023-08-20T00:00:00"/>
    <d v="2024-12-14T00:00:00"/>
    <n v="11.99"/>
    <n v="162"/>
    <x v="5"/>
    <n v="1"/>
    <n v="1"/>
    <x v="0"/>
    <n v="370"/>
    <n v="130"/>
    <x v="3"/>
    <x v="2"/>
    <x v="3"/>
    <n v="49"/>
    <n v="4.0999999999999996"/>
    <x v="0"/>
    <x v="0"/>
    <x v="696"/>
    <x v="2"/>
    <x v="2"/>
    <x v="1"/>
    <n v="15"/>
    <n v="179.85"/>
    <x v="2"/>
    <x v="1"/>
    <x v="2"/>
    <x v="0"/>
    <x v="0"/>
    <n v="3.306122448979592"/>
    <n v="0.30246913580246915"/>
    <n v="105"/>
    <x v="0"/>
  </r>
  <r>
    <x v="738"/>
    <x v="7"/>
    <d v="2024-05-05T00:00:00"/>
    <d v="2024-11-28T00:00:00"/>
    <n v="7.99"/>
    <n v="432"/>
    <x v="3"/>
    <n v="5"/>
    <n v="4"/>
    <x v="1"/>
    <n v="263"/>
    <n v="55"/>
    <x v="4"/>
    <x v="1"/>
    <x v="1"/>
    <n v="22"/>
    <n v="3.5"/>
    <x v="0"/>
    <x v="0"/>
    <x v="697"/>
    <x v="4"/>
    <x v="2"/>
    <x v="2"/>
    <n v="6"/>
    <n v="47.94"/>
    <x v="6"/>
    <x v="0"/>
    <x v="0"/>
    <x v="0"/>
    <x v="1"/>
    <n v="19.636363636363637"/>
    <n v="5.0925925925925923E-2"/>
    <n v="121"/>
    <x v="0"/>
  </r>
  <r>
    <x v="739"/>
    <x v="209"/>
    <d v="2023-05-01T00:00:00"/>
    <d v="2024-12-17T00:00:00"/>
    <n v="15.99"/>
    <n v="443"/>
    <x v="2"/>
    <n v="1"/>
    <n v="3"/>
    <x v="0"/>
    <n v="326"/>
    <n v="59"/>
    <x v="0"/>
    <x v="3"/>
    <x v="3"/>
    <n v="57"/>
    <n v="3.9"/>
    <x v="1"/>
    <x v="0"/>
    <x v="698"/>
    <x v="4"/>
    <x v="0"/>
    <x v="0"/>
    <n v="19"/>
    <n v="303.81"/>
    <x v="6"/>
    <x v="1"/>
    <x v="2"/>
    <x v="0"/>
    <x v="2"/>
    <n v="7.7719298245614032"/>
    <n v="0.12866817155756208"/>
    <n v="102"/>
    <x v="0"/>
  </r>
  <r>
    <x v="740"/>
    <x v="294"/>
    <d v="2023-08-18T00:00:00"/>
    <d v="2024-11-22T00:00:00"/>
    <n v="7.99"/>
    <n v="351"/>
    <x v="5"/>
    <n v="4"/>
    <n v="2"/>
    <x v="0"/>
    <n v="70"/>
    <n v="41"/>
    <x v="0"/>
    <x v="0"/>
    <x v="0"/>
    <n v="78"/>
    <n v="3.7"/>
    <x v="1"/>
    <x v="0"/>
    <x v="699"/>
    <x v="0"/>
    <x v="1"/>
    <x v="3"/>
    <n v="15"/>
    <n v="119.85000000000001"/>
    <x v="2"/>
    <x v="1"/>
    <x v="0"/>
    <x v="0"/>
    <x v="1"/>
    <n v="4.5"/>
    <n v="0.22222222222222221"/>
    <n v="127"/>
    <x v="0"/>
  </r>
  <r>
    <x v="741"/>
    <x v="18"/>
    <d v="2023-07-11T00:00:00"/>
    <d v="2024-11-30T00:00:00"/>
    <n v="15.99"/>
    <n v="235"/>
    <x v="5"/>
    <n v="2"/>
    <n v="5"/>
    <x v="0"/>
    <n v="709"/>
    <n v="151"/>
    <x v="6"/>
    <x v="2"/>
    <x v="4"/>
    <n v="72"/>
    <n v="3.7"/>
    <x v="1"/>
    <x v="0"/>
    <x v="239"/>
    <x v="1"/>
    <x v="2"/>
    <x v="1"/>
    <n v="16"/>
    <n v="255.84"/>
    <x v="7"/>
    <x v="1"/>
    <x v="0"/>
    <x v="0"/>
    <x v="2"/>
    <n v="3.2638888888888888"/>
    <n v="0.30638297872340425"/>
    <n v="119"/>
    <x v="0"/>
  </r>
  <r>
    <x v="742"/>
    <x v="295"/>
    <d v="2023-04-04T00:00:00"/>
    <d v="2024-01-12T00:00:00"/>
    <n v="11.99"/>
    <n v="283"/>
    <x v="4"/>
    <n v="5"/>
    <n v="2"/>
    <x v="0"/>
    <n v="785"/>
    <n v="1"/>
    <x v="5"/>
    <x v="2"/>
    <x v="4"/>
    <n v="79"/>
    <n v="3.4"/>
    <x v="0"/>
    <x v="0"/>
    <x v="700"/>
    <x v="3"/>
    <x v="3"/>
    <x v="3"/>
    <n v="9"/>
    <n v="107.91"/>
    <x v="4"/>
    <x v="1"/>
    <x v="8"/>
    <x v="0"/>
    <x v="0"/>
    <n v="3.5822784810126582"/>
    <n v="0.27915194346289751"/>
    <n v="442"/>
    <x v="1"/>
  </r>
  <r>
    <x v="743"/>
    <x v="296"/>
    <d v="2023-09-15T00:00:00"/>
    <d v="2024-12-13T00:00:00"/>
    <n v="11.99"/>
    <n v="484"/>
    <x v="2"/>
    <n v="3"/>
    <n v="6"/>
    <x v="0"/>
    <n v="515"/>
    <n v="174"/>
    <x v="6"/>
    <x v="3"/>
    <x v="4"/>
    <n v="12"/>
    <n v="4"/>
    <x v="0"/>
    <x v="0"/>
    <x v="701"/>
    <x v="0"/>
    <x v="3"/>
    <x v="2"/>
    <n v="14"/>
    <n v="167.86"/>
    <x v="10"/>
    <x v="1"/>
    <x v="2"/>
    <x v="0"/>
    <x v="0"/>
    <n v="40.333333333333336"/>
    <n v="2.4793388429752067E-2"/>
    <n v="106"/>
    <x v="0"/>
  </r>
  <r>
    <x v="744"/>
    <x v="129"/>
    <d v="2023-02-20T00:00:00"/>
    <d v="2024-11-12T00:00:00"/>
    <n v="11.99"/>
    <n v="147"/>
    <x v="2"/>
    <n v="5"/>
    <n v="4"/>
    <x v="0"/>
    <n v="27"/>
    <n v="175"/>
    <x v="0"/>
    <x v="3"/>
    <x v="3"/>
    <n v="78"/>
    <n v="4"/>
    <x v="0"/>
    <x v="0"/>
    <x v="702"/>
    <x v="4"/>
    <x v="2"/>
    <x v="1"/>
    <n v="20"/>
    <n v="239.8"/>
    <x v="1"/>
    <x v="1"/>
    <x v="0"/>
    <x v="0"/>
    <x v="0"/>
    <n v="1.8846153846153846"/>
    <n v="0.53061224489795922"/>
    <n v="137"/>
    <x v="0"/>
  </r>
  <r>
    <x v="745"/>
    <x v="45"/>
    <d v="2023-12-03T00:00:00"/>
    <d v="2024-11-12T00:00:00"/>
    <n v="7.99"/>
    <n v="384"/>
    <x v="4"/>
    <n v="4"/>
    <n v="3"/>
    <x v="1"/>
    <n v="188"/>
    <n v="140"/>
    <x v="4"/>
    <x v="0"/>
    <x v="5"/>
    <n v="78"/>
    <n v="3.9"/>
    <x v="1"/>
    <x v="0"/>
    <x v="703"/>
    <x v="0"/>
    <x v="3"/>
    <x v="1"/>
    <n v="11"/>
    <n v="87.89"/>
    <x v="0"/>
    <x v="1"/>
    <x v="0"/>
    <x v="0"/>
    <x v="1"/>
    <n v="4.9230769230769234"/>
    <n v="0.203125"/>
    <n v="137"/>
    <x v="0"/>
  </r>
  <r>
    <x v="746"/>
    <x v="38"/>
    <d v="2024-09-27T00:00:00"/>
    <d v="2024-11-22T00:00:00"/>
    <n v="11.99"/>
    <n v="17"/>
    <x v="6"/>
    <n v="2"/>
    <n v="3"/>
    <x v="1"/>
    <n v="312"/>
    <n v="114"/>
    <x v="3"/>
    <x v="3"/>
    <x v="4"/>
    <n v="15"/>
    <n v="3.6"/>
    <x v="0"/>
    <x v="0"/>
    <x v="704"/>
    <x v="3"/>
    <x v="4"/>
    <x v="2"/>
    <n v="1"/>
    <n v="11.99"/>
    <x v="10"/>
    <x v="0"/>
    <x v="0"/>
    <x v="0"/>
    <x v="0"/>
    <n v="1.1333333333333333"/>
    <n v="0.88235294117647056"/>
    <n v="127"/>
    <x v="0"/>
  </r>
  <r>
    <x v="747"/>
    <x v="148"/>
    <d v="2024-08-07T00:00:00"/>
    <d v="2024-11-23T00:00:00"/>
    <n v="11.99"/>
    <n v="457"/>
    <x v="4"/>
    <n v="2"/>
    <n v="5"/>
    <x v="1"/>
    <n v="754"/>
    <n v="98"/>
    <x v="2"/>
    <x v="3"/>
    <x v="2"/>
    <n v="53"/>
    <n v="3.6"/>
    <x v="0"/>
    <x v="0"/>
    <x v="705"/>
    <x v="0"/>
    <x v="1"/>
    <x v="3"/>
    <n v="3"/>
    <n v="35.97"/>
    <x v="2"/>
    <x v="0"/>
    <x v="0"/>
    <x v="0"/>
    <x v="0"/>
    <n v="8.6226415094339615"/>
    <n v="0.11597374179431072"/>
    <n v="126"/>
    <x v="0"/>
  </r>
  <r>
    <x v="748"/>
    <x v="7"/>
    <d v="2024-09-12T00:00:00"/>
    <d v="2024-12-13T00:00:00"/>
    <n v="7.99"/>
    <n v="393"/>
    <x v="1"/>
    <n v="3"/>
    <n v="3"/>
    <x v="0"/>
    <n v="829"/>
    <n v="117"/>
    <x v="3"/>
    <x v="1"/>
    <x v="3"/>
    <n v="65"/>
    <n v="4.9000000000000004"/>
    <x v="0"/>
    <x v="0"/>
    <x v="631"/>
    <x v="2"/>
    <x v="0"/>
    <x v="1"/>
    <n v="3"/>
    <n v="23.97"/>
    <x v="10"/>
    <x v="0"/>
    <x v="2"/>
    <x v="0"/>
    <x v="1"/>
    <n v="6.046153846153846"/>
    <n v="0.16539440203562342"/>
    <n v="106"/>
    <x v="0"/>
  </r>
  <r>
    <x v="749"/>
    <x v="34"/>
    <d v="2023-07-27T00:00:00"/>
    <d v="2024-11-24T00:00:00"/>
    <n v="7.99"/>
    <n v="222"/>
    <x v="1"/>
    <n v="1"/>
    <n v="6"/>
    <x v="0"/>
    <n v="391"/>
    <n v="17"/>
    <x v="3"/>
    <x v="0"/>
    <x v="3"/>
    <n v="21"/>
    <n v="3.4"/>
    <x v="0"/>
    <x v="0"/>
    <x v="706"/>
    <x v="3"/>
    <x v="2"/>
    <x v="3"/>
    <n v="15"/>
    <n v="119.85000000000001"/>
    <x v="7"/>
    <x v="1"/>
    <x v="0"/>
    <x v="0"/>
    <x v="1"/>
    <n v="10.571428571428571"/>
    <n v="9.45945945945946E-2"/>
    <n v="125"/>
    <x v="0"/>
  </r>
  <r>
    <x v="750"/>
    <x v="71"/>
    <d v="2023-09-24T00:00:00"/>
    <d v="2024-07-12T00:00:00"/>
    <n v="7.99"/>
    <n v="63"/>
    <x v="0"/>
    <n v="4"/>
    <n v="2"/>
    <x v="1"/>
    <n v="104"/>
    <n v="72"/>
    <x v="4"/>
    <x v="0"/>
    <x v="2"/>
    <n v="17"/>
    <n v="4.9000000000000004"/>
    <x v="0"/>
    <x v="0"/>
    <x v="686"/>
    <x v="1"/>
    <x v="4"/>
    <x v="1"/>
    <n v="9"/>
    <n v="71.91"/>
    <x v="10"/>
    <x v="1"/>
    <x v="9"/>
    <x v="0"/>
    <x v="1"/>
    <n v="3.7058823529411766"/>
    <n v="0.26984126984126983"/>
    <n v="260"/>
    <x v="1"/>
  </r>
  <r>
    <x v="751"/>
    <x v="202"/>
    <d v="2024-07-20T00:00:00"/>
    <d v="2024-11-21T00:00:00"/>
    <n v="15.99"/>
    <n v="373"/>
    <x v="1"/>
    <n v="4"/>
    <n v="4"/>
    <x v="1"/>
    <n v="782"/>
    <n v="7"/>
    <x v="1"/>
    <x v="0"/>
    <x v="0"/>
    <n v="18"/>
    <n v="3.2"/>
    <x v="0"/>
    <x v="0"/>
    <x v="707"/>
    <x v="2"/>
    <x v="1"/>
    <x v="3"/>
    <n v="4"/>
    <n v="63.96"/>
    <x v="7"/>
    <x v="0"/>
    <x v="0"/>
    <x v="0"/>
    <x v="2"/>
    <n v="20.722222222222221"/>
    <n v="4.8257372654155493E-2"/>
    <n v="128"/>
    <x v="0"/>
  </r>
  <r>
    <x v="752"/>
    <x v="297"/>
    <d v="2023-08-04T00:00:00"/>
    <d v="2024-02-12T00:00:00"/>
    <n v="7.99"/>
    <n v="477"/>
    <x v="0"/>
    <n v="5"/>
    <n v="5"/>
    <x v="0"/>
    <n v="969"/>
    <n v="12"/>
    <x v="4"/>
    <x v="2"/>
    <x v="1"/>
    <n v="37"/>
    <n v="4.7"/>
    <x v="1"/>
    <x v="0"/>
    <x v="708"/>
    <x v="3"/>
    <x v="3"/>
    <x v="0"/>
    <n v="6"/>
    <n v="47.94"/>
    <x v="2"/>
    <x v="1"/>
    <x v="3"/>
    <x v="0"/>
    <x v="1"/>
    <n v="12.891891891891891"/>
    <n v="7.7568134171907763E-2"/>
    <n v="411"/>
    <x v="1"/>
  </r>
  <r>
    <x v="753"/>
    <x v="161"/>
    <d v="2023-10-18T00:00:00"/>
    <d v="2024-12-18T00:00:00"/>
    <n v="7.99"/>
    <n v="482"/>
    <x v="6"/>
    <n v="1"/>
    <n v="4"/>
    <x v="1"/>
    <n v="770"/>
    <n v="129"/>
    <x v="2"/>
    <x v="3"/>
    <x v="2"/>
    <n v="0"/>
    <n v="3.7"/>
    <x v="0"/>
    <x v="0"/>
    <x v="709"/>
    <x v="1"/>
    <x v="3"/>
    <x v="2"/>
    <n v="14"/>
    <n v="111.86"/>
    <x v="8"/>
    <x v="1"/>
    <x v="2"/>
    <x v="0"/>
    <x v="1"/>
    <n v="0"/>
    <n v="0"/>
    <n v="101"/>
    <x v="0"/>
  </r>
  <r>
    <x v="754"/>
    <x v="181"/>
    <d v="2024-02-02T00:00:00"/>
    <d v="2024-11-12T00:00:00"/>
    <n v="15.99"/>
    <n v="131"/>
    <x v="6"/>
    <n v="5"/>
    <n v="3"/>
    <x v="1"/>
    <n v="808"/>
    <n v="48"/>
    <x v="6"/>
    <x v="3"/>
    <x v="3"/>
    <n v="55"/>
    <n v="3.3"/>
    <x v="0"/>
    <x v="0"/>
    <x v="710"/>
    <x v="2"/>
    <x v="1"/>
    <x v="1"/>
    <n v="9"/>
    <n v="143.91"/>
    <x v="1"/>
    <x v="0"/>
    <x v="0"/>
    <x v="0"/>
    <x v="2"/>
    <n v="2.3818181818181818"/>
    <n v="0.41984732824427479"/>
    <n v="137"/>
    <x v="0"/>
  </r>
  <r>
    <x v="755"/>
    <x v="8"/>
    <d v="2024-05-23T00:00:00"/>
    <d v="2024-01-12T00:00:00"/>
    <n v="15.99"/>
    <n v="294"/>
    <x v="1"/>
    <n v="3"/>
    <n v="6"/>
    <x v="0"/>
    <n v="709"/>
    <n v="181"/>
    <x v="0"/>
    <x v="0"/>
    <x v="0"/>
    <n v="39"/>
    <n v="3.2"/>
    <x v="0"/>
    <x v="0"/>
    <x v="711"/>
    <x v="1"/>
    <x v="2"/>
    <x v="3"/>
    <n v="4"/>
    <n v="63.96"/>
    <x v="6"/>
    <x v="0"/>
    <x v="8"/>
    <x v="0"/>
    <x v="2"/>
    <n v="7.5384615384615383"/>
    <n v="0.1326530612244898"/>
    <n v="442"/>
    <x v="1"/>
  </r>
  <r>
    <x v="756"/>
    <x v="214"/>
    <d v="2024-02-05T00:00:00"/>
    <d v="2024-11-25T00:00:00"/>
    <n v="7.99"/>
    <n v="499"/>
    <x v="2"/>
    <n v="4"/>
    <n v="3"/>
    <x v="0"/>
    <n v="428"/>
    <n v="168"/>
    <x v="4"/>
    <x v="1"/>
    <x v="5"/>
    <n v="82"/>
    <n v="3.7"/>
    <x v="1"/>
    <x v="0"/>
    <x v="712"/>
    <x v="0"/>
    <x v="1"/>
    <x v="2"/>
    <n v="9"/>
    <n v="71.91"/>
    <x v="1"/>
    <x v="0"/>
    <x v="0"/>
    <x v="0"/>
    <x v="1"/>
    <n v="6.0853658536585362"/>
    <n v="0.16432865731462926"/>
    <n v="124"/>
    <x v="0"/>
  </r>
  <r>
    <x v="757"/>
    <x v="17"/>
    <d v="2024-06-19T00:00:00"/>
    <d v="2024-11-29T00:00:00"/>
    <n v="11.99"/>
    <n v="139"/>
    <x v="4"/>
    <n v="4"/>
    <n v="5"/>
    <x v="1"/>
    <n v="539"/>
    <n v="152"/>
    <x v="2"/>
    <x v="2"/>
    <x v="4"/>
    <n v="48"/>
    <n v="3.8"/>
    <x v="0"/>
    <x v="0"/>
    <x v="713"/>
    <x v="4"/>
    <x v="0"/>
    <x v="1"/>
    <n v="5"/>
    <n v="59.95"/>
    <x v="3"/>
    <x v="0"/>
    <x v="0"/>
    <x v="0"/>
    <x v="0"/>
    <n v="2.8958333333333335"/>
    <n v="0.34532374100719426"/>
    <n v="120"/>
    <x v="0"/>
  </r>
  <r>
    <x v="758"/>
    <x v="171"/>
    <d v="2023-02-19T00:00:00"/>
    <d v="2024-12-18T00:00:00"/>
    <n v="7.99"/>
    <n v="176"/>
    <x v="3"/>
    <n v="4"/>
    <n v="6"/>
    <x v="1"/>
    <n v="830"/>
    <n v="74"/>
    <x v="6"/>
    <x v="3"/>
    <x v="4"/>
    <n v="66"/>
    <n v="3.5"/>
    <x v="0"/>
    <x v="0"/>
    <x v="714"/>
    <x v="3"/>
    <x v="0"/>
    <x v="3"/>
    <n v="21"/>
    <n v="167.79"/>
    <x v="1"/>
    <x v="1"/>
    <x v="2"/>
    <x v="0"/>
    <x v="1"/>
    <n v="2.6666666666666665"/>
    <n v="0.375"/>
    <n v="101"/>
    <x v="0"/>
  </r>
  <r>
    <x v="759"/>
    <x v="275"/>
    <d v="2023-11-01T00:00:00"/>
    <d v="2024-11-20T00:00:00"/>
    <n v="7.99"/>
    <n v="438"/>
    <x v="3"/>
    <n v="4"/>
    <n v="3"/>
    <x v="0"/>
    <n v="970"/>
    <n v="59"/>
    <x v="0"/>
    <x v="1"/>
    <x v="0"/>
    <n v="78"/>
    <n v="4.5999999999999996"/>
    <x v="0"/>
    <x v="0"/>
    <x v="715"/>
    <x v="3"/>
    <x v="1"/>
    <x v="0"/>
    <n v="12"/>
    <n v="95.88"/>
    <x v="11"/>
    <x v="1"/>
    <x v="0"/>
    <x v="0"/>
    <x v="1"/>
    <n v="5.615384615384615"/>
    <n v="0.17808219178082191"/>
    <n v="129"/>
    <x v="0"/>
  </r>
  <r>
    <x v="760"/>
    <x v="23"/>
    <d v="2023-08-09T00:00:00"/>
    <d v="2024-11-25T00:00:00"/>
    <n v="11.99"/>
    <n v="410"/>
    <x v="6"/>
    <n v="5"/>
    <n v="6"/>
    <x v="0"/>
    <n v="410"/>
    <n v="125"/>
    <x v="4"/>
    <x v="3"/>
    <x v="4"/>
    <n v="68"/>
    <n v="4.7"/>
    <x v="1"/>
    <x v="0"/>
    <x v="716"/>
    <x v="4"/>
    <x v="3"/>
    <x v="2"/>
    <n v="15"/>
    <n v="179.85"/>
    <x v="2"/>
    <x v="1"/>
    <x v="0"/>
    <x v="0"/>
    <x v="0"/>
    <n v="6.0294117647058822"/>
    <n v="0.16585365853658537"/>
    <n v="124"/>
    <x v="0"/>
  </r>
  <r>
    <x v="761"/>
    <x v="214"/>
    <d v="2024-01-10T00:00:00"/>
    <d v="2024-01-12T00:00:00"/>
    <n v="15.99"/>
    <n v="211"/>
    <x v="3"/>
    <n v="2"/>
    <n v="6"/>
    <x v="1"/>
    <n v="657"/>
    <n v="137"/>
    <x v="5"/>
    <x v="1"/>
    <x v="3"/>
    <n v="26"/>
    <n v="4"/>
    <x v="0"/>
    <x v="0"/>
    <x v="717"/>
    <x v="4"/>
    <x v="4"/>
    <x v="0"/>
    <n v="1"/>
    <n v="15.99"/>
    <x v="9"/>
    <x v="0"/>
    <x v="8"/>
    <x v="0"/>
    <x v="2"/>
    <n v="8.115384615384615"/>
    <n v="0.12322274881516587"/>
    <n v="442"/>
    <x v="1"/>
  </r>
  <r>
    <x v="762"/>
    <x v="75"/>
    <d v="2023-04-15T00:00:00"/>
    <d v="2024-11-29T00:00:00"/>
    <n v="11.99"/>
    <n v="389"/>
    <x v="0"/>
    <n v="2"/>
    <n v="2"/>
    <x v="1"/>
    <n v="631"/>
    <n v="85"/>
    <x v="5"/>
    <x v="2"/>
    <x v="0"/>
    <n v="53"/>
    <n v="3.3"/>
    <x v="0"/>
    <x v="0"/>
    <x v="718"/>
    <x v="4"/>
    <x v="1"/>
    <x v="1"/>
    <n v="19"/>
    <n v="227.81"/>
    <x v="4"/>
    <x v="1"/>
    <x v="0"/>
    <x v="0"/>
    <x v="0"/>
    <n v="7.3396226415094343"/>
    <n v="0.13624678663239073"/>
    <n v="120"/>
    <x v="0"/>
  </r>
  <r>
    <x v="763"/>
    <x v="298"/>
    <d v="2023-11-11T00:00:00"/>
    <d v="2024-12-17T00:00:00"/>
    <n v="15.99"/>
    <n v="32"/>
    <x v="6"/>
    <n v="3"/>
    <n v="4"/>
    <x v="0"/>
    <n v="385"/>
    <n v="106"/>
    <x v="6"/>
    <x v="1"/>
    <x v="0"/>
    <n v="75"/>
    <n v="3.7"/>
    <x v="1"/>
    <x v="0"/>
    <x v="478"/>
    <x v="1"/>
    <x v="0"/>
    <x v="0"/>
    <n v="13"/>
    <n v="207.87"/>
    <x v="11"/>
    <x v="1"/>
    <x v="2"/>
    <x v="0"/>
    <x v="2"/>
    <n v="0.42666666666666669"/>
    <n v="2.34375"/>
    <n v="102"/>
    <x v="0"/>
  </r>
  <r>
    <x v="764"/>
    <x v="268"/>
    <d v="2023-11-26T00:00:00"/>
    <d v="2024-11-23T00:00:00"/>
    <n v="15.99"/>
    <n v="298"/>
    <x v="4"/>
    <n v="4"/>
    <n v="1"/>
    <x v="0"/>
    <n v="603"/>
    <n v="161"/>
    <x v="0"/>
    <x v="3"/>
    <x v="0"/>
    <n v="68"/>
    <n v="4.4000000000000004"/>
    <x v="1"/>
    <x v="0"/>
    <x v="719"/>
    <x v="1"/>
    <x v="0"/>
    <x v="1"/>
    <n v="11"/>
    <n v="175.89000000000001"/>
    <x v="11"/>
    <x v="1"/>
    <x v="0"/>
    <x v="0"/>
    <x v="2"/>
    <n v="4.382352941176471"/>
    <n v="0.22818791946308725"/>
    <n v="126"/>
    <x v="0"/>
  </r>
  <r>
    <x v="765"/>
    <x v="73"/>
    <d v="2023-11-01T00:00:00"/>
    <d v="2024-11-21T00:00:00"/>
    <n v="11.99"/>
    <n v="301"/>
    <x v="6"/>
    <n v="5"/>
    <n v="4"/>
    <x v="0"/>
    <n v="906"/>
    <n v="141"/>
    <x v="5"/>
    <x v="1"/>
    <x v="3"/>
    <n v="56"/>
    <n v="4.5"/>
    <x v="0"/>
    <x v="0"/>
    <x v="720"/>
    <x v="4"/>
    <x v="0"/>
    <x v="1"/>
    <n v="12"/>
    <n v="143.88"/>
    <x v="11"/>
    <x v="1"/>
    <x v="0"/>
    <x v="0"/>
    <x v="0"/>
    <n v="5.375"/>
    <n v="0.18604651162790697"/>
    <n v="128"/>
    <x v="0"/>
  </r>
  <r>
    <x v="766"/>
    <x v="299"/>
    <d v="2023-09-01T00:00:00"/>
    <d v="2024-11-22T00:00:00"/>
    <n v="15.99"/>
    <n v="373"/>
    <x v="6"/>
    <n v="1"/>
    <n v="3"/>
    <x v="0"/>
    <n v="507"/>
    <n v="130"/>
    <x v="2"/>
    <x v="1"/>
    <x v="1"/>
    <n v="41"/>
    <n v="3.3"/>
    <x v="0"/>
    <x v="0"/>
    <x v="721"/>
    <x v="0"/>
    <x v="4"/>
    <x v="2"/>
    <n v="14"/>
    <n v="223.86"/>
    <x v="10"/>
    <x v="1"/>
    <x v="0"/>
    <x v="0"/>
    <x v="2"/>
    <n v="9.0975609756097562"/>
    <n v="0.10991957104557641"/>
    <n v="127"/>
    <x v="0"/>
  </r>
  <r>
    <x v="767"/>
    <x v="79"/>
    <d v="2023-07-21T00:00:00"/>
    <d v="2024-11-19T00:00:00"/>
    <n v="15.99"/>
    <n v="298"/>
    <x v="6"/>
    <n v="3"/>
    <n v="1"/>
    <x v="1"/>
    <n v="115"/>
    <n v="168"/>
    <x v="0"/>
    <x v="3"/>
    <x v="3"/>
    <n v="27"/>
    <n v="3"/>
    <x v="1"/>
    <x v="0"/>
    <x v="439"/>
    <x v="0"/>
    <x v="1"/>
    <x v="2"/>
    <n v="15"/>
    <n v="239.85"/>
    <x v="7"/>
    <x v="1"/>
    <x v="0"/>
    <x v="0"/>
    <x v="2"/>
    <n v="11.037037037037036"/>
    <n v="9.0604026845637578E-2"/>
    <n v="130"/>
    <x v="0"/>
  </r>
  <r>
    <x v="768"/>
    <x v="300"/>
    <d v="2024-01-10T00:00:00"/>
    <d v="2024-03-12T00:00:00"/>
    <n v="7.99"/>
    <n v="469"/>
    <x v="2"/>
    <n v="5"/>
    <n v="2"/>
    <x v="1"/>
    <n v="748"/>
    <n v="147"/>
    <x v="4"/>
    <x v="0"/>
    <x v="3"/>
    <n v="33"/>
    <n v="4.5999999999999996"/>
    <x v="0"/>
    <x v="0"/>
    <x v="722"/>
    <x v="2"/>
    <x v="1"/>
    <x v="3"/>
    <n v="2"/>
    <n v="15.98"/>
    <x v="9"/>
    <x v="0"/>
    <x v="5"/>
    <x v="0"/>
    <x v="1"/>
    <n v="14.212121212121213"/>
    <n v="7.0362473347547971E-2"/>
    <n v="382"/>
    <x v="1"/>
  </r>
  <r>
    <x v="769"/>
    <x v="301"/>
    <d v="2023-03-10T00:00:00"/>
    <d v="2024-11-22T00:00:00"/>
    <n v="15.99"/>
    <n v="437"/>
    <x v="0"/>
    <n v="2"/>
    <n v="2"/>
    <x v="1"/>
    <n v="328"/>
    <n v="170"/>
    <x v="4"/>
    <x v="2"/>
    <x v="1"/>
    <n v="25"/>
    <n v="3.6"/>
    <x v="1"/>
    <x v="0"/>
    <x v="393"/>
    <x v="2"/>
    <x v="3"/>
    <x v="0"/>
    <n v="20"/>
    <n v="319.8"/>
    <x v="5"/>
    <x v="1"/>
    <x v="0"/>
    <x v="0"/>
    <x v="2"/>
    <n v="17.48"/>
    <n v="5.7208237986270026E-2"/>
    <n v="127"/>
    <x v="0"/>
  </r>
  <r>
    <x v="770"/>
    <x v="241"/>
    <d v="2023-03-05T00:00:00"/>
    <d v="2024-11-27T00:00:00"/>
    <n v="11.99"/>
    <n v="280"/>
    <x v="4"/>
    <n v="4"/>
    <n v="5"/>
    <x v="1"/>
    <n v="203"/>
    <n v="50"/>
    <x v="4"/>
    <x v="3"/>
    <x v="0"/>
    <n v="12"/>
    <n v="3.4"/>
    <x v="0"/>
    <x v="0"/>
    <x v="723"/>
    <x v="0"/>
    <x v="3"/>
    <x v="2"/>
    <n v="20"/>
    <n v="239.8"/>
    <x v="5"/>
    <x v="1"/>
    <x v="0"/>
    <x v="0"/>
    <x v="0"/>
    <n v="23.333333333333332"/>
    <n v="4.2857142857142858E-2"/>
    <n v="122"/>
    <x v="0"/>
  </r>
  <r>
    <x v="771"/>
    <x v="268"/>
    <d v="2023-01-23T00:00:00"/>
    <d v="2024-10-12T00:00:00"/>
    <n v="15.99"/>
    <n v="196"/>
    <x v="6"/>
    <n v="2"/>
    <n v="2"/>
    <x v="1"/>
    <n v="102"/>
    <n v="66"/>
    <x v="5"/>
    <x v="0"/>
    <x v="0"/>
    <n v="11"/>
    <n v="3.7"/>
    <x v="1"/>
    <x v="0"/>
    <x v="724"/>
    <x v="3"/>
    <x v="2"/>
    <x v="1"/>
    <n v="20"/>
    <n v="319.8"/>
    <x v="9"/>
    <x v="1"/>
    <x v="1"/>
    <x v="0"/>
    <x v="2"/>
    <n v="17.818181818181817"/>
    <n v="5.6122448979591837E-2"/>
    <n v="168"/>
    <x v="0"/>
  </r>
  <r>
    <x v="772"/>
    <x v="45"/>
    <d v="2023-08-03T00:00:00"/>
    <d v="2024-12-14T00:00:00"/>
    <n v="7.99"/>
    <n v="123"/>
    <x v="3"/>
    <n v="5"/>
    <n v="5"/>
    <x v="1"/>
    <n v="253"/>
    <n v="157"/>
    <x v="6"/>
    <x v="3"/>
    <x v="0"/>
    <n v="85"/>
    <n v="4"/>
    <x v="1"/>
    <x v="0"/>
    <x v="725"/>
    <x v="2"/>
    <x v="2"/>
    <x v="0"/>
    <n v="16"/>
    <n v="127.84"/>
    <x v="2"/>
    <x v="1"/>
    <x v="2"/>
    <x v="0"/>
    <x v="1"/>
    <n v="1.4470588235294117"/>
    <n v="0.69105691056910568"/>
    <n v="105"/>
    <x v="0"/>
  </r>
  <r>
    <x v="773"/>
    <x v="159"/>
    <d v="2023-10-28T00:00:00"/>
    <d v="2024-12-18T00:00:00"/>
    <n v="7.99"/>
    <n v="478"/>
    <x v="5"/>
    <n v="2"/>
    <n v="2"/>
    <x v="1"/>
    <n v="214"/>
    <n v="191"/>
    <x v="6"/>
    <x v="2"/>
    <x v="0"/>
    <n v="44"/>
    <n v="3.6"/>
    <x v="1"/>
    <x v="0"/>
    <x v="726"/>
    <x v="4"/>
    <x v="0"/>
    <x v="1"/>
    <n v="13"/>
    <n v="103.87"/>
    <x v="8"/>
    <x v="1"/>
    <x v="2"/>
    <x v="0"/>
    <x v="1"/>
    <n v="10.863636363636363"/>
    <n v="9.2050209205020925E-2"/>
    <n v="101"/>
    <x v="0"/>
  </r>
  <r>
    <x v="774"/>
    <x v="302"/>
    <d v="2023-02-19T00:00:00"/>
    <d v="2024-11-19T00:00:00"/>
    <n v="11.99"/>
    <n v="240"/>
    <x v="6"/>
    <n v="4"/>
    <n v="1"/>
    <x v="0"/>
    <n v="304"/>
    <n v="25"/>
    <x v="2"/>
    <x v="3"/>
    <x v="4"/>
    <n v="66"/>
    <n v="4.5999999999999996"/>
    <x v="1"/>
    <x v="0"/>
    <x v="727"/>
    <x v="2"/>
    <x v="4"/>
    <x v="3"/>
    <n v="21"/>
    <n v="251.79"/>
    <x v="1"/>
    <x v="1"/>
    <x v="0"/>
    <x v="0"/>
    <x v="0"/>
    <n v="3.6363636363636362"/>
    <n v="0.27500000000000002"/>
    <n v="130"/>
    <x v="0"/>
  </r>
  <r>
    <x v="775"/>
    <x v="281"/>
    <d v="2024-01-18T00:00:00"/>
    <d v="2024-11-28T00:00:00"/>
    <n v="15.99"/>
    <n v="23"/>
    <x v="2"/>
    <n v="1"/>
    <n v="1"/>
    <x v="0"/>
    <n v="585"/>
    <n v="97"/>
    <x v="5"/>
    <x v="2"/>
    <x v="3"/>
    <n v="23"/>
    <n v="3.4"/>
    <x v="0"/>
    <x v="0"/>
    <x v="728"/>
    <x v="3"/>
    <x v="3"/>
    <x v="3"/>
    <n v="10"/>
    <n v="159.9"/>
    <x v="9"/>
    <x v="0"/>
    <x v="0"/>
    <x v="0"/>
    <x v="2"/>
    <n v="1"/>
    <n v="1"/>
    <n v="121"/>
    <x v="0"/>
  </r>
  <r>
    <x v="776"/>
    <x v="1"/>
    <d v="2023-03-11T00:00:00"/>
    <d v="2024-02-12T00:00:00"/>
    <n v="7.99"/>
    <n v="339"/>
    <x v="2"/>
    <n v="5"/>
    <n v="5"/>
    <x v="1"/>
    <n v="354"/>
    <n v="129"/>
    <x v="4"/>
    <x v="0"/>
    <x v="5"/>
    <n v="14"/>
    <n v="3.9"/>
    <x v="1"/>
    <x v="0"/>
    <x v="729"/>
    <x v="4"/>
    <x v="2"/>
    <x v="0"/>
    <n v="11"/>
    <n v="87.89"/>
    <x v="5"/>
    <x v="1"/>
    <x v="3"/>
    <x v="0"/>
    <x v="1"/>
    <n v="24.214285714285715"/>
    <n v="4.1297935103244837E-2"/>
    <n v="411"/>
    <x v="1"/>
  </r>
  <r>
    <x v="777"/>
    <x v="257"/>
    <d v="2023-02-04T00:00:00"/>
    <d v="2024-12-14T00:00:00"/>
    <n v="15.99"/>
    <n v="239"/>
    <x v="4"/>
    <n v="4"/>
    <n v="6"/>
    <x v="0"/>
    <n v="832"/>
    <n v="134"/>
    <x v="5"/>
    <x v="0"/>
    <x v="0"/>
    <n v="99"/>
    <n v="4.5999999999999996"/>
    <x v="0"/>
    <x v="0"/>
    <x v="122"/>
    <x v="4"/>
    <x v="4"/>
    <x v="2"/>
    <n v="22"/>
    <n v="351.78000000000003"/>
    <x v="1"/>
    <x v="1"/>
    <x v="2"/>
    <x v="0"/>
    <x v="2"/>
    <n v="2.4141414141414139"/>
    <n v="0.41422594142259417"/>
    <n v="105"/>
    <x v="0"/>
  </r>
  <r>
    <x v="778"/>
    <x v="1"/>
    <d v="2023-06-27T00:00:00"/>
    <d v="2024-12-12T00:00:00"/>
    <n v="7.99"/>
    <n v="217"/>
    <x v="6"/>
    <n v="1"/>
    <n v="6"/>
    <x v="0"/>
    <n v="53"/>
    <n v="153"/>
    <x v="2"/>
    <x v="3"/>
    <x v="0"/>
    <n v="2"/>
    <n v="3.1"/>
    <x v="0"/>
    <x v="0"/>
    <x v="730"/>
    <x v="1"/>
    <x v="1"/>
    <x v="3"/>
    <n v="17"/>
    <n v="135.83000000000001"/>
    <x v="3"/>
    <x v="1"/>
    <x v="2"/>
    <x v="0"/>
    <x v="1"/>
    <n v="108.5"/>
    <n v="9.2165898617511521E-3"/>
    <n v="107"/>
    <x v="0"/>
  </r>
  <r>
    <x v="779"/>
    <x v="137"/>
    <d v="2024-12-14T00:00:00"/>
    <d v="2024-11-23T00:00:00"/>
    <n v="15.99"/>
    <n v="77"/>
    <x v="1"/>
    <n v="5"/>
    <n v="3"/>
    <x v="0"/>
    <n v="780"/>
    <n v="138"/>
    <x v="1"/>
    <x v="0"/>
    <x v="5"/>
    <n v="66"/>
    <n v="3.4"/>
    <x v="1"/>
    <x v="0"/>
    <x v="731"/>
    <x v="3"/>
    <x v="4"/>
    <x v="1"/>
    <n v="1"/>
    <n v="15.99"/>
    <x v="0"/>
    <x v="0"/>
    <x v="0"/>
    <x v="0"/>
    <x v="2"/>
    <n v="1.1666666666666667"/>
    <n v="0.8571428571428571"/>
    <n v="126"/>
    <x v="0"/>
  </r>
  <r>
    <x v="780"/>
    <x v="48"/>
    <d v="2024-03-06T00:00:00"/>
    <d v="2024-12-18T00:00:00"/>
    <n v="11.99"/>
    <n v="426"/>
    <x v="3"/>
    <n v="4"/>
    <n v="6"/>
    <x v="0"/>
    <n v="450"/>
    <n v="92"/>
    <x v="0"/>
    <x v="2"/>
    <x v="3"/>
    <n v="71"/>
    <n v="4.0999999999999996"/>
    <x v="1"/>
    <x v="0"/>
    <x v="732"/>
    <x v="0"/>
    <x v="3"/>
    <x v="2"/>
    <n v="9"/>
    <n v="107.91"/>
    <x v="5"/>
    <x v="0"/>
    <x v="2"/>
    <x v="0"/>
    <x v="0"/>
    <n v="6"/>
    <n v="0.16666666666666666"/>
    <n v="101"/>
    <x v="0"/>
  </r>
  <r>
    <x v="781"/>
    <x v="16"/>
    <d v="2023-07-07T00:00:00"/>
    <d v="2024-12-13T00:00:00"/>
    <n v="7.99"/>
    <n v="450"/>
    <x v="5"/>
    <n v="1"/>
    <n v="2"/>
    <x v="1"/>
    <n v="12"/>
    <n v="133"/>
    <x v="2"/>
    <x v="2"/>
    <x v="3"/>
    <n v="100"/>
    <n v="3.4"/>
    <x v="1"/>
    <x v="0"/>
    <x v="733"/>
    <x v="3"/>
    <x v="0"/>
    <x v="1"/>
    <n v="17"/>
    <n v="135.83000000000001"/>
    <x v="7"/>
    <x v="1"/>
    <x v="2"/>
    <x v="0"/>
    <x v="1"/>
    <n v="4.5"/>
    <n v="0.22222222222222221"/>
    <n v="106"/>
    <x v="0"/>
  </r>
  <r>
    <x v="782"/>
    <x v="128"/>
    <d v="2024-08-06T00:00:00"/>
    <d v="2024-11-27T00:00:00"/>
    <n v="7.99"/>
    <n v="439"/>
    <x v="5"/>
    <n v="2"/>
    <n v="2"/>
    <x v="1"/>
    <n v="421"/>
    <n v="138"/>
    <x v="1"/>
    <x v="2"/>
    <x v="0"/>
    <n v="14"/>
    <n v="4.0999999999999996"/>
    <x v="1"/>
    <x v="0"/>
    <x v="734"/>
    <x v="2"/>
    <x v="0"/>
    <x v="2"/>
    <n v="3"/>
    <n v="23.97"/>
    <x v="2"/>
    <x v="0"/>
    <x v="0"/>
    <x v="0"/>
    <x v="1"/>
    <n v="31.357142857142858"/>
    <n v="3.1890660592255128E-2"/>
    <n v="122"/>
    <x v="0"/>
  </r>
  <r>
    <x v="783"/>
    <x v="158"/>
    <d v="2023-04-15T00:00:00"/>
    <d v="2024-11-12T00:00:00"/>
    <n v="7.99"/>
    <n v="10"/>
    <x v="5"/>
    <n v="2"/>
    <n v="5"/>
    <x v="1"/>
    <n v="22"/>
    <n v="14"/>
    <x v="5"/>
    <x v="2"/>
    <x v="1"/>
    <n v="25"/>
    <n v="4.0999999999999996"/>
    <x v="0"/>
    <x v="0"/>
    <x v="735"/>
    <x v="2"/>
    <x v="0"/>
    <x v="3"/>
    <n v="18"/>
    <n v="143.82"/>
    <x v="4"/>
    <x v="1"/>
    <x v="0"/>
    <x v="0"/>
    <x v="1"/>
    <n v="0.4"/>
    <n v="2.5"/>
    <n v="137"/>
    <x v="0"/>
  </r>
  <r>
    <x v="784"/>
    <x v="5"/>
    <d v="2023-09-23T00:00:00"/>
    <d v="2024-11-26T00:00:00"/>
    <n v="15.99"/>
    <n v="33"/>
    <x v="1"/>
    <n v="4"/>
    <n v="5"/>
    <x v="1"/>
    <n v="228"/>
    <n v="42"/>
    <x v="1"/>
    <x v="1"/>
    <x v="3"/>
    <n v="21"/>
    <n v="4"/>
    <x v="0"/>
    <x v="0"/>
    <x v="736"/>
    <x v="0"/>
    <x v="0"/>
    <x v="0"/>
    <n v="14"/>
    <n v="223.86"/>
    <x v="10"/>
    <x v="1"/>
    <x v="0"/>
    <x v="0"/>
    <x v="2"/>
    <n v="1.5714285714285714"/>
    <n v="0.63636363636363635"/>
    <n v="123"/>
    <x v="0"/>
  </r>
  <r>
    <x v="785"/>
    <x v="303"/>
    <d v="2024-10-20T00:00:00"/>
    <d v="2024-11-30T00:00:00"/>
    <n v="11.99"/>
    <n v="336"/>
    <x v="6"/>
    <n v="1"/>
    <n v="2"/>
    <x v="0"/>
    <n v="758"/>
    <n v="32"/>
    <x v="2"/>
    <x v="0"/>
    <x v="4"/>
    <n v="64"/>
    <n v="5"/>
    <x v="1"/>
    <x v="0"/>
    <x v="737"/>
    <x v="0"/>
    <x v="4"/>
    <x v="3"/>
    <n v="1"/>
    <n v="11.99"/>
    <x v="8"/>
    <x v="0"/>
    <x v="0"/>
    <x v="0"/>
    <x v="0"/>
    <n v="5.25"/>
    <n v="0.19047619047619047"/>
    <n v="119"/>
    <x v="0"/>
  </r>
  <r>
    <x v="786"/>
    <x v="304"/>
    <d v="2024-11-09T00:00:00"/>
    <d v="2024-11-29T00:00:00"/>
    <n v="15.99"/>
    <n v="413"/>
    <x v="4"/>
    <n v="5"/>
    <n v="2"/>
    <x v="0"/>
    <n v="708"/>
    <n v="4"/>
    <x v="6"/>
    <x v="1"/>
    <x v="5"/>
    <n v="62"/>
    <n v="4.3"/>
    <x v="0"/>
    <x v="0"/>
    <x v="738"/>
    <x v="0"/>
    <x v="1"/>
    <x v="3"/>
    <n v="1"/>
    <n v="15.99"/>
    <x v="11"/>
    <x v="0"/>
    <x v="0"/>
    <x v="0"/>
    <x v="2"/>
    <n v="6.661290322580645"/>
    <n v="0.15012106537530268"/>
    <n v="120"/>
    <x v="0"/>
  </r>
  <r>
    <x v="787"/>
    <x v="37"/>
    <d v="2024-05-29T00:00:00"/>
    <d v="2024-11-12T00:00:00"/>
    <n v="7.99"/>
    <n v="252"/>
    <x v="1"/>
    <n v="3"/>
    <n v="5"/>
    <x v="1"/>
    <n v="105"/>
    <n v="118"/>
    <x v="0"/>
    <x v="2"/>
    <x v="4"/>
    <n v="52"/>
    <n v="4.4000000000000004"/>
    <x v="0"/>
    <x v="0"/>
    <x v="739"/>
    <x v="1"/>
    <x v="3"/>
    <x v="2"/>
    <n v="5"/>
    <n v="39.950000000000003"/>
    <x v="6"/>
    <x v="0"/>
    <x v="0"/>
    <x v="0"/>
    <x v="1"/>
    <n v="4.8461538461538458"/>
    <n v="0.20634920634920634"/>
    <n v="137"/>
    <x v="0"/>
  </r>
  <r>
    <x v="788"/>
    <x v="305"/>
    <d v="2023-10-02T00:00:00"/>
    <d v="2024-11-21T00:00:00"/>
    <n v="15.99"/>
    <n v="96"/>
    <x v="6"/>
    <n v="5"/>
    <n v="1"/>
    <x v="1"/>
    <n v="273"/>
    <n v="79"/>
    <x v="6"/>
    <x v="3"/>
    <x v="1"/>
    <n v="60"/>
    <n v="4.3"/>
    <x v="1"/>
    <x v="0"/>
    <x v="141"/>
    <x v="4"/>
    <x v="3"/>
    <x v="1"/>
    <n v="13"/>
    <n v="207.87"/>
    <x v="8"/>
    <x v="1"/>
    <x v="0"/>
    <x v="0"/>
    <x v="2"/>
    <n v="1.6"/>
    <n v="0.625"/>
    <n v="128"/>
    <x v="0"/>
  </r>
  <r>
    <x v="789"/>
    <x v="37"/>
    <d v="2024-06-22T00:00:00"/>
    <d v="2024-11-24T00:00:00"/>
    <n v="11.99"/>
    <n v="483"/>
    <x v="2"/>
    <n v="3"/>
    <n v="6"/>
    <x v="0"/>
    <n v="730"/>
    <n v="98"/>
    <x v="2"/>
    <x v="0"/>
    <x v="2"/>
    <n v="29"/>
    <n v="3.8"/>
    <x v="1"/>
    <x v="0"/>
    <x v="740"/>
    <x v="4"/>
    <x v="0"/>
    <x v="3"/>
    <n v="5"/>
    <n v="59.95"/>
    <x v="3"/>
    <x v="0"/>
    <x v="0"/>
    <x v="0"/>
    <x v="0"/>
    <n v="16.655172413793103"/>
    <n v="6.0041407867494824E-2"/>
    <n v="125"/>
    <x v="0"/>
  </r>
  <r>
    <x v="790"/>
    <x v="306"/>
    <d v="2024-03-21T00:00:00"/>
    <d v="2024-12-17T00:00:00"/>
    <n v="11.99"/>
    <n v="195"/>
    <x v="2"/>
    <n v="5"/>
    <n v="6"/>
    <x v="1"/>
    <n v="997"/>
    <n v="107"/>
    <x v="2"/>
    <x v="1"/>
    <x v="5"/>
    <n v="78"/>
    <n v="4.9000000000000004"/>
    <x v="1"/>
    <x v="0"/>
    <x v="741"/>
    <x v="3"/>
    <x v="2"/>
    <x v="3"/>
    <n v="8"/>
    <n v="95.92"/>
    <x v="5"/>
    <x v="0"/>
    <x v="2"/>
    <x v="0"/>
    <x v="0"/>
    <n v="2.5"/>
    <n v="0.4"/>
    <n v="102"/>
    <x v="0"/>
  </r>
  <r>
    <x v="791"/>
    <x v="127"/>
    <d v="2024-08-29T00:00:00"/>
    <d v="2024-09-12T00:00:00"/>
    <n v="11.99"/>
    <n v="148"/>
    <x v="3"/>
    <n v="4"/>
    <n v="1"/>
    <x v="1"/>
    <n v="409"/>
    <n v="38"/>
    <x v="4"/>
    <x v="1"/>
    <x v="1"/>
    <n v="37"/>
    <n v="3.1"/>
    <x v="0"/>
    <x v="0"/>
    <x v="742"/>
    <x v="2"/>
    <x v="0"/>
    <x v="3"/>
    <n v="1"/>
    <n v="11.99"/>
    <x v="2"/>
    <x v="0"/>
    <x v="11"/>
    <x v="0"/>
    <x v="0"/>
    <n v="4"/>
    <n v="0.25"/>
    <n v="198"/>
    <x v="0"/>
  </r>
  <r>
    <x v="792"/>
    <x v="307"/>
    <d v="2023-04-17T00:00:00"/>
    <d v="2024-11-20T00:00:00"/>
    <n v="11.99"/>
    <n v="415"/>
    <x v="1"/>
    <n v="3"/>
    <n v="1"/>
    <x v="0"/>
    <n v="381"/>
    <n v="78"/>
    <x v="0"/>
    <x v="2"/>
    <x v="2"/>
    <n v="84"/>
    <n v="4.4000000000000004"/>
    <x v="0"/>
    <x v="0"/>
    <x v="743"/>
    <x v="3"/>
    <x v="1"/>
    <x v="2"/>
    <n v="19"/>
    <n v="227.81"/>
    <x v="4"/>
    <x v="1"/>
    <x v="0"/>
    <x v="0"/>
    <x v="0"/>
    <n v="4.9404761904761907"/>
    <n v="0.20240963855421687"/>
    <n v="129"/>
    <x v="0"/>
  </r>
  <r>
    <x v="793"/>
    <x v="104"/>
    <d v="2023-05-01T00:00:00"/>
    <d v="2024-11-22T00:00:00"/>
    <n v="15.99"/>
    <n v="243"/>
    <x v="0"/>
    <n v="2"/>
    <n v="6"/>
    <x v="1"/>
    <n v="532"/>
    <n v="110"/>
    <x v="0"/>
    <x v="3"/>
    <x v="0"/>
    <n v="73"/>
    <n v="4.7"/>
    <x v="1"/>
    <x v="0"/>
    <x v="744"/>
    <x v="0"/>
    <x v="2"/>
    <x v="1"/>
    <n v="18"/>
    <n v="287.82"/>
    <x v="6"/>
    <x v="1"/>
    <x v="0"/>
    <x v="0"/>
    <x v="2"/>
    <n v="3.3287671232876712"/>
    <n v="0.30041152263374488"/>
    <n v="127"/>
    <x v="0"/>
  </r>
  <r>
    <x v="794"/>
    <x v="282"/>
    <d v="2024-08-05T00:00:00"/>
    <d v="2024-11-24T00:00:00"/>
    <n v="15.99"/>
    <n v="282"/>
    <x v="0"/>
    <n v="1"/>
    <n v="1"/>
    <x v="1"/>
    <n v="386"/>
    <n v="177"/>
    <x v="0"/>
    <x v="3"/>
    <x v="0"/>
    <n v="17"/>
    <n v="3.4"/>
    <x v="0"/>
    <x v="0"/>
    <x v="745"/>
    <x v="1"/>
    <x v="1"/>
    <x v="1"/>
    <n v="3"/>
    <n v="47.97"/>
    <x v="2"/>
    <x v="0"/>
    <x v="0"/>
    <x v="0"/>
    <x v="2"/>
    <n v="16.588235294117649"/>
    <n v="6.0283687943262408E-2"/>
    <n v="125"/>
    <x v="0"/>
  </r>
  <r>
    <x v="795"/>
    <x v="56"/>
    <d v="2024-02-05T00:00:00"/>
    <d v="2024-11-23T00:00:00"/>
    <n v="7.99"/>
    <n v="290"/>
    <x v="1"/>
    <n v="5"/>
    <n v="5"/>
    <x v="0"/>
    <n v="84"/>
    <n v="52"/>
    <x v="2"/>
    <x v="2"/>
    <x v="3"/>
    <n v="91"/>
    <n v="3.1"/>
    <x v="0"/>
    <x v="0"/>
    <x v="746"/>
    <x v="4"/>
    <x v="2"/>
    <x v="1"/>
    <n v="9"/>
    <n v="71.91"/>
    <x v="1"/>
    <x v="0"/>
    <x v="0"/>
    <x v="0"/>
    <x v="1"/>
    <n v="3.1868131868131866"/>
    <n v="0.31379310344827588"/>
    <n v="126"/>
    <x v="0"/>
  </r>
  <r>
    <x v="796"/>
    <x v="5"/>
    <d v="2023-05-19T00:00:00"/>
    <d v="2024-07-12T00:00:00"/>
    <n v="7.99"/>
    <n v="179"/>
    <x v="6"/>
    <n v="2"/>
    <n v="6"/>
    <x v="0"/>
    <n v="680"/>
    <n v="50"/>
    <x v="3"/>
    <x v="1"/>
    <x v="1"/>
    <n v="52"/>
    <n v="3.4"/>
    <x v="1"/>
    <x v="0"/>
    <x v="747"/>
    <x v="0"/>
    <x v="3"/>
    <x v="0"/>
    <n v="13"/>
    <n v="103.87"/>
    <x v="6"/>
    <x v="1"/>
    <x v="9"/>
    <x v="0"/>
    <x v="1"/>
    <n v="3.4423076923076925"/>
    <n v="0.29050279329608941"/>
    <n v="260"/>
    <x v="1"/>
  </r>
  <r>
    <x v="797"/>
    <x v="308"/>
    <d v="2024-12-01T00:00:00"/>
    <d v="2024-11-28T00:00:00"/>
    <n v="7.99"/>
    <n v="460"/>
    <x v="6"/>
    <n v="3"/>
    <n v="5"/>
    <x v="0"/>
    <n v="26"/>
    <n v="2"/>
    <x v="4"/>
    <x v="3"/>
    <x v="4"/>
    <n v="39"/>
    <n v="4.8"/>
    <x v="1"/>
    <x v="0"/>
    <x v="748"/>
    <x v="0"/>
    <x v="2"/>
    <x v="0"/>
    <n v="1"/>
    <n v="7.99"/>
    <x v="0"/>
    <x v="0"/>
    <x v="0"/>
    <x v="0"/>
    <x v="1"/>
    <n v="11.794871794871796"/>
    <n v="8.478260869565217E-2"/>
    <n v="121"/>
    <x v="0"/>
  </r>
  <r>
    <x v="798"/>
    <x v="30"/>
    <d v="2022-12-19T00:00:00"/>
    <d v="2024-04-12T00:00:00"/>
    <n v="11.99"/>
    <n v="204"/>
    <x v="2"/>
    <n v="4"/>
    <n v="4"/>
    <x v="1"/>
    <n v="706"/>
    <n v="153"/>
    <x v="2"/>
    <x v="3"/>
    <x v="3"/>
    <n v="94"/>
    <n v="3.7"/>
    <x v="0"/>
    <x v="0"/>
    <x v="749"/>
    <x v="0"/>
    <x v="1"/>
    <x v="0"/>
    <n v="15"/>
    <n v="179.85"/>
    <x v="0"/>
    <x v="2"/>
    <x v="4"/>
    <x v="0"/>
    <x v="0"/>
    <n v="2.1702127659574466"/>
    <n v="0.46078431372549017"/>
    <n v="351"/>
    <x v="1"/>
  </r>
  <r>
    <x v="799"/>
    <x v="62"/>
    <d v="2024-03-15T00:00:00"/>
    <d v="2024-11-29T00:00:00"/>
    <n v="15.99"/>
    <n v="469"/>
    <x v="3"/>
    <n v="3"/>
    <n v="5"/>
    <x v="1"/>
    <n v="406"/>
    <n v="71"/>
    <x v="5"/>
    <x v="0"/>
    <x v="5"/>
    <n v="88"/>
    <n v="4.8"/>
    <x v="0"/>
    <x v="0"/>
    <x v="547"/>
    <x v="3"/>
    <x v="0"/>
    <x v="1"/>
    <n v="8"/>
    <n v="127.92"/>
    <x v="5"/>
    <x v="0"/>
    <x v="0"/>
    <x v="0"/>
    <x v="2"/>
    <n v="5.3295454545454541"/>
    <n v="0.18763326226012794"/>
    <n v="120"/>
    <x v="0"/>
  </r>
  <r>
    <x v="800"/>
    <x v="38"/>
    <d v="2022-12-25T00:00:00"/>
    <d v="2024-04-12T00:00:00"/>
    <n v="7.99"/>
    <n v="374"/>
    <x v="6"/>
    <n v="1"/>
    <n v="3"/>
    <x v="1"/>
    <n v="819"/>
    <n v="18"/>
    <x v="0"/>
    <x v="2"/>
    <x v="3"/>
    <n v="12"/>
    <n v="3.4"/>
    <x v="0"/>
    <x v="0"/>
    <x v="750"/>
    <x v="1"/>
    <x v="3"/>
    <x v="2"/>
    <n v="15"/>
    <n v="119.85000000000001"/>
    <x v="0"/>
    <x v="2"/>
    <x v="4"/>
    <x v="0"/>
    <x v="1"/>
    <n v="31.166666666666668"/>
    <n v="3.2085561497326207E-2"/>
    <n v="351"/>
    <x v="1"/>
  </r>
  <r>
    <x v="801"/>
    <x v="179"/>
    <d v="2024-05-25T00:00:00"/>
    <d v="2024-11-22T00:00:00"/>
    <n v="15.99"/>
    <n v="449"/>
    <x v="0"/>
    <n v="5"/>
    <n v="6"/>
    <x v="0"/>
    <n v="683"/>
    <n v="85"/>
    <x v="0"/>
    <x v="2"/>
    <x v="2"/>
    <n v="25"/>
    <n v="4.2"/>
    <x v="0"/>
    <x v="0"/>
    <x v="588"/>
    <x v="1"/>
    <x v="3"/>
    <x v="1"/>
    <n v="5"/>
    <n v="79.95"/>
    <x v="6"/>
    <x v="0"/>
    <x v="0"/>
    <x v="0"/>
    <x v="2"/>
    <n v="17.96"/>
    <n v="5.5679287305122498E-2"/>
    <n v="127"/>
    <x v="0"/>
  </r>
  <r>
    <x v="802"/>
    <x v="16"/>
    <d v="2024-02-26T00:00:00"/>
    <d v="2024-12-17T00:00:00"/>
    <n v="7.99"/>
    <n v="88"/>
    <x v="5"/>
    <n v="3"/>
    <n v="1"/>
    <x v="0"/>
    <n v="69"/>
    <n v="75"/>
    <x v="1"/>
    <x v="1"/>
    <x v="4"/>
    <n v="80"/>
    <n v="4.0999999999999996"/>
    <x v="1"/>
    <x v="0"/>
    <x v="751"/>
    <x v="2"/>
    <x v="1"/>
    <x v="3"/>
    <n v="9"/>
    <n v="71.91"/>
    <x v="1"/>
    <x v="0"/>
    <x v="2"/>
    <x v="0"/>
    <x v="1"/>
    <n v="1.1000000000000001"/>
    <n v="0.90909090909090906"/>
    <n v="102"/>
    <x v="0"/>
  </r>
  <r>
    <x v="803"/>
    <x v="137"/>
    <d v="2024-04-24T00:00:00"/>
    <d v="2024-12-13T00:00:00"/>
    <n v="15.99"/>
    <n v="33"/>
    <x v="3"/>
    <n v="1"/>
    <n v="4"/>
    <x v="0"/>
    <n v="623"/>
    <n v="53"/>
    <x v="2"/>
    <x v="1"/>
    <x v="1"/>
    <n v="17"/>
    <n v="3.5"/>
    <x v="1"/>
    <x v="0"/>
    <x v="752"/>
    <x v="4"/>
    <x v="1"/>
    <x v="1"/>
    <n v="7"/>
    <n v="111.93"/>
    <x v="4"/>
    <x v="0"/>
    <x v="2"/>
    <x v="0"/>
    <x v="2"/>
    <n v="1.9411764705882353"/>
    <n v="0.51515151515151514"/>
    <n v="106"/>
    <x v="0"/>
  </r>
  <r>
    <x v="804"/>
    <x v="36"/>
    <d v="2023-01-26T00:00:00"/>
    <d v="2024-06-12T00:00:00"/>
    <n v="11.99"/>
    <n v="78"/>
    <x v="6"/>
    <n v="4"/>
    <n v="5"/>
    <x v="0"/>
    <n v="914"/>
    <n v="22"/>
    <x v="4"/>
    <x v="2"/>
    <x v="4"/>
    <n v="14"/>
    <n v="4.5"/>
    <x v="1"/>
    <x v="0"/>
    <x v="753"/>
    <x v="0"/>
    <x v="0"/>
    <x v="0"/>
    <n v="16"/>
    <n v="191.84"/>
    <x v="9"/>
    <x v="1"/>
    <x v="10"/>
    <x v="0"/>
    <x v="0"/>
    <n v="5.5714285714285712"/>
    <n v="0.17948717948717949"/>
    <n v="290"/>
    <x v="1"/>
  </r>
  <r>
    <x v="805"/>
    <x v="61"/>
    <d v="2024-04-01T00:00:00"/>
    <d v="2024-06-12T00:00:00"/>
    <n v="7.99"/>
    <n v="266"/>
    <x v="0"/>
    <n v="5"/>
    <n v="3"/>
    <x v="1"/>
    <n v="583"/>
    <n v="131"/>
    <x v="2"/>
    <x v="2"/>
    <x v="2"/>
    <n v="0"/>
    <n v="4"/>
    <x v="1"/>
    <x v="0"/>
    <x v="754"/>
    <x v="3"/>
    <x v="0"/>
    <x v="2"/>
    <n v="2"/>
    <n v="15.98"/>
    <x v="4"/>
    <x v="0"/>
    <x v="10"/>
    <x v="0"/>
    <x v="1"/>
    <n v="0"/>
    <n v="0"/>
    <n v="290"/>
    <x v="1"/>
  </r>
  <r>
    <x v="806"/>
    <x v="147"/>
    <d v="2023-05-29T00:00:00"/>
    <d v="2024-11-12T00:00:00"/>
    <n v="11.99"/>
    <n v="389"/>
    <x v="1"/>
    <n v="5"/>
    <n v="4"/>
    <x v="0"/>
    <n v="727"/>
    <n v="26"/>
    <x v="0"/>
    <x v="3"/>
    <x v="1"/>
    <n v="67"/>
    <n v="3.4"/>
    <x v="1"/>
    <x v="0"/>
    <x v="8"/>
    <x v="0"/>
    <x v="2"/>
    <x v="1"/>
    <n v="17"/>
    <n v="203.83"/>
    <x v="6"/>
    <x v="1"/>
    <x v="0"/>
    <x v="0"/>
    <x v="0"/>
    <n v="5.8059701492537314"/>
    <n v="0.17223650385604114"/>
    <n v="137"/>
    <x v="0"/>
  </r>
  <r>
    <x v="807"/>
    <x v="131"/>
    <d v="2024-02-01T00:00:00"/>
    <d v="2024-09-12T00:00:00"/>
    <n v="15.99"/>
    <n v="122"/>
    <x v="6"/>
    <n v="2"/>
    <n v="2"/>
    <x v="0"/>
    <n v="626"/>
    <n v="69"/>
    <x v="3"/>
    <x v="3"/>
    <x v="2"/>
    <n v="17"/>
    <n v="4.2"/>
    <x v="0"/>
    <x v="0"/>
    <x v="755"/>
    <x v="1"/>
    <x v="0"/>
    <x v="2"/>
    <n v="7"/>
    <n v="111.93"/>
    <x v="1"/>
    <x v="0"/>
    <x v="11"/>
    <x v="0"/>
    <x v="2"/>
    <n v="7.1764705882352944"/>
    <n v="0.13934426229508196"/>
    <n v="198"/>
    <x v="0"/>
  </r>
  <r>
    <x v="808"/>
    <x v="255"/>
    <d v="2023-09-22T00:00:00"/>
    <d v="2024-11-23T00:00:00"/>
    <n v="11.99"/>
    <n v="496"/>
    <x v="2"/>
    <n v="3"/>
    <n v="1"/>
    <x v="1"/>
    <n v="431"/>
    <n v="41"/>
    <x v="1"/>
    <x v="1"/>
    <x v="1"/>
    <n v="91"/>
    <n v="4"/>
    <x v="0"/>
    <x v="0"/>
    <x v="756"/>
    <x v="2"/>
    <x v="1"/>
    <x v="1"/>
    <n v="14"/>
    <n v="167.86"/>
    <x v="10"/>
    <x v="1"/>
    <x v="0"/>
    <x v="0"/>
    <x v="0"/>
    <n v="5.4505494505494507"/>
    <n v="0.18346774193548387"/>
    <n v="126"/>
    <x v="0"/>
  </r>
  <r>
    <x v="809"/>
    <x v="36"/>
    <d v="2024-02-11T00:00:00"/>
    <d v="2024-12-17T00:00:00"/>
    <n v="7.99"/>
    <n v="103"/>
    <x v="5"/>
    <n v="2"/>
    <n v="6"/>
    <x v="0"/>
    <n v="284"/>
    <n v="84"/>
    <x v="4"/>
    <x v="3"/>
    <x v="1"/>
    <n v="30"/>
    <n v="4"/>
    <x v="1"/>
    <x v="0"/>
    <x v="469"/>
    <x v="0"/>
    <x v="1"/>
    <x v="1"/>
    <n v="10"/>
    <n v="79.900000000000006"/>
    <x v="1"/>
    <x v="0"/>
    <x v="2"/>
    <x v="0"/>
    <x v="1"/>
    <n v="3.4333333333333331"/>
    <n v="0.29126213592233008"/>
    <n v="102"/>
    <x v="0"/>
  </r>
  <r>
    <x v="810"/>
    <x v="40"/>
    <d v="2023-06-20T00:00:00"/>
    <d v="2024-11-19T00:00:00"/>
    <n v="15.99"/>
    <n v="89"/>
    <x v="2"/>
    <n v="5"/>
    <n v="3"/>
    <x v="0"/>
    <n v="387"/>
    <n v="81"/>
    <x v="5"/>
    <x v="3"/>
    <x v="1"/>
    <n v="87"/>
    <n v="3.8"/>
    <x v="0"/>
    <x v="0"/>
    <x v="91"/>
    <x v="3"/>
    <x v="2"/>
    <x v="0"/>
    <n v="16"/>
    <n v="255.84"/>
    <x v="3"/>
    <x v="1"/>
    <x v="0"/>
    <x v="0"/>
    <x v="2"/>
    <n v="1.0229885057471264"/>
    <n v="0.97752808988764039"/>
    <n v="130"/>
    <x v="0"/>
  </r>
  <r>
    <x v="811"/>
    <x v="305"/>
    <d v="2023-01-16T00:00:00"/>
    <d v="2024-12-14T00:00:00"/>
    <n v="15.99"/>
    <n v="463"/>
    <x v="6"/>
    <n v="2"/>
    <n v="1"/>
    <x v="0"/>
    <n v="844"/>
    <n v="98"/>
    <x v="6"/>
    <x v="0"/>
    <x v="1"/>
    <n v="15"/>
    <n v="3.6"/>
    <x v="0"/>
    <x v="0"/>
    <x v="757"/>
    <x v="0"/>
    <x v="1"/>
    <x v="1"/>
    <n v="22"/>
    <n v="351.78000000000003"/>
    <x v="9"/>
    <x v="1"/>
    <x v="2"/>
    <x v="0"/>
    <x v="2"/>
    <n v="30.866666666666667"/>
    <n v="3.2397408207343416E-2"/>
    <n v="105"/>
    <x v="0"/>
  </r>
  <r>
    <x v="812"/>
    <x v="5"/>
    <d v="2024-02-16T00:00:00"/>
    <d v="2024-11-12T00:00:00"/>
    <n v="7.99"/>
    <n v="169"/>
    <x v="3"/>
    <n v="1"/>
    <n v="5"/>
    <x v="0"/>
    <n v="543"/>
    <n v="111"/>
    <x v="0"/>
    <x v="3"/>
    <x v="5"/>
    <n v="28"/>
    <n v="3.7"/>
    <x v="1"/>
    <x v="0"/>
    <x v="758"/>
    <x v="2"/>
    <x v="1"/>
    <x v="3"/>
    <n v="8"/>
    <n v="63.92"/>
    <x v="1"/>
    <x v="0"/>
    <x v="0"/>
    <x v="0"/>
    <x v="1"/>
    <n v="6.0357142857142856"/>
    <n v="0.16568047337278108"/>
    <n v="137"/>
    <x v="0"/>
  </r>
  <r>
    <x v="813"/>
    <x v="110"/>
    <d v="2023-05-03T00:00:00"/>
    <d v="2024-03-12T00:00:00"/>
    <n v="11.99"/>
    <n v="34"/>
    <x v="5"/>
    <n v="1"/>
    <n v="2"/>
    <x v="1"/>
    <n v="393"/>
    <n v="130"/>
    <x v="6"/>
    <x v="0"/>
    <x v="2"/>
    <n v="10"/>
    <n v="3.9"/>
    <x v="1"/>
    <x v="0"/>
    <x v="759"/>
    <x v="1"/>
    <x v="0"/>
    <x v="0"/>
    <n v="10"/>
    <n v="119.9"/>
    <x v="6"/>
    <x v="1"/>
    <x v="5"/>
    <x v="0"/>
    <x v="0"/>
    <n v="3.4"/>
    <n v="0.29411764705882354"/>
    <n v="382"/>
    <x v="1"/>
  </r>
  <r>
    <x v="814"/>
    <x v="290"/>
    <d v="2023-11-19T00:00:00"/>
    <d v="2024-12-14T00:00:00"/>
    <n v="11.99"/>
    <n v="187"/>
    <x v="5"/>
    <n v="5"/>
    <n v="5"/>
    <x v="1"/>
    <n v="491"/>
    <n v="197"/>
    <x v="6"/>
    <x v="3"/>
    <x v="5"/>
    <n v="54"/>
    <n v="3.3"/>
    <x v="0"/>
    <x v="0"/>
    <x v="760"/>
    <x v="0"/>
    <x v="0"/>
    <x v="0"/>
    <n v="12"/>
    <n v="143.88"/>
    <x v="11"/>
    <x v="1"/>
    <x v="2"/>
    <x v="0"/>
    <x v="0"/>
    <n v="3.4629629629629628"/>
    <n v="0.28877005347593582"/>
    <n v="105"/>
    <x v="0"/>
  </r>
  <r>
    <x v="815"/>
    <x v="166"/>
    <d v="2023-07-28T00:00:00"/>
    <d v="2024-12-12T00:00:00"/>
    <n v="7.99"/>
    <n v="286"/>
    <x v="3"/>
    <n v="2"/>
    <n v="5"/>
    <x v="1"/>
    <n v="543"/>
    <n v="16"/>
    <x v="3"/>
    <x v="1"/>
    <x v="2"/>
    <n v="8"/>
    <n v="3.7"/>
    <x v="0"/>
    <x v="0"/>
    <x v="761"/>
    <x v="0"/>
    <x v="0"/>
    <x v="1"/>
    <n v="16"/>
    <n v="127.84"/>
    <x v="7"/>
    <x v="1"/>
    <x v="2"/>
    <x v="0"/>
    <x v="1"/>
    <n v="35.75"/>
    <n v="2.7972027972027972E-2"/>
    <n v="107"/>
    <x v="0"/>
  </r>
  <r>
    <x v="816"/>
    <x v="40"/>
    <d v="2024-01-13T00:00:00"/>
    <d v="2024-11-22T00:00:00"/>
    <n v="11.99"/>
    <n v="70"/>
    <x v="1"/>
    <n v="2"/>
    <n v="3"/>
    <x v="1"/>
    <n v="803"/>
    <n v="51"/>
    <x v="1"/>
    <x v="0"/>
    <x v="2"/>
    <n v="24"/>
    <n v="3.8"/>
    <x v="1"/>
    <x v="0"/>
    <x v="762"/>
    <x v="1"/>
    <x v="1"/>
    <x v="1"/>
    <n v="10"/>
    <n v="119.9"/>
    <x v="9"/>
    <x v="0"/>
    <x v="0"/>
    <x v="0"/>
    <x v="0"/>
    <n v="2.9166666666666665"/>
    <n v="0.34285714285714286"/>
    <n v="127"/>
    <x v="0"/>
  </r>
  <r>
    <x v="817"/>
    <x v="105"/>
    <d v="2023-04-28T00:00:00"/>
    <d v="2024-11-29T00:00:00"/>
    <n v="11.99"/>
    <n v="65"/>
    <x v="1"/>
    <n v="2"/>
    <n v="3"/>
    <x v="1"/>
    <n v="302"/>
    <n v="6"/>
    <x v="6"/>
    <x v="3"/>
    <x v="3"/>
    <n v="81"/>
    <n v="3.5"/>
    <x v="0"/>
    <x v="0"/>
    <x v="763"/>
    <x v="3"/>
    <x v="4"/>
    <x v="3"/>
    <n v="19"/>
    <n v="227.81"/>
    <x v="4"/>
    <x v="1"/>
    <x v="0"/>
    <x v="0"/>
    <x v="0"/>
    <n v="0.80246913580246915"/>
    <n v="1.2461538461538462"/>
    <n v="120"/>
    <x v="0"/>
  </r>
  <r>
    <x v="818"/>
    <x v="263"/>
    <d v="2024-11-14T00:00:00"/>
    <d v="2024-11-28T00:00:00"/>
    <n v="7.99"/>
    <n v="237"/>
    <x v="6"/>
    <n v="5"/>
    <n v="3"/>
    <x v="1"/>
    <n v="168"/>
    <n v="18"/>
    <x v="5"/>
    <x v="0"/>
    <x v="2"/>
    <n v="32"/>
    <n v="3.5"/>
    <x v="0"/>
    <x v="0"/>
    <x v="55"/>
    <x v="1"/>
    <x v="3"/>
    <x v="3"/>
    <n v="1"/>
    <n v="7.99"/>
    <x v="11"/>
    <x v="0"/>
    <x v="0"/>
    <x v="0"/>
    <x v="1"/>
    <n v="7.40625"/>
    <n v="0.13502109704641349"/>
    <n v="121"/>
    <x v="0"/>
  </r>
  <r>
    <x v="819"/>
    <x v="21"/>
    <d v="2023-07-26T00:00:00"/>
    <d v="2024-11-21T00:00:00"/>
    <n v="11.99"/>
    <n v="392"/>
    <x v="0"/>
    <n v="4"/>
    <n v="1"/>
    <x v="1"/>
    <n v="813"/>
    <n v="2"/>
    <x v="6"/>
    <x v="0"/>
    <x v="1"/>
    <n v="57"/>
    <n v="3"/>
    <x v="0"/>
    <x v="0"/>
    <x v="764"/>
    <x v="4"/>
    <x v="4"/>
    <x v="1"/>
    <n v="15"/>
    <n v="179.85"/>
    <x v="7"/>
    <x v="1"/>
    <x v="0"/>
    <x v="0"/>
    <x v="0"/>
    <n v="6.8771929824561404"/>
    <n v="0.14540816326530612"/>
    <n v="128"/>
    <x v="0"/>
  </r>
  <r>
    <x v="820"/>
    <x v="254"/>
    <d v="2023-03-28T00:00:00"/>
    <d v="2024-11-22T00:00:00"/>
    <n v="11.99"/>
    <n v="411"/>
    <x v="6"/>
    <n v="5"/>
    <n v="4"/>
    <x v="1"/>
    <n v="352"/>
    <n v="78"/>
    <x v="6"/>
    <x v="1"/>
    <x v="1"/>
    <n v="47"/>
    <n v="3.7"/>
    <x v="1"/>
    <x v="0"/>
    <x v="765"/>
    <x v="3"/>
    <x v="1"/>
    <x v="0"/>
    <n v="19"/>
    <n v="227.81"/>
    <x v="5"/>
    <x v="1"/>
    <x v="0"/>
    <x v="0"/>
    <x v="0"/>
    <n v="8.7446808510638299"/>
    <n v="0.11435523114355231"/>
    <n v="127"/>
    <x v="0"/>
  </r>
  <r>
    <x v="821"/>
    <x v="309"/>
    <d v="2023-02-03T00:00:00"/>
    <d v="2024-11-23T00:00:00"/>
    <n v="11.99"/>
    <n v="192"/>
    <x v="5"/>
    <n v="3"/>
    <n v="3"/>
    <x v="0"/>
    <n v="585"/>
    <n v="82"/>
    <x v="0"/>
    <x v="0"/>
    <x v="3"/>
    <n v="59"/>
    <n v="4.0999999999999996"/>
    <x v="0"/>
    <x v="0"/>
    <x v="766"/>
    <x v="2"/>
    <x v="2"/>
    <x v="2"/>
    <n v="21"/>
    <n v="251.79"/>
    <x v="1"/>
    <x v="1"/>
    <x v="0"/>
    <x v="0"/>
    <x v="0"/>
    <n v="3.2542372881355934"/>
    <n v="0.30729166666666669"/>
    <n v="126"/>
    <x v="0"/>
  </r>
  <r>
    <x v="822"/>
    <x v="147"/>
    <d v="2024-05-17T00:00:00"/>
    <d v="2024-11-27T00:00:00"/>
    <n v="11.99"/>
    <n v="136"/>
    <x v="2"/>
    <n v="2"/>
    <n v="5"/>
    <x v="1"/>
    <n v="112"/>
    <n v="181"/>
    <x v="1"/>
    <x v="0"/>
    <x v="3"/>
    <n v="15"/>
    <n v="3.6"/>
    <x v="1"/>
    <x v="0"/>
    <x v="767"/>
    <x v="1"/>
    <x v="4"/>
    <x v="2"/>
    <n v="6"/>
    <n v="71.94"/>
    <x v="6"/>
    <x v="0"/>
    <x v="0"/>
    <x v="0"/>
    <x v="0"/>
    <n v="9.0666666666666664"/>
    <n v="0.11029411764705882"/>
    <n v="122"/>
    <x v="0"/>
  </r>
  <r>
    <x v="823"/>
    <x v="251"/>
    <d v="2023-02-25T00:00:00"/>
    <d v="2024-12-12T00:00:00"/>
    <n v="11.99"/>
    <n v="12"/>
    <x v="3"/>
    <n v="4"/>
    <n v="6"/>
    <x v="0"/>
    <n v="718"/>
    <n v="100"/>
    <x v="4"/>
    <x v="2"/>
    <x v="2"/>
    <n v="24"/>
    <n v="4.0999999999999996"/>
    <x v="1"/>
    <x v="0"/>
    <x v="768"/>
    <x v="0"/>
    <x v="4"/>
    <x v="2"/>
    <n v="21"/>
    <n v="251.79"/>
    <x v="1"/>
    <x v="1"/>
    <x v="2"/>
    <x v="0"/>
    <x v="0"/>
    <n v="0.5"/>
    <n v="2"/>
    <n v="107"/>
    <x v="0"/>
  </r>
  <r>
    <x v="824"/>
    <x v="141"/>
    <d v="2023-07-18T00:00:00"/>
    <d v="2024-02-12T00:00:00"/>
    <n v="7.99"/>
    <n v="48"/>
    <x v="1"/>
    <n v="4"/>
    <n v="2"/>
    <x v="0"/>
    <n v="33"/>
    <n v="7"/>
    <x v="3"/>
    <x v="3"/>
    <x v="4"/>
    <n v="13"/>
    <n v="4.8"/>
    <x v="0"/>
    <x v="0"/>
    <x v="769"/>
    <x v="2"/>
    <x v="2"/>
    <x v="2"/>
    <n v="6"/>
    <n v="47.94"/>
    <x v="7"/>
    <x v="1"/>
    <x v="3"/>
    <x v="0"/>
    <x v="1"/>
    <n v="3.6923076923076925"/>
    <n v="0.27083333333333331"/>
    <n v="411"/>
    <x v="1"/>
  </r>
  <r>
    <x v="825"/>
    <x v="116"/>
    <d v="2024-10-16T00:00:00"/>
    <d v="2024-08-12T00:00:00"/>
    <n v="7.99"/>
    <n v="479"/>
    <x v="2"/>
    <n v="4"/>
    <n v="5"/>
    <x v="0"/>
    <n v="159"/>
    <n v="136"/>
    <x v="2"/>
    <x v="0"/>
    <x v="4"/>
    <n v="7"/>
    <n v="4.2"/>
    <x v="0"/>
    <x v="0"/>
    <x v="770"/>
    <x v="2"/>
    <x v="4"/>
    <x v="3"/>
    <n v="2"/>
    <n v="15.98"/>
    <x v="8"/>
    <x v="0"/>
    <x v="6"/>
    <x v="0"/>
    <x v="1"/>
    <n v="68.428571428571431"/>
    <n v="1.4613778705636743E-2"/>
    <n v="229"/>
    <x v="1"/>
  </r>
  <r>
    <x v="826"/>
    <x v="172"/>
    <d v="2024-09-01T00:00:00"/>
    <d v="2024-11-26T00:00:00"/>
    <n v="7.99"/>
    <n v="460"/>
    <x v="6"/>
    <n v="5"/>
    <n v="2"/>
    <x v="0"/>
    <n v="559"/>
    <n v="136"/>
    <x v="4"/>
    <x v="1"/>
    <x v="4"/>
    <n v="58"/>
    <n v="3.6"/>
    <x v="1"/>
    <x v="0"/>
    <x v="90"/>
    <x v="4"/>
    <x v="1"/>
    <x v="2"/>
    <n v="2"/>
    <n v="15.98"/>
    <x v="10"/>
    <x v="0"/>
    <x v="0"/>
    <x v="0"/>
    <x v="1"/>
    <n v="7.931034482758621"/>
    <n v="0.12608695652173912"/>
    <n v="123"/>
    <x v="0"/>
  </r>
  <r>
    <x v="827"/>
    <x v="37"/>
    <d v="2024-08-04T00:00:00"/>
    <d v="2024-11-19T00:00:00"/>
    <n v="11.99"/>
    <n v="42"/>
    <x v="3"/>
    <n v="5"/>
    <n v="2"/>
    <x v="1"/>
    <n v="464"/>
    <n v="171"/>
    <x v="3"/>
    <x v="0"/>
    <x v="1"/>
    <n v="88"/>
    <n v="4.5999999999999996"/>
    <x v="0"/>
    <x v="0"/>
    <x v="771"/>
    <x v="2"/>
    <x v="4"/>
    <x v="2"/>
    <n v="3"/>
    <n v="35.97"/>
    <x v="2"/>
    <x v="0"/>
    <x v="0"/>
    <x v="0"/>
    <x v="0"/>
    <n v="0.47727272727272729"/>
    <n v="2.0952380952380953"/>
    <n v="130"/>
    <x v="0"/>
  </r>
  <r>
    <x v="828"/>
    <x v="8"/>
    <d v="2024-11-16T00:00:00"/>
    <d v="2024-11-29T00:00:00"/>
    <n v="7.99"/>
    <n v="384"/>
    <x v="4"/>
    <n v="5"/>
    <n v="1"/>
    <x v="0"/>
    <n v="423"/>
    <n v="110"/>
    <x v="4"/>
    <x v="1"/>
    <x v="2"/>
    <n v="61"/>
    <n v="4.7"/>
    <x v="0"/>
    <x v="0"/>
    <x v="505"/>
    <x v="0"/>
    <x v="2"/>
    <x v="2"/>
    <n v="1"/>
    <n v="7.99"/>
    <x v="11"/>
    <x v="0"/>
    <x v="0"/>
    <x v="0"/>
    <x v="1"/>
    <n v="6.2950819672131146"/>
    <n v="0.15885416666666666"/>
    <n v="120"/>
    <x v="0"/>
  </r>
  <r>
    <x v="829"/>
    <x v="310"/>
    <d v="2023-03-25T00:00:00"/>
    <d v="2024-04-12T00:00:00"/>
    <n v="11.99"/>
    <n v="88"/>
    <x v="3"/>
    <n v="1"/>
    <n v="6"/>
    <x v="1"/>
    <n v="962"/>
    <n v="183"/>
    <x v="5"/>
    <x v="2"/>
    <x v="1"/>
    <n v="90"/>
    <n v="5"/>
    <x v="1"/>
    <x v="0"/>
    <x v="772"/>
    <x v="2"/>
    <x v="1"/>
    <x v="0"/>
    <n v="12"/>
    <n v="143.88"/>
    <x v="5"/>
    <x v="1"/>
    <x v="4"/>
    <x v="0"/>
    <x v="0"/>
    <n v="0.97777777777777775"/>
    <n v="1.0227272727272727"/>
    <n v="351"/>
    <x v="1"/>
  </r>
  <r>
    <x v="830"/>
    <x v="112"/>
    <d v="2023-11-22T00:00:00"/>
    <d v="2024-11-27T00:00:00"/>
    <n v="15.99"/>
    <n v="390"/>
    <x v="5"/>
    <n v="2"/>
    <n v="4"/>
    <x v="0"/>
    <n v="537"/>
    <n v="101"/>
    <x v="6"/>
    <x v="2"/>
    <x v="0"/>
    <n v="64"/>
    <n v="3"/>
    <x v="0"/>
    <x v="0"/>
    <x v="773"/>
    <x v="4"/>
    <x v="1"/>
    <x v="2"/>
    <n v="12"/>
    <n v="191.88"/>
    <x v="11"/>
    <x v="1"/>
    <x v="0"/>
    <x v="0"/>
    <x v="2"/>
    <n v="6.09375"/>
    <n v="0.1641025641025641"/>
    <n v="122"/>
    <x v="0"/>
  </r>
  <r>
    <x v="831"/>
    <x v="38"/>
    <d v="2023-02-12T00:00:00"/>
    <d v="2024-11-21T00:00:00"/>
    <n v="15.99"/>
    <n v="182"/>
    <x v="2"/>
    <n v="1"/>
    <n v="2"/>
    <x v="1"/>
    <n v="442"/>
    <n v="87"/>
    <x v="3"/>
    <x v="1"/>
    <x v="2"/>
    <n v="62"/>
    <n v="4.9000000000000004"/>
    <x v="1"/>
    <x v="0"/>
    <x v="774"/>
    <x v="4"/>
    <x v="2"/>
    <x v="3"/>
    <n v="21"/>
    <n v="335.79"/>
    <x v="1"/>
    <x v="1"/>
    <x v="0"/>
    <x v="0"/>
    <x v="2"/>
    <n v="2.935483870967742"/>
    <n v="0.34065934065934067"/>
    <n v="128"/>
    <x v="0"/>
  </r>
  <r>
    <x v="832"/>
    <x v="303"/>
    <d v="2023-04-17T00:00:00"/>
    <d v="2024-01-12T00:00:00"/>
    <n v="7.99"/>
    <n v="84"/>
    <x v="2"/>
    <n v="1"/>
    <n v="2"/>
    <x v="1"/>
    <n v="871"/>
    <n v="187"/>
    <x v="3"/>
    <x v="2"/>
    <x v="2"/>
    <n v="96"/>
    <n v="4.5"/>
    <x v="0"/>
    <x v="0"/>
    <x v="775"/>
    <x v="0"/>
    <x v="2"/>
    <x v="0"/>
    <n v="8"/>
    <n v="63.92"/>
    <x v="4"/>
    <x v="1"/>
    <x v="8"/>
    <x v="0"/>
    <x v="1"/>
    <n v="0.875"/>
    <n v="1.1428571428571428"/>
    <n v="442"/>
    <x v="1"/>
  </r>
  <r>
    <x v="833"/>
    <x v="16"/>
    <d v="2024-05-18T00:00:00"/>
    <d v="2024-12-13T00:00:00"/>
    <n v="7.99"/>
    <n v="203"/>
    <x v="4"/>
    <n v="1"/>
    <n v="3"/>
    <x v="1"/>
    <n v="738"/>
    <n v="96"/>
    <x v="5"/>
    <x v="0"/>
    <x v="5"/>
    <n v="10"/>
    <n v="4"/>
    <x v="1"/>
    <x v="0"/>
    <x v="776"/>
    <x v="1"/>
    <x v="4"/>
    <x v="1"/>
    <n v="6"/>
    <n v="47.94"/>
    <x v="6"/>
    <x v="0"/>
    <x v="2"/>
    <x v="0"/>
    <x v="1"/>
    <n v="20.3"/>
    <n v="4.9261083743842367E-2"/>
    <n v="106"/>
    <x v="0"/>
  </r>
  <r>
    <x v="834"/>
    <x v="107"/>
    <d v="2023-05-28T00:00:00"/>
    <d v="2024-12-15T00:00:00"/>
    <n v="15.99"/>
    <n v="482"/>
    <x v="5"/>
    <n v="2"/>
    <n v="5"/>
    <x v="1"/>
    <n v="838"/>
    <n v="159"/>
    <x v="2"/>
    <x v="2"/>
    <x v="5"/>
    <n v="39"/>
    <n v="4.8"/>
    <x v="1"/>
    <x v="0"/>
    <x v="777"/>
    <x v="3"/>
    <x v="2"/>
    <x v="2"/>
    <n v="18"/>
    <n v="287.82"/>
    <x v="6"/>
    <x v="1"/>
    <x v="2"/>
    <x v="0"/>
    <x v="2"/>
    <n v="12.358974358974359"/>
    <n v="8.0912863070539423E-2"/>
    <n v="104"/>
    <x v="0"/>
  </r>
  <r>
    <x v="835"/>
    <x v="311"/>
    <d v="2024-02-06T00:00:00"/>
    <d v="2024-10-12T00:00:00"/>
    <n v="15.99"/>
    <n v="119"/>
    <x v="2"/>
    <n v="4"/>
    <n v="2"/>
    <x v="0"/>
    <n v="936"/>
    <n v="188"/>
    <x v="3"/>
    <x v="0"/>
    <x v="2"/>
    <n v="59"/>
    <n v="4.0999999999999996"/>
    <x v="0"/>
    <x v="0"/>
    <x v="47"/>
    <x v="4"/>
    <x v="3"/>
    <x v="1"/>
    <n v="8"/>
    <n v="127.92"/>
    <x v="1"/>
    <x v="0"/>
    <x v="1"/>
    <x v="0"/>
    <x v="2"/>
    <n v="2.0169491525423728"/>
    <n v="0.49579831932773111"/>
    <n v="168"/>
    <x v="0"/>
  </r>
  <r>
    <x v="836"/>
    <x v="115"/>
    <d v="2023-12-16T00:00:00"/>
    <d v="2024-11-20T00:00:00"/>
    <n v="11.99"/>
    <n v="390"/>
    <x v="2"/>
    <n v="5"/>
    <n v="1"/>
    <x v="1"/>
    <n v="889"/>
    <n v="145"/>
    <x v="3"/>
    <x v="3"/>
    <x v="3"/>
    <n v="60"/>
    <n v="4.5"/>
    <x v="0"/>
    <x v="0"/>
    <x v="778"/>
    <x v="2"/>
    <x v="1"/>
    <x v="0"/>
    <n v="11"/>
    <n v="131.89000000000001"/>
    <x v="0"/>
    <x v="1"/>
    <x v="0"/>
    <x v="0"/>
    <x v="0"/>
    <n v="6.5"/>
    <n v="0.15384615384615385"/>
    <n v="129"/>
    <x v="0"/>
  </r>
  <r>
    <x v="837"/>
    <x v="129"/>
    <d v="2024-11-16T00:00:00"/>
    <d v="2024-11-27T00:00:00"/>
    <n v="15.99"/>
    <n v="352"/>
    <x v="4"/>
    <n v="3"/>
    <n v="3"/>
    <x v="0"/>
    <n v="154"/>
    <n v="148"/>
    <x v="4"/>
    <x v="2"/>
    <x v="1"/>
    <n v="39"/>
    <n v="4.7"/>
    <x v="0"/>
    <x v="0"/>
    <x v="779"/>
    <x v="1"/>
    <x v="0"/>
    <x v="2"/>
    <n v="1"/>
    <n v="15.99"/>
    <x v="11"/>
    <x v="0"/>
    <x v="0"/>
    <x v="0"/>
    <x v="2"/>
    <n v="9.0256410256410255"/>
    <n v="0.11079545454545454"/>
    <n v="122"/>
    <x v="0"/>
  </r>
  <r>
    <x v="838"/>
    <x v="203"/>
    <d v="2023-01-19T00:00:00"/>
    <d v="2024-11-20T00:00:00"/>
    <n v="11.99"/>
    <n v="102"/>
    <x v="2"/>
    <n v="2"/>
    <n v="1"/>
    <x v="1"/>
    <n v="108"/>
    <n v="105"/>
    <x v="4"/>
    <x v="3"/>
    <x v="1"/>
    <n v="76"/>
    <n v="4.7"/>
    <x v="1"/>
    <x v="0"/>
    <x v="780"/>
    <x v="4"/>
    <x v="0"/>
    <x v="1"/>
    <n v="22"/>
    <n v="263.78000000000003"/>
    <x v="9"/>
    <x v="1"/>
    <x v="0"/>
    <x v="0"/>
    <x v="0"/>
    <n v="1.3421052631578947"/>
    <n v="0.74509803921568629"/>
    <n v="129"/>
    <x v="0"/>
  </r>
  <r>
    <x v="839"/>
    <x v="38"/>
    <d v="2024-07-23T00:00:00"/>
    <d v="2024-10-12T00:00:00"/>
    <n v="15.99"/>
    <n v="65"/>
    <x v="0"/>
    <n v="4"/>
    <n v="3"/>
    <x v="0"/>
    <n v="238"/>
    <n v="39"/>
    <x v="4"/>
    <x v="0"/>
    <x v="4"/>
    <n v="23"/>
    <n v="4.7"/>
    <x v="1"/>
    <x v="0"/>
    <x v="781"/>
    <x v="2"/>
    <x v="2"/>
    <x v="3"/>
    <n v="2"/>
    <n v="31.98"/>
    <x v="7"/>
    <x v="0"/>
    <x v="1"/>
    <x v="0"/>
    <x v="2"/>
    <n v="2.8260869565217392"/>
    <n v="0.35384615384615387"/>
    <n v="168"/>
    <x v="0"/>
  </r>
  <r>
    <x v="840"/>
    <x v="113"/>
    <d v="2023-05-31T00:00:00"/>
    <d v="2024-01-12T00:00:00"/>
    <n v="11.99"/>
    <n v="153"/>
    <x v="0"/>
    <n v="2"/>
    <n v="2"/>
    <x v="1"/>
    <n v="40"/>
    <n v="106"/>
    <x v="1"/>
    <x v="2"/>
    <x v="5"/>
    <n v="44"/>
    <n v="4.4000000000000004"/>
    <x v="0"/>
    <x v="0"/>
    <x v="782"/>
    <x v="3"/>
    <x v="3"/>
    <x v="1"/>
    <n v="7"/>
    <n v="83.93"/>
    <x v="6"/>
    <x v="1"/>
    <x v="8"/>
    <x v="0"/>
    <x v="0"/>
    <n v="3.4772727272727271"/>
    <n v="0.28758169934640521"/>
    <n v="442"/>
    <x v="1"/>
  </r>
  <r>
    <x v="841"/>
    <x v="1"/>
    <d v="2024-02-22T00:00:00"/>
    <d v="2024-12-18T00:00:00"/>
    <n v="7.99"/>
    <n v="285"/>
    <x v="6"/>
    <n v="5"/>
    <n v="5"/>
    <x v="0"/>
    <n v="600"/>
    <n v="109"/>
    <x v="0"/>
    <x v="0"/>
    <x v="2"/>
    <n v="76"/>
    <n v="4"/>
    <x v="1"/>
    <x v="0"/>
    <x v="783"/>
    <x v="0"/>
    <x v="3"/>
    <x v="2"/>
    <n v="9"/>
    <n v="71.91"/>
    <x v="1"/>
    <x v="0"/>
    <x v="2"/>
    <x v="0"/>
    <x v="1"/>
    <n v="3.75"/>
    <n v="0.26666666666666666"/>
    <n v="101"/>
    <x v="0"/>
  </r>
  <r>
    <x v="842"/>
    <x v="18"/>
    <d v="2024-01-12T00:00:00"/>
    <d v="2024-04-12T00:00:00"/>
    <n v="11.99"/>
    <n v="129"/>
    <x v="0"/>
    <n v="4"/>
    <n v="6"/>
    <x v="0"/>
    <n v="543"/>
    <n v="126"/>
    <x v="6"/>
    <x v="2"/>
    <x v="2"/>
    <n v="95"/>
    <n v="3.4"/>
    <x v="0"/>
    <x v="0"/>
    <x v="784"/>
    <x v="0"/>
    <x v="0"/>
    <x v="0"/>
    <n v="3"/>
    <n v="35.97"/>
    <x v="9"/>
    <x v="0"/>
    <x v="4"/>
    <x v="0"/>
    <x v="0"/>
    <n v="1.3578947368421053"/>
    <n v="0.73643410852713176"/>
    <n v="351"/>
    <x v="1"/>
  </r>
  <r>
    <x v="843"/>
    <x v="36"/>
    <d v="2024-10-14T00:00:00"/>
    <d v="2024-11-12T00:00:00"/>
    <n v="15.99"/>
    <n v="202"/>
    <x v="6"/>
    <n v="1"/>
    <n v="2"/>
    <x v="1"/>
    <n v="260"/>
    <n v="53"/>
    <x v="5"/>
    <x v="0"/>
    <x v="1"/>
    <n v="13"/>
    <n v="3.9"/>
    <x v="0"/>
    <x v="0"/>
    <x v="785"/>
    <x v="1"/>
    <x v="1"/>
    <x v="3"/>
    <n v="1"/>
    <n v="15.99"/>
    <x v="8"/>
    <x v="0"/>
    <x v="0"/>
    <x v="0"/>
    <x v="2"/>
    <n v="15.538461538461538"/>
    <n v="6.4356435643564358E-2"/>
    <n v="137"/>
    <x v="0"/>
  </r>
  <r>
    <x v="844"/>
    <x v="142"/>
    <d v="2024-09-17T00:00:00"/>
    <d v="2024-01-12T00:00:00"/>
    <n v="11.99"/>
    <n v="97"/>
    <x v="6"/>
    <n v="3"/>
    <n v="2"/>
    <x v="0"/>
    <n v="287"/>
    <n v="39"/>
    <x v="4"/>
    <x v="3"/>
    <x v="1"/>
    <n v="9"/>
    <n v="4.9000000000000004"/>
    <x v="1"/>
    <x v="0"/>
    <x v="786"/>
    <x v="1"/>
    <x v="3"/>
    <x v="3"/>
    <n v="8"/>
    <n v="95.92"/>
    <x v="10"/>
    <x v="0"/>
    <x v="8"/>
    <x v="0"/>
    <x v="0"/>
    <n v="10.777777777777779"/>
    <n v="9.2783505154639179E-2"/>
    <n v="442"/>
    <x v="1"/>
  </r>
  <r>
    <x v="845"/>
    <x v="186"/>
    <d v="2022-12-26T00:00:00"/>
    <d v="2024-11-29T00:00:00"/>
    <n v="11.99"/>
    <n v="331"/>
    <x v="0"/>
    <n v="4"/>
    <n v="2"/>
    <x v="1"/>
    <n v="133"/>
    <n v="143"/>
    <x v="6"/>
    <x v="3"/>
    <x v="0"/>
    <n v="35"/>
    <n v="4.5999999999999996"/>
    <x v="0"/>
    <x v="0"/>
    <x v="787"/>
    <x v="1"/>
    <x v="1"/>
    <x v="0"/>
    <n v="23"/>
    <n v="275.77"/>
    <x v="0"/>
    <x v="2"/>
    <x v="0"/>
    <x v="0"/>
    <x v="0"/>
    <n v="9.4571428571428573"/>
    <n v="0.10574018126888217"/>
    <n v="120"/>
    <x v="0"/>
  </r>
  <r>
    <x v="846"/>
    <x v="312"/>
    <d v="2023-02-08T00:00:00"/>
    <d v="2024-12-13T00:00:00"/>
    <n v="15.99"/>
    <n v="321"/>
    <x v="1"/>
    <n v="2"/>
    <n v="2"/>
    <x v="0"/>
    <n v="676"/>
    <n v="81"/>
    <x v="3"/>
    <x v="0"/>
    <x v="1"/>
    <n v="65"/>
    <n v="4.5999999999999996"/>
    <x v="1"/>
    <x v="0"/>
    <x v="788"/>
    <x v="3"/>
    <x v="1"/>
    <x v="0"/>
    <n v="22"/>
    <n v="351.78000000000003"/>
    <x v="1"/>
    <x v="1"/>
    <x v="2"/>
    <x v="0"/>
    <x v="2"/>
    <n v="4.9384615384615387"/>
    <n v="0.20249221183800623"/>
    <n v="106"/>
    <x v="0"/>
  </r>
  <r>
    <x v="847"/>
    <x v="30"/>
    <d v="2024-04-17T00:00:00"/>
    <d v="2024-11-29T00:00:00"/>
    <n v="11.99"/>
    <n v="289"/>
    <x v="4"/>
    <n v="4"/>
    <n v="3"/>
    <x v="1"/>
    <n v="999"/>
    <n v="22"/>
    <x v="3"/>
    <x v="3"/>
    <x v="2"/>
    <n v="50"/>
    <n v="4.3"/>
    <x v="0"/>
    <x v="0"/>
    <x v="789"/>
    <x v="2"/>
    <x v="1"/>
    <x v="0"/>
    <n v="7"/>
    <n v="83.93"/>
    <x v="4"/>
    <x v="0"/>
    <x v="0"/>
    <x v="0"/>
    <x v="0"/>
    <n v="5.78"/>
    <n v="0.17301038062283736"/>
    <n v="120"/>
    <x v="0"/>
  </r>
  <r>
    <x v="848"/>
    <x v="19"/>
    <d v="2023-12-21T00:00:00"/>
    <d v="2024-06-12T00:00:00"/>
    <n v="7.99"/>
    <n v="234"/>
    <x v="5"/>
    <n v="2"/>
    <n v="6"/>
    <x v="1"/>
    <n v="580"/>
    <n v="149"/>
    <x v="6"/>
    <x v="3"/>
    <x v="5"/>
    <n v="31"/>
    <n v="3.8"/>
    <x v="0"/>
    <x v="0"/>
    <x v="790"/>
    <x v="1"/>
    <x v="1"/>
    <x v="0"/>
    <n v="5"/>
    <n v="39.950000000000003"/>
    <x v="0"/>
    <x v="1"/>
    <x v="10"/>
    <x v="0"/>
    <x v="1"/>
    <n v="7.5483870967741939"/>
    <n v="0.13247863247863248"/>
    <n v="290"/>
    <x v="1"/>
  </r>
  <r>
    <x v="849"/>
    <x v="8"/>
    <d v="2024-08-19T00:00:00"/>
    <d v="2024-11-26T00:00:00"/>
    <n v="15.99"/>
    <n v="380"/>
    <x v="2"/>
    <n v="5"/>
    <n v="5"/>
    <x v="0"/>
    <n v="334"/>
    <n v="175"/>
    <x v="4"/>
    <x v="1"/>
    <x v="4"/>
    <n v="69"/>
    <n v="3.1"/>
    <x v="1"/>
    <x v="0"/>
    <x v="351"/>
    <x v="3"/>
    <x v="1"/>
    <x v="0"/>
    <n v="3"/>
    <n v="47.97"/>
    <x v="2"/>
    <x v="0"/>
    <x v="0"/>
    <x v="0"/>
    <x v="2"/>
    <n v="5.5072463768115938"/>
    <n v="0.18157894736842106"/>
    <n v="123"/>
    <x v="0"/>
  </r>
  <r>
    <x v="850"/>
    <x v="296"/>
    <d v="2023-12-29T00:00:00"/>
    <d v="2024-11-12T00:00:00"/>
    <n v="7.99"/>
    <n v="378"/>
    <x v="5"/>
    <n v="2"/>
    <n v="3"/>
    <x v="0"/>
    <n v="155"/>
    <n v="69"/>
    <x v="6"/>
    <x v="2"/>
    <x v="0"/>
    <n v="11"/>
    <n v="3.3"/>
    <x v="1"/>
    <x v="0"/>
    <x v="791"/>
    <x v="2"/>
    <x v="1"/>
    <x v="2"/>
    <n v="10"/>
    <n v="79.900000000000006"/>
    <x v="0"/>
    <x v="1"/>
    <x v="0"/>
    <x v="0"/>
    <x v="1"/>
    <n v="34.363636363636367"/>
    <n v="2.9100529100529099E-2"/>
    <n v="137"/>
    <x v="0"/>
  </r>
  <r>
    <x v="851"/>
    <x v="313"/>
    <d v="2023-01-01T00:00:00"/>
    <d v="2024-11-20T00:00:00"/>
    <n v="15.99"/>
    <n v="455"/>
    <x v="6"/>
    <n v="5"/>
    <n v="6"/>
    <x v="1"/>
    <n v="813"/>
    <n v="155"/>
    <x v="2"/>
    <x v="0"/>
    <x v="5"/>
    <n v="85"/>
    <n v="3.6"/>
    <x v="0"/>
    <x v="0"/>
    <x v="766"/>
    <x v="2"/>
    <x v="3"/>
    <x v="2"/>
    <n v="22"/>
    <n v="351.78000000000003"/>
    <x v="9"/>
    <x v="1"/>
    <x v="0"/>
    <x v="0"/>
    <x v="2"/>
    <n v="5.3529411764705879"/>
    <n v="0.18681318681318682"/>
    <n v="129"/>
    <x v="0"/>
  </r>
  <r>
    <x v="852"/>
    <x v="56"/>
    <d v="2024-09-03T00:00:00"/>
    <d v="2024-11-20T00:00:00"/>
    <n v="11.99"/>
    <n v="446"/>
    <x v="3"/>
    <n v="5"/>
    <n v="3"/>
    <x v="1"/>
    <n v="831"/>
    <n v="37"/>
    <x v="4"/>
    <x v="3"/>
    <x v="1"/>
    <n v="54"/>
    <n v="3.3"/>
    <x v="0"/>
    <x v="0"/>
    <x v="792"/>
    <x v="2"/>
    <x v="2"/>
    <x v="3"/>
    <n v="2"/>
    <n v="23.98"/>
    <x v="10"/>
    <x v="0"/>
    <x v="0"/>
    <x v="0"/>
    <x v="0"/>
    <n v="8.2592592592592595"/>
    <n v="0.1210762331838565"/>
    <n v="129"/>
    <x v="0"/>
  </r>
  <r>
    <x v="853"/>
    <x v="314"/>
    <d v="2023-12-14T00:00:00"/>
    <d v="2024-03-12T00:00:00"/>
    <n v="15.99"/>
    <n v="270"/>
    <x v="6"/>
    <n v="2"/>
    <n v="3"/>
    <x v="1"/>
    <n v="836"/>
    <n v="67"/>
    <x v="5"/>
    <x v="3"/>
    <x v="5"/>
    <n v="51"/>
    <n v="4.5"/>
    <x v="0"/>
    <x v="0"/>
    <x v="793"/>
    <x v="2"/>
    <x v="4"/>
    <x v="2"/>
    <n v="2"/>
    <n v="31.98"/>
    <x v="0"/>
    <x v="1"/>
    <x v="5"/>
    <x v="0"/>
    <x v="2"/>
    <n v="5.2941176470588234"/>
    <n v="0.18888888888888888"/>
    <n v="382"/>
    <x v="1"/>
  </r>
  <r>
    <x v="854"/>
    <x v="45"/>
    <d v="2024-06-07T00:00:00"/>
    <d v="2024-11-22T00:00:00"/>
    <n v="15.99"/>
    <n v="336"/>
    <x v="1"/>
    <n v="1"/>
    <n v="4"/>
    <x v="1"/>
    <n v="855"/>
    <n v="186"/>
    <x v="2"/>
    <x v="3"/>
    <x v="2"/>
    <n v="54"/>
    <n v="3.6"/>
    <x v="1"/>
    <x v="0"/>
    <x v="794"/>
    <x v="3"/>
    <x v="3"/>
    <x v="0"/>
    <n v="5"/>
    <n v="79.95"/>
    <x v="3"/>
    <x v="0"/>
    <x v="0"/>
    <x v="0"/>
    <x v="2"/>
    <n v="6.2222222222222223"/>
    <n v="0.16071428571428573"/>
    <n v="127"/>
    <x v="0"/>
  </r>
  <r>
    <x v="855"/>
    <x v="63"/>
    <d v="2023-09-18T00:00:00"/>
    <d v="2024-11-26T00:00:00"/>
    <n v="15.99"/>
    <n v="345"/>
    <x v="3"/>
    <n v="4"/>
    <n v="5"/>
    <x v="0"/>
    <n v="180"/>
    <n v="99"/>
    <x v="6"/>
    <x v="0"/>
    <x v="5"/>
    <n v="73"/>
    <n v="4.7"/>
    <x v="0"/>
    <x v="0"/>
    <x v="795"/>
    <x v="0"/>
    <x v="4"/>
    <x v="0"/>
    <n v="14"/>
    <n v="223.86"/>
    <x v="10"/>
    <x v="1"/>
    <x v="0"/>
    <x v="0"/>
    <x v="2"/>
    <n v="4.7260273972602738"/>
    <n v="0.21159420289855072"/>
    <n v="123"/>
    <x v="0"/>
  </r>
  <r>
    <x v="856"/>
    <x v="78"/>
    <d v="2023-02-23T00:00:00"/>
    <d v="2024-01-12T00:00:00"/>
    <n v="15.99"/>
    <n v="81"/>
    <x v="1"/>
    <n v="3"/>
    <n v="5"/>
    <x v="0"/>
    <n v="394"/>
    <n v="168"/>
    <x v="2"/>
    <x v="0"/>
    <x v="2"/>
    <n v="21"/>
    <n v="4.7"/>
    <x v="0"/>
    <x v="0"/>
    <x v="796"/>
    <x v="2"/>
    <x v="4"/>
    <x v="0"/>
    <n v="10"/>
    <n v="159.9"/>
    <x v="1"/>
    <x v="1"/>
    <x v="8"/>
    <x v="0"/>
    <x v="2"/>
    <n v="3.8571428571428572"/>
    <n v="0.25925925925925924"/>
    <n v="442"/>
    <x v="1"/>
  </r>
  <r>
    <x v="857"/>
    <x v="315"/>
    <d v="2024-09-01T00:00:00"/>
    <d v="2024-12-13T00:00:00"/>
    <n v="7.99"/>
    <n v="459"/>
    <x v="3"/>
    <n v="2"/>
    <n v="4"/>
    <x v="0"/>
    <n v="573"/>
    <n v="190"/>
    <x v="5"/>
    <x v="3"/>
    <x v="0"/>
    <n v="81"/>
    <n v="4.3"/>
    <x v="1"/>
    <x v="0"/>
    <x v="797"/>
    <x v="1"/>
    <x v="2"/>
    <x v="2"/>
    <n v="3"/>
    <n v="23.97"/>
    <x v="10"/>
    <x v="0"/>
    <x v="2"/>
    <x v="0"/>
    <x v="1"/>
    <n v="5.666666666666667"/>
    <n v="0.17647058823529413"/>
    <n v="106"/>
    <x v="0"/>
  </r>
  <r>
    <x v="858"/>
    <x v="62"/>
    <d v="2023-12-31T00:00:00"/>
    <d v="2024-02-12T00:00:00"/>
    <n v="15.99"/>
    <n v="210"/>
    <x v="2"/>
    <n v="5"/>
    <n v="5"/>
    <x v="0"/>
    <n v="206"/>
    <n v="194"/>
    <x v="2"/>
    <x v="3"/>
    <x v="3"/>
    <n v="62"/>
    <n v="3.9"/>
    <x v="1"/>
    <x v="0"/>
    <x v="798"/>
    <x v="0"/>
    <x v="2"/>
    <x v="3"/>
    <n v="1"/>
    <n v="15.99"/>
    <x v="0"/>
    <x v="1"/>
    <x v="3"/>
    <x v="0"/>
    <x v="2"/>
    <n v="3.3870967741935485"/>
    <n v="0.29523809523809524"/>
    <n v="411"/>
    <x v="1"/>
  </r>
  <r>
    <x v="859"/>
    <x v="19"/>
    <d v="2024-06-06T00:00:00"/>
    <d v="2024-12-16T00:00:00"/>
    <n v="15.99"/>
    <n v="451"/>
    <x v="0"/>
    <n v="4"/>
    <n v="4"/>
    <x v="1"/>
    <n v="742"/>
    <n v="140"/>
    <x v="5"/>
    <x v="2"/>
    <x v="1"/>
    <n v="37"/>
    <n v="4.0999999999999996"/>
    <x v="0"/>
    <x v="0"/>
    <x v="799"/>
    <x v="2"/>
    <x v="0"/>
    <x v="1"/>
    <n v="6"/>
    <n v="95.94"/>
    <x v="3"/>
    <x v="0"/>
    <x v="2"/>
    <x v="0"/>
    <x v="2"/>
    <n v="12.189189189189189"/>
    <n v="8.2039911308203997E-2"/>
    <n v="103"/>
    <x v="0"/>
  </r>
  <r>
    <x v="860"/>
    <x v="36"/>
    <d v="2024-09-21T00:00:00"/>
    <d v="2024-11-29T00:00:00"/>
    <n v="7.99"/>
    <n v="427"/>
    <x v="2"/>
    <n v="1"/>
    <n v="1"/>
    <x v="1"/>
    <n v="886"/>
    <n v="17"/>
    <x v="6"/>
    <x v="2"/>
    <x v="2"/>
    <n v="41"/>
    <n v="4.0999999999999996"/>
    <x v="1"/>
    <x v="0"/>
    <x v="800"/>
    <x v="2"/>
    <x v="2"/>
    <x v="1"/>
    <n v="2"/>
    <n v="15.98"/>
    <x v="10"/>
    <x v="0"/>
    <x v="0"/>
    <x v="0"/>
    <x v="1"/>
    <n v="10.414634146341463"/>
    <n v="9.6018735362997654E-2"/>
    <n v="120"/>
    <x v="0"/>
  </r>
  <r>
    <x v="861"/>
    <x v="3"/>
    <d v="2024-01-30T00:00:00"/>
    <d v="2024-11-25T00:00:00"/>
    <n v="11.99"/>
    <n v="129"/>
    <x v="5"/>
    <n v="3"/>
    <n v="5"/>
    <x v="1"/>
    <n v="594"/>
    <n v="127"/>
    <x v="1"/>
    <x v="3"/>
    <x v="4"/>
    <n v="79"/>
    <n v="3.9"/>
    <x v="1"/>
    <x v="0"/>
    <x v="801"/>
    <x v="0"/>
    <x v="2"/>
    <x v="2"/>
    <n v="9"/>
    <n v="107.91"/>
    <x v="9"/>
    <x v="0"/>
    <x v="0"/>
    <x v="0"/>
    <x v="0"/>
    <n v="1.6329113924050633"/>
    <n v="0.61240310077519378"/>
    <n v="124"/>
    <x v="0"/>
  </r>
  <r>
    <x v="862"/>
    <x v="30"/>
    <d v="2024-02-17T00:00:00"/>
    <d v="2024-11-30T00:00:00"/>
    <n v="11.99"/>
    <n v="247"/>
    <x v="5"/>
    <n v="2"/>
    <n v="3"/>
    <x v="0"/>
    <n v="696"/>
    <n v="28"/>
    <x v="0"/>
    <x v="2"/>
    <x v="5"/>
    <n v="79"/>
    <n v="4.8"/>
    <x v="1"/>
    <x v="0"/>
    <x v="802"/>
    <x v="0"/>
    <x v="1"/>
    <x v="0"/>
    <n v="9"/>
    <n v="107.91"/>
    <x v="1"/>
    <x v="0"/>
    <x v="0"/>
    <x v="0"/>
    <x v="0"/>
    <n v="3.1265822784810124"/>
    <n v="0.31983805668016196"/>
    <n v="119"/>
    <x v="0"/>
  </r>
  <r>
    <x v="863"/>
    <x v="113"/>
    <d v="2023-12-22T00:00:00"/>
    <d v="2024-09-12T00:00:00"/>
    <n v="7.99"/>
    <n v="138"/>
    <x v="1"/>
    <n v="3"/>
    <n v="2"/>
    <x v="1"/>
    <n v="811"/>
    <n v="37"/>
    <x v="5"/>
    <x v="2"/>
    <x v="2"/>
    <n v="36"/>
    <n v="3.6"/>
    <x v="1"/>
    <x v="0"/>
    <x v="803"/>
    <x v="0"/>
    <x v="0"/>
    <x v="3"/>
    <n v="8"/>
    <n v="63.92"/>
    <x v="0"/>
    <x v="1"/>
    <x v="11"/>
    <x v="0"/>
    <x v="1"/>
    <n v="3.8333333333333335"/>
    <n v="0.2608695652173913"/>
    <n v="198"/>
    <x v="0"/>
  </r>
  <r>
    <x v="864"/>
    <x v="316"/>
    <d v="2023-09-29T00:00:00"/>
    <d v="2024-11-27T00:00:00"/>
    <n v="15.99"/>
    <n v="33"/>
    <x v="3"/>
    <n v="1"/>
    <n v="4"/>
    <x v="1"/>
    <n v="475"/>
    <n v="151"/>
    <x v="2"/>
    <x v="1"/>
    <x v="5"/>
    <n v="16"/>
    <n v="4.7"/>
    <x v="0"/>
    <x v="0"/>
    <x v="804"/>
    <x v="2"/>
    <x v="2"/>
    <x v="0"/>
    <n v="13"/>
    <n v="207.87"/>
    <x v="10"/>
    <x v="1"/>
    <x v="0"/>
    <x v="0"/>
    <x v="2"/>
    <n v="2.0625"/>
    <n v="0.48484848484848486"/>
    <n v="122"/>
    <x v="0"/>
  </r>
  <r>
    <x v="865"/>
    <x v="78"/>
    <d v="2024-09-11T00:00:00"/>
    <d v="2024-01-12T00:00:00"/>
    <n v="15.99"/>
    <n v="75"/>
    <x v="4"/>
    <n v="5"/>
    <n v="1"/>
    <x v="1"/>
    <n v="115"/>
    <n v="122"/>
    <x v="5"/>
    <x v="2"/>
    <x v="3"/>
    <n v="86"/>
    <n v="3.5"/>
    <x v="1"/>
    <x v="0"/>
    <x v="805"/>
    <x v="3"/>
    <x v="3"/>
    <x v="3"/>
    <n v="7"/>
    <n v="111.93"/>
    <x v="10"/>
    <x v="0"/>
    <x v="8"/>
    <x v="0"/>
    <x v="2"/>
    <n v="0.87209302325581395"/>
    <n v="1.1466666666666667"/>
    <n v="442"/>
    <x v="1"/>
  </r>
  <r>
    <x v="866"/>
    <x v="37"/>
    <d v="2023-12-08T00:00:00"/>
    <d v="2024-11-21T00:00:00"/>
    <n v="7.99"/>
    <n v="48"/>
    <x v="1"/>
    <n v="4"/>
    <n v="2"/>
    <x v="0"/>
    <n v="938"/>
    <n v="92"/>
    <x v="2"/>
    <x v="0"/>
    <x v="5"/>
    <n v="99"/>
    <n v="4.2"/>
    <x v="0"/>
    <x v="0"/>
    <x v="806"/>
    <x v="2"/>
    <x v="1"/>
    <x v="0"/>
    <n v="11"/>
    <n v="87.89"/>
    <x v="0"/>
    <x v="1"/>
    <x v="0"/>
    <x v="0"/>
    <x v="1"/>
    <n v="0.48484848484848486"/>
    <n v="2.0625"/>
    <n v="128"/>
    <x v="0"/>
  </r>
  <r>
    <x v="867"/>
    <x v="247"/>
    <d v="2023-03-11T00:00:00"/>
    <d v="2024-08-12T00:00:00"/>
    <n v="15.99"/>
    <n v="496"/>
    <x v="6"/>
    <n v="5"/>
    <n v="6"/>
    <x v="0"/>
    <n v="803"/>
    <n v="130"/>
    <x v="3"/>
    <x v="0"/>
    <x v="5"/>
    <n v="4"/>
    <n v="4.8"/>
    <x v="1"/>
    <x v="0"/>
    <x v="807"/>
    <x v="2"/>
    <x v="2"/>
    <x v="2"/>
    <n v="17"/>
    <n v="271.83"/>
    <x v="5"/>
    <x v="1"/>
    <x v="6"/>
    <x v="0"/>
    <x v="2"/>
    <n v="124"/>
    <n v="8.0645161290322578E-3"/>
    <n v="229"/>
    <x v="1"/>
  </r>
  <r>
    <x v="868"/>
    <x v="33"/>
    <d v="2024-11-02T00:00:00"/>
    <d v="2024-11-27T00:00:00"/>
    <n v="11.99"/>
    <n v="395"/>
    <x v="4"/>
    <n v="4"/>
    <n v="4"/>
    <x v="0"/>
    <n v="190"/>
    <n v="105"/>
    <x v="4"/>
    <x v="1"/>
    <x v="4"/>
    <n v="67"/>
    <n v="4.0999999999999996"/>
    <x v="1"/>
    <x v="0"/>
    <x v="808"/>
    <x v="0"/>
    <x v="2"/>
    <x v="3"/>
    <n v="1"/>
    <n v="11.99"/>
    <x v="11"/>
    <x v="0"/>
    <x v="0"/>
    <x v="0"/>
    <x v="0"/>
    <n v="5.8955223880597014"/>
    <n v="0.16962025316455695"/>
    <n v="122"/>
    <x v="0"/>
  </r>
  <r>
    <x v="869"/>
    <x v="40"/>
    <d v="2024-05-18T00:00:00"/>
    <d v="2024-11-21T00:00:00"/>
    <n v="7.99"/>
    <n v="162"/>
    <x v="4"/>
    <n v="2"/>
    <n v="5"/>
    <x v="1"/>
    <n v="672"/>
    <n v="57"/>
    <x v="5"/>
    <x v="2"/>
    <x v="2"/>
    <n v="16"/>
    <n v="4.3"/>
    <x v="1"/>
    <x v="0"/>
    <x v="809"/>
    <x v="1"/>
    <x v="4"/>
    <x v="1"/>
    <n v="6"/>
    <n v="47.94"/>
    <x v="6"/>
    <x v="0"/>
    <x v="0"/>
    <x v="0"/>
    <x v="1"/>
    <n v="10.125"/>
    <n v="9.8765432098765427E-2"/>
    <n v="128"/>
    <x v="0"/>
  </r>
  <r>
    <x v="870"/>
    <x v="299"/>
    <d v="2023-04-20T00:00:00"/>
    <d v="2024-12-15T00:00:00"/>
    <n v="15.99"/>
    <n v="453"/>
    <x v="0"/>
    <n v="5"/>
    <n v="2"/>
    <x v="1"/>
    <n v="591"/>
    <n v="169"/>
    <x v="2"/>
    <x v="3"/>
    <x v="1"/>
    <n v="72"/>
    <n v="4.0999999999999996"/>
    <x v="0"/>
    <x v="0"/>
    <x v="810"/>
    <x v="3"/>
    <x v="3"/>
    <x v="3"/>
    <n v="19"/>
    <n v="303.81"/>
    <x v="4"/>
    <x v="1"/>
    <x v="2"/>
    <x v="0"/>
    <x v="2"/>
    <n v="6.291666666666667"/>
    <n v="0.15894039735099338"/>
    <n v="104"/>
    <x v="0"/>
  </r>
  <r>
    <x v="871"/>
    <x v="197"/>
    <d v="2024-06-07T00:00:00"/>
    <d v="2024-06-12T00:00:00"/>
    <n v="15.99"/>
    <n v="53"/>
    <x v="2"/>
    <n v="4"/>
    <n v="2"/>
    <x v="1"/>
    <n v="720"/>
    <n v="37"/>
    <x v="5"/>
    <x v="3"/>
    <x v="0"/>
    <n v="8"/>
    <n v="4"/>
    <x v="0"/>
    <x v="0"/>
    <x v="811"/>
    <x v="1"/>
    <x v="1"/>
    <x v="3"/>
    <n v="1"/>
    <n v="15.99"/>
    <x v="3"/>
    <x v="0"/>
    <x v="10"/>
    <x v="0"/>
    <x v="2"/>
    <n v="6.625"/>
    <n v="0.15094339622641509"/>
    <n v="290"/>
    <x v="1"/>
  </r>
  <r>
    <x v="872"/>
    <x v="107"/>
    <d v="2023-11-13T00:00:00"/>
    <d v="2024-01-12T00:00:00"/>
    <n v="7.99"/>
    <n v="148"/>
    <x v="3"/>
    <n v="1"/>
    <n v="1"/>
    <x v="1"/>
    <n v="579"/>
    <n v="121"/>
    <x v="4"/>
    <x v="0"/>
    <x v="0"/>
    <n v="8"/>
    <n v="3.6"/>
    <x v="1"/>
    <x v="0"/>
    <x v="812"/>
    <x v="2"/>
    <x v="2"/>
    <x v="3"/>
    <n v="1"/>
    <n v="7.99"/>
    <x v="11"/>
    <x v="1"/>
    <x v="8"/>
    <x v="0"/>
    <x v="1"/>
    <n v="18.5"/>
    <n v="5.4054054054054057E-2"/>
    <n v="442"/>
    <x v="1"/>
  </r>
  <r>
    <x v="873"/>
    <x v="276"/>
    <d v="2024-07-06T00:00:00"/>
    <d v="2024-11-12T00:00:00"/>
    <n v="7.99"/>
    <n v="289"/>
    <x v="1"/>
    <n v="5"/>
    <n v="2"/>
    <x v="0"/>
    <n v="216"/>
    <n v="162"/>
    <x v="4"/>
    <x v="3"/>
    <x v="3"/>
    <n v="99"/>
    <n v="3.7"/>
    <x v="0"/>
    <x v="0"/>
    <x v="813"/>
    <x v="2"/>
    <x v="1"/>
    <x v="0"/>
    <n v="4"/>
    <n v="31.96"/>
    <x v="7"/>
    <x v="0"/>
    <x v="0"/>
    <x v="0"/>
    <x v="1"/>
    <n v="2.9191919191919191"/>
    <n v="0.34256055363321797"/>
    <n v="137"/>
    <x v="0"/>
  </r>
  <r>
    <x v="874"/>
    <x v="36"/>
    <d v="2024-09-24T00:00:00"/>
    <d v="2024-12-18T00:00:00"/>
    <n v="7.99"/>
    <n v="70"/>
    <x v="4"/>
    <n v="3"/>
    <n v="6"/>
    <x v="1"/>
    <n v="226"/>
    <n v="104"/>
    <x v="3"/>
    <x v="2"/>
    <x v="4"/>
    <n v="59"/>
    <n v="3.3"/>
    <x v="0"/>
    <x v="0"/>
    <x v="247"/>
    <x v="1"/>
    <x v="2"/>
    <x v="0"/>
    <n v="2"/>
    <n v="15.98"/>
    <x v="10"/>
    <x v="0"/>
    <x v="2"/>
    <x v="0"/>
    <x v="1"/>
    <n v="1.1864406779661016"/>
    <n v="0.84285714285714286"/>
    <n v="101"/>
    <x v="0"/>
  </r>
  <r>
    <x v="875"/>
    <x v="17"/>
    <d v="2024-03-20T00:00:00"/>
    <d v="2024-11-29T00:00:00"/>
    <n v="11.99"/>
    <n v="440"/>
    <x v="1"/>
    <n v="4"/>
    <n v="3"/>
    <x v="1"/>
    <n v="80"/>
    <n v="143"/>
    <x v="6"/>
    <x v="0"/>
    <x v="4"/>
    <n v="2"/>
    <n v="3.4"/>
    <x v="1"/>
    <x v="0"/>
    <x v="814"/>
    <x v="3"/>
    <x v="0"/>
    <x v="0"/>
    <n v="8"/>
    <n v="95.92"/>
    <x v="5"/>
    <x v="0"/>
    <x v="0"/>
    <x v="0"/>
    <x v="0"/>
    <n v="220"/>
    <n v="4.5454545454545452E-3"/>
    <n v="120"/>
    <x v="0"/>
  </r>
  <r>
    <x v="876"/>
    <x v="317"/>
    <d v="2023-03-06T00:00:00"/>
    <d v="2024-11-21T00:00:00"/>
    <n v="15.99"/>
    <n v="281"/>
    <x v="6"/>
    <n v="1"/>
    <n v="2"/>
    <x v="1"/>
    <n v="601"/>
    <n v="75"/>
    <x v="4"/>
    <x v="1"/>
    <x v="4"/>
    <n v="92"/>
    <n v="4.5"/>
    <x v="1"/>
    <x v="0"/>
    <x v="815"/>
    <x v="2"/>
    <x v="2"/>
    <x v="2"/>
    <n v="20"/>
    <n v="319.8"/>
    <x v="5"/>
    <x v="1"/>
    <x v="0"/>
    <x v="0"/>
    <x v="2"/>
    <n v="3.0543478260869565"/>
    <n v="0.32740213523131673"/>
    <n v="128"/>
    <x v="0"/>
  </r>
  <r>
    <x v="877"/>
    <x v="59"/>
    <d v="2023-03-28T00:00:00"/>
    <d v="2024-12-17T00:00:00"/>
    <n v="15.99"/>
    <n v="138"/>
    <x v="5"/>
    <n v="5"/>
    <n v="2"/>
    <x v="0"/>
    <n v="40"/>
    <n v="166"/>
    <x v="6"/>
    <x v="0"/>
    <x v="5"/>
    <n v="83"/>
    <n v="4.2"/>
    <x v="1"/>
    <x v="0"/>
    <x v="816"/>
    <x v="3"/>
    <x v="3"/>
    <x v="2"/>
    <n v="20"/>
    <n v="319.8"/>
    <x v="5"/>
    <x v="1"/>
    <x v="2"/>
    <x v="0"/>
    <x v="2"/>
    <n v="1.6626506024096386"/>
    <n v="0.60144927536231885"/>
    <n v="102"/>
    <x v="0"/>
  </r>
  <r>
    <x v="878"/>
    <x v="318"/>
    <d v="2023-04-17T00:00:00"/>
    <d v="2024-11-23T00:00:00"/>
    <n v="11.99"/>
    <n v="491"/>
    <x v="0"/>
    <n v="2"/>
    <n v="3"/>
    <x v="1"/>
    <n v="194"/>
    <n v="187"/>
    <x v="1"/>
    <x v="3"/>
    <x v="5"/>
    <n v="44"/>
    <n v="4.4000000000000004"/>
    <x v="0"/>
    <x v="0"/>
    <x v="817"/>
    <x v="0"/>
    <x v="3"/>
    <x v="1"/>
    <n v="19"/>
    <n v="227.81"/>
    <x v="4"/>
    <x v="1"/>
    <x v="0"/>
    <x v="0"/>
    <x v="0"/>
    <n v="11.159090909090908"/>
    <n v="8.9613034623217916E-2"/>
    <n v="126"/>
    <x v="0"/>
  </r>
  <r>
    <x v="879"/>
    <x v="319"/>
    <d v="2024-02-29T00:00:00"/>
    <d v="2024-11-21T00:00:00"/>
    <n v="7.99"/>
    <n v="337"/>
    <x v="6"/>
    <n v="5"/>
    <n v="1"/>
    <x v="1"/>
    <n v="429"/>
    <n v="190"/>
    <x v="2"/>
    <x v="1"/>
    <x v="2"/>
    <n v="88"/>
    <n v="4.8"/>
    <x v="1"/>
    <x v="0"/>
    <x v="818"/>
    <x v="0"/>
    <x v="0"/>
    <x v="1"/>
    <n v="8"/>
    <n v="63.92"/>
    <x v="1"/>
    <x v="0"/>
    <x v="0"/>
    <x v="0"/>
    <x v="1"/>
    <n v="3.8295454545454546"/>
    <n v="0.26112759643916916"/>
    <n v="128"/>
    <x v="0"/>
  </r>
  <r>
    <x v="880"/>
    <x v="6"/>
    <d v="2024-09-16T00:00:00"/>
    <d v="2024-11-24T00:00:00"/>
    <n v="11.99"/>
    <n v="197"/>
    <x v="1"/>
    <n v="1"/>
    <n v="5"/>
    <x v="0"/>
    <n v="292"/>
    <n v="169"/>
    <x v="4"/>
    <x v="0"/>
    <x v="1"/>
    <n v="3"/>
    <n v="4.5"/>
    <x v="1"/>
    <x v="0"/>
    <x v="819"/>
    <x v="4"/>
    <x v="2"/>
    <x v="2"/>
    <n v="2"/>
    <n v="23.98"/>
    <x v="10"/>
    <x v="0"/>
    <x v="0"/>
    <x v="0"/>
    <x v="0"/>
    <n v="65.666666666666671"/>
    <n v="1.5228426395939087E-2"/>
    <n v="125"/>
    <x v="0"/>
  </r>
  <r>
    <x v="881"/>
    <x v="147"/>
    <d v="2024-04-22T00:00:00"/>
    <d v="2024-12-13T00:00:00"/>
    <n v="15.99"/>
    <n v="14"/>
    <x v="0"/>
    <n v="5"/>
    <n v="1"/>
    <x v="0"/>
    <n v="617"/>
    <n v="128"/>
    <x v="1"/>
    <x v="2"/>
    <x v="5"/>
    <n v="31"/>
    <n v="3.5"/>
    <x v="1"/>
    <x v="0"/>
    <x v="820"/>
    <x v="0"/>
    <x v="0"/>
    <x v="3"/>
    <n v="7"/>
    <n v="111.93"/>
    <x v="4"/>
    <x v="0"/>
    <x v="2"/>
    <x v="0"/>
    <x v="2"/>
    <n v="0.45161290322580644"/>
    <n v="2.2142857142857144"/>
    <n v="106"/>
    <x v="0"/>
  </r>
  <r>
    <x v="882"/>
    <x v="320"/>
    <d v="2024-09-01T00:00:00"/>
    <d v="2024-11-29T00:00:00"/>
    <n v="11.99"/>
    <n v="417"/>
    <x v="5"/>
    <n v="5"/>
    <n v="6"/>
    <x v="0"/>
    <n v="476"/>
    <n v="37"/>
    <x v="3"/>
    <x v="0"/>
    <x v="3"/>
    <n v="12"/>
    <n v="4.0999999999999996"/>
    <x v="0"/>
    <x v="0"/>
    <x v="821"/>
    <x v="3"/>
    <x v="1"/>
    <x v="2"/>
    <n v="2"/>
    <n v="23.98"/>
    <x v="10"/>
    <x v="0"/>
    <x v="0"/>
    <x v="0"/>
    <x v="0"/>
    <n v="34.75"/>
    <n v="2.8776978417266189E-2"/>
    <n v="120"/>
    <x v="0"/>
  </r>
  <r>
    <x v="883"/>
    <x v="79"/>
    <d v="2024-05-09T00:00:00"/>
    <d v="2024-11-21T00:00:00"/>
    <n v="15.99"/>
    <n v="287"/>
    <x v="2"/>
    <n v="3"/>
    <n v="6"/>
    <x v="0"/>
    <n v="714"/>
    <n v="3"/>
    <x v="1"/>
    <x v="2"/>
    <x v="2"/>
    <n v="45"/>
    <n v="4.3"/>
    <x v="0"/>
    <x v="0"/>
    <x v="822"/>
    <x v="3"/>
    <x v="2"/>
    <x v="2"/>
    <n v="6"/>
    <n v="95.94"/>
    <x v="6"/>
    <x v="0"/>
    <x v="0"/>
    <x v="0"/>
    <x v="2"/>
    <n v="6.3777777777777782"/>
    <n v="0.156794425087108"/>
    <n v="128"/>
    <x v="0"/>
  </r>
  <r>
    <x v="884"/>
    <x v="268"/>
    <d v="2024-11-12T00:00:00"/>
    <d v="2024-10-12T00:00:00"/>
    <n v="11.99"/>
    <n v="100"/>
    <x v="2"/>
    <n v="3"/>
    <n v="4"/>
    <x v="0"/>
    <n v="417"/>
    <n v="87"/>
    <x v="4"/>
    <x v="1"/>
    <x v="1"/>
    <n v="14"/>
    <n v="3.4"/>
    <x v="1"/>
    <x v="0"/>
    <x v="823"/>
    <x v="2"/>
    <x v="0"/>
    <x v="1"/>
    <n v="1"/>
    <n v="11.99"/>
    <x v="11"/>
    <x v="0"/>
    <x v="1"/>
    <x v="0"/>
    <x v="0"/>
    <n v="7.1428571428571432"/>
    <n v="0.14000000000000001"/>
    <n v="168"/>
    <x v="0"/>
  </r>
  <r>
    <x v="885"/>
    <x v="4"/>
    <d v="2023-03-25T00:00:00"/>
    <d v="2024-05-12T00:00:00"/>
    <n v="7.99"/>
    <n v="22"/>
    <x v="1"/>
    <n v="4"/>
    <n v="3"/>
    <x v="0"/>
    <n v="707"/>
    <n v="156"/>
    <x v="2"/>
    <x v="0"/>
    <x v="0"/>
    <n v="99"/>
    <n v="3.3"/>
    <x v="1"/>
    <x v="0"/>
    <x v="824"/>
    <x v="4"/>
    <x v="4"/>
    <x v="3"/>
    <n v="13"/>
    <n v="103.87"/>
    <x v="5"/>
    <x v="1"/>
    <x v="7"/>
    <x v="0"/>
    <x v="1"/>
    <n v="0.22222222222222221"/>
    <n v="4.5"/>
    <n v="321"/>
    <x v="1"/>
  </r>
  <r>
    <x v="886"/>
    <x v="321"/>
    <d v="2024-05-18T00:00:00"/>
    <d v="2024-12-14T00:00:00"/>
    <n v="15.99"/>
    <n v="277"/>
    <x v="2"/>
    <n v="3"/>
    <n v="5"/>
    <x v="0"/>
    <n v="959"/>
    <n v="174"/>
    <x v="3"/>
    <x v="3"/>
    <x v="5"/>
    <n v="51"/>
    <n v="3.4"/>
    <x v="0"/>
    <x v="0"/>
    <x v="825"/>
    <x v="0"/>
    <x v="3"/>
    <x v="0"/>
    <n v="6"/>
    <n v="95.94"/>
    <x v="6"/>
    <x v="0"/>
    <x v="2"/>
    <x v="0"/>
    <x v="2"/>
    <n v="5.4313725490196081"/>
    <n v="0.18411552346570398"/>
    <n v="105"/>
    <x v="0"/>
  </r>
  <r>
    <x v="887"/>
    <x v="300"/>
    <d v="2023-08-02T00:00:00"/>
    <d v="2024-11-22T00:00:00"/>
    <n v="11.99"/>
    <n v="216"/>
    <x v="2"/>
    <n v="1"/>
    <n v="1"/>
    <x v="0"/>
    <n v="872"/>
    <n v="150"/>
    <x v="4"/>
    <x v="1"/>
    <x v="1"/>
    <n v="10"/>
    <n v="3.8"/>
    <x v="0"/>
    <x v="0"/>
    <x v="826"/>
    <x v="3"/>
    <x v="4"/>
    <x v="0"/>
    <n v="15"/>
    <n v="179.85"/>
    <x v="2"/>
    <x v="1"/>
    <x v="0"/>
    <x v="0"/>
    <x v="0"/>
    <n v="21.6"/>
    <n v="4.6296296296296294E-2"/>
    <n v="127"/>
    <x v="0"/>
  </r>
  <r>
    <x v="888"/>
    <x v="142"/>
    <d v="2023-11-13T00:00:00"/>
    <d v="2024-11-27T00:00:00"/>
    <n v="15.99"/>
    <n v="315"/>
    <x v="6"/>
    <n v="2"/>
    <n v="1"/>
    <x v="1"/>
    <n v="829"/>
    <n v="178"/>
    <x v="3"/>
    <x v="2"/>
    <x v="0"/>
    <n v="53"/>
    <n v="3.1"/>
    <x v="1"/>
    <x v="0"/>
    <x v="827"/>
    <x v="0"/>
    <x v="0"/>
    <x v="3"/>
    <n v="12"/>
    <n v="191.88"/>
    <x v="11"/>
    <x v="1"/>
    <x v="0"/>
    <x v="0"/>
    <x v="2"/>
    <n v="5.9433962264150946"/>
    <n v="0.16825396825396827"/>
    <n v="122"/>
    <x v="0"/>
  </r>
  <r>
    <x v="889"/>
    <x v="75"/>
    <d v="2024-01-16T00:00:00"/>
    <d v="2024-02-12T00:00:00"/>
    <n v="15.99"/>
    <n v="278"/>
    <x v="2"/>
    <n v="3"/>
    <n v="2"/>
    <x v="1"/>
    <n v="382"/>
    <n v="25"/>
    <x v="6"/>
    <x v="3"/>
    <x v="5"/>
    <n v="72"/>
    <n v="4.4000000000000004"/>
    <x v="1"/>
    <x v="0"/>
    <x v="828"/>
    <x v="0"/>
    <x v="1"/>
    <x v="1"/>
    <n v="1"/>
    <n v="15.99"/>
    <x v="9"/>
    <x v="0"/>
    <x v="3"/>
    <x v="0"/>
    <x v="2"/>
    <n v="3.8611111111111112"/>
    <n v="0.25899280575539568"/>
    <n v="411"/>
    <x v="1"/>
  </r>
  <r>
    <x v="890"/>
    <x v="214"/>
    <d v="2023-09-07T00:00:00"/>
    <d v="2024-07-12T00:00:00"/>
    <n v="11.99"/>
    <n v="120"/>
    <x v="0"/>
    <n v="3"/>
    <n v="6"/>
    <x v="0"/>
    <n v="346"/>
    <n v="125"/>
    <x v="3"/>
    <x v="0"/>
    <x v="4"/>
    <n v="25"/>
    <n v="4.0999999999999996"/>
    <x v="1"/>
    <x v="0"/>
    <x v="829"/>
    <x v="4"/>
    <x v="3"/>
    <x v="2"/>
    <n v="10"/>
    <n v="119.9"/>
    <x v="10"/>
    <x v="1"/>
    <x v="9"/>
    <x v="0"/>
    <x v="0"/>
    <n v="4.8"/>
    <n v="0.20833333333333334"/>
    <n v="260"/>
    <x v="1"/>
  </r>
  <r>
    <x v="891"/>
    <x v="113"/>
    <d v="2024-09-17T00:00:00"/>
    <d v="2024-12-12T00:00:00"/>
    <n v="7.99"/>
    <n v="352"/>
    <x v="2"/>
    <n v="4"/>
    <n v="3"/>
    <x v="1"/>
    <n v="112"/>
    <n v="106"/>
    <x v="4"/>
    <x v="1"/>
    <x v="5"/>
    <n v="33"/>
    <n v="4.5999999999999996"/>
    <x v="0"/>
    <x v="0"/>
    <x v="830"/>
    <x v="3"/>
    <x v="2"/>
    <x v="1"/>
    <n v="2"/>
    <n v="15.98"/>
    <x v="10"/>
    <x v="0"/>
    <x v="2"/>
    <x v="0"/>
    <x v="1"/>
    <n v="10.666666666666666"/>
    <n v="9.375E-2"/>
    <n v="107"/>
    <x v="0"/>
  </r>
  <r>
    <x v="892"/>
    <x v="139"/>
    <d v="2024-01-12T00:00:00"/>
    <d v="2024-12-16T00:00:00"/>
    <n v="15.99"/>
    <n v="250"/>
    <x v="5"/>
    <n v="1"/>
    <n v="2"/>
    <x v="1"/>
    <n v="69"/>
    <n v="35"/>
    <x v="2"/>
    <x v="1"/>
    <x v="4"/>
    <n v="13"/>
    <n v="3.3"/>
    <x v="0"/>
    <x v="0"/>
    <x v="831"/>
    <x v="2"/>
    <x v="3"/>
    <x v="3"/>
    <n v="11"/>
    <n v="175.89000000000001"/>
    <x v="9"/>
    <x v="0"/>
    <x v="2"/>
    <x v="0"/>
    <x v="2"/>
    <n v="19.23076923076923"/>
    <n v="5.1999999999999998E-2"/>
    <n v="103"/>
    <x v="0"/>
  </r>
  <r>
    <x v="893"/>
    <x v="322"/>
    <d v="2024-07-14T00:00:00"/>
    <d v="2024-11-12T00:00:00"/>
    <n v="11.99"/>
    <n v="337"/>
    <x v="3"/>
    <n v="2"/>
    <n v="2"/>
    <x v="1"/>
    <n v="750"/>
    <n v="146"/>
    <x v="1"/>
    <x v="1"/>
    <x v="1"/>
    <n v="100"/>
    <n v="4.0999999999999996"/>
    <x v="0"/>
    <x v="0"/>
    <x v="832"/>
    <x v="4"/>
    <x v="0"/>
    <x v="0"/>
    <n v="3"/>
    <n v="35.97"/>
    <x v="7"/>
    <x v="0"/>
    <x v="0"/>
    <x v="0"/>
    <x v="0"/>
    <n v="3.37"/>
    <n v="0.29673590504451036"/>
    <n v="137"/>
    <x v="0"/>
  </r>
  <r>
    <x v="894"/>
    <x v="207"/>
    <d v="2023-03-02T00:00:00"/>
    <d v="2024-03-12T00:00:00"/>
    <n v="11.99"/>
    <n v="455"/>
    <x v="0"/>
    <n v="5"/>
    <n v="3"/>
    <x v="1"/>
    <n v="112"/>
    <n v="158"/>
    <x v="1"/>
    <x v="1"/>
    <x v="4"/>
    <n v="15"/>
    <n v="3.9"/>
    <x v="0"/>
    <x v="0"/>
    <x v="833"/>
    <x v="2"/>
    <x v="3"/>
    <x v="2"/>
    <n v="12"/>
    <n v="143.88"/>
    <x v="5"/>
    <x v="1"/>
    <x v="5"/>
    <x v="0"/>
    <x v="0"/>
    <n v="30.333333333333332"/>
    <n v="3.2967032967032968E-2"/>
    <n v="382"/>
    <x v="1"/>
  </r>
  <r>
    <x v="895"/>
    <x v="49"/>
    <d v="2024-03-05T00:00:00"/>
    <d v="2024-11-22T00:00:00"/>
    <n v="11.99"/>
    <n v="139"/>
    <x v="6"/>
    <n v="1"/>
    <n v="5"/>
    <x v="1"/>
    <n v="12"/>
    <n v="9"/>
    <x v="6"/>
    <x v="1"/>
    <x v="0"/>
    <n v="21"/>
    <n v="4.8"/>
    <x v="0"/>
    <x v="0"/>
    <x v="834"/>
    <x v="3"/>
    <x v="0"/>
    <x v="3"/>
    <n v="8"/>
    <n v="95.92"/>
    <x v="5"/>
    <x v="0"/>
    <x v="0"/>
    <x v="0"/>
    <x v="0"/>
    <n v="6.6190476190476186"/>
    <n v="0.15107913669064749"/>
    <n v="127"/>
    <x v="0"/>
  </r>
  <r>
    <x v="896"/>
    <x v="323"/>
    <d v="2023-06-12T00:00:00"/>
    <d v="2024-11-28T00:00:00"/>
    <n v="15.99"/>
    <n v="11"/>
    <x v="5"/>
    <n v="1"/>
    <n v="4"/>
    <x v="0"/>
    <n v="557"/>
    <n v="165"/>
    <x v="3"/>
    <x v="3"/>
    <x v="5"/>
    <n v="11"/>
    <n v="4"/>
    <x v="0"/>
    <x v="0"/>
    <x v="835"/>
    <x v="0"/>
    <x v="3"/>
    <x v="0"/>
    <n v="17"/>
    <n v="271.83"/>
    <x v="3"/>
    <x v="1"/>
    <x v="0"/>
    <x v="0"/>
    <x v="2"/>
    <n v="1"/>
    <n v="1"/>
    <n v="121"/>
    <x v="0"/>
  </r>
  <r>
    <x v="897"/>
    <x v="28"/>
    <d v="2023-09-20T00:00:00"/>
    <d v="2024-12-18T00:00:00"/>
    <n v="15.99"/>
    <n v="224"/>
    <x v="6"/>
    <n v="1"/>
    <n v="5"/>
    <x v="1"/>
    <n v="827"/>
    <n v="138"/>
    <x v="2"/>
    <x v="2"/>
    <x v="2"/>
    <n v="11"/>
    <n v="4.5"/>
    <x v="0"/>
    <x v="0"/>
    <x v="836"/>
    <x v="3"/>
    <x v="4"/>
    <x v="1"/>
    <n v="14"/>
    <n v="223.86"/>
    <x v="10"/>
    <x v="1"/>
    <x v="2"/>
    <x v="0"/>
    <x v="2"/>
    <n v="20.363636363636363"/>
    <n v="4.9107142857142856E-2"/>
    <n v="101"/>
    <x v="0"/>
  </r>
  <r>
    <x v="898"/>
    <x v="64"/>
    <d v="2023-11-07T00:00:00"/>
    <d v="2024-09-12T00:00:00"/>
    <n v="15.99"/>
    <n v="322"/>
    <x v="3"/>
    <n v="3"/>
    <n v="4"/>
    <x v="1"/>
    <n v="424"/>
    <n v="74"/>
    <x v="5"/>
    <x v="1"/>
    <x v="5"/>
    <n v="3"/>
    <n v="3"/>
    <x v="1"/>
    <x v="0"/>
    <x v="837"/>
    <x v="3"/>
    <x v="2"/>
    <x v="3"/>
    <n v="10"/>
    <n v="159.9"/>
    <x v="11"/>
    <x v="1"/>
    <x v="11"/>
    <x v="0"/>
    <x v="2"/>
    <n v="107.33333333333333"/>
    <n v="9.316770186335404E-3"/>
    <n v="198"/>
    <x v="0"/>
  </r>
  <r>
    <x v="899"/>
    <x v="141"/>
    <d v="2024-09-13T00:00:00"/>
    <d v="2024-11-30T00:00:00"/>
    <n v="7.99"/>
    <n v="466"/>
    <x v="6"/>
    <n v="4"/>
    <n v="4"/>
    <x v="0"/>
    <n v="785"/>
    <n v="12"/>
    <x v="6"/>
    <x v="2"/>
    <x v="0"/>
    <n v="94"/>
    <n v="4.9000000000000004"/>
    <x v="1"/>
    <x v="0"/>
    <x v="838"/>
    <x v="4"/>
    <x v="1"/>
    <x v="3"/>
    <n v="2"/>
    <n v="15.98"/>
    <x v="10"/>
    <x v="0"/>
    <x v="0"/>
    <x v="0"/>
    <x v="1"/>
    <n v="4.957446808510638"/>
    <n v="0.20171673819742489"/>
    <n v="119"/>
    <x v="0"/>
  </r>
  <r>
    <x v="900"/>
    <x v="16"/>
    <d v="2024-07-17T00:00:00"/>
    <d v="2024-12-17T00:00:00"/>
    <n v="11.99"/>
    <n v="34"/>
    <x v="6"/>
    <n v="1"/>
    <n v="1"/>
    <x v="0"/>
    <n v="80"/>
    <n v="71"/>
    <x v="2"/>
    <x v="1"/>
    <x v="4"/>
    <n v="55"/>
    <n v="3.6"/>
    <x v="1"/>
    <x v="0"/>
    <x v="839"/>
    <x v="1"/>
    <x v="2"/>
    <x v="0"/>
    <n v="5"/>
    <n v="59.95"/>
    <x v="7"/>
    <x v="0"/>
    <x v="2"/>
    <x v="0"/>
    <x v="0"/>
    <n v="0.61818181818181817"/>
    <n v="1.6176470588235294"/>
    <n v="102"/>
    <x v="0"/>
  </r>
  <r>
    <x v="901"/>
    <x v="289"/>
    <d v="2023-06-18T00:00:00"/>
    <d v="2024-12-12T00:00:00"/>
    <n v="7.99"/>
    <n v="178"/>
    <x v="0"/>
    <n v="1"/>
    <n v="4"/>
    <x v="0"/>
    <n v="239"/>
    <n v="126"/>
    <x v="2"/>
    <x v="0"/>
    <x v="1"/>
    <n v="86"/>
    <n v="3.9"/>
    <x v="1"/>
    <x v="0"/>
    <x v="840"/>
    <x v="1"/>
    <x v="2"/>
    <x v="3"/>
    <n v="17"/>
    <n v="135.83000000000001"/>
    <x v="3"/>
    <x v="1"/>
    <x v="2"/>
    <x v="0"/>
    <x v="1"/>
    <n v="2.0697674418604652"/>
    <n v="0.48314606741573035"/>
    <n v="107"/>
    <x v="0"/>
  </r>
  <r>
    <x v="902"/>
    <x v="324"/>
    <d v="2024-03-08T00:00:00"/>
    <d v="2024-11-12T00:00:00"/>
    <n v="15.99"/>
    <n v="168"/>
    <x v="5"/>
    <n v="3"/>
    <n v="2"/>
    <x v="1"/>
    <n v="25"/>
    <n v="171"/>
    <x v="4"/>
    <x v="3"/>
    <x v="3"/>
    <n v="79"/>
    <n v="4"/>
    <x v="1"/>
    <x v="0"/>
    <x v="841"/>
    <x v="4"/>
    <x v="3"/>
    <x v="3"/>
    <n v="8"/>
    <n v="127.92"/>
    <x v="5"/>
    <x v="0"/>
    <x v="0"/>
    <x v="0"/>
    <x v="2"/>
    <n v="2.1265822784810124"/>
    <n v="0.47023809523809523"/>
    <n v="137"/>
    <x v="0"/>
  </r>
  <r>
    <x v="903"/>
    <x v="317"/>
    <d v="2023-03-08T00:00:00"/>
    <d v="2024-11-27T00:00:00"/>
    <n v="7.99"/>
    <n v="127"/>
    <x v="4"/>
    <n v="2"/>
    <n v="5"/>
    <x v="0"/>
    <n v="482"/>
    <n v="5"/>
    <x v="1"/>
    <x v="0"/>
    <x v="1"/>
    <n v="99"/>
    <n v="3.6"/>
    <x v="1"/>
    <x v="0"/>
    <x v="842"/>
    <x v="4"/>
    <x v="3"/>
    <x v="1"/>
    <n v="20"/>
    <n v="159.80000000000001"/>
    <x v="5"/>
    <x v="1"/>
    <x v="0"/>
    <x v="0"/>
    <x v="1"/>
    <n v="1.2828282828282829"/>
    <n v="0.77952755905511806"/>
    <n v="122"/>
    <x v="0"/>
  </r>
  <r>
    <x v="904"/>
    <x v="116"/>
    <d v="2023-01-26T00:00:00"/>
    <d v="2024-11-19T00:00:00"/>
    <n v="15.99"/>
    <n v="241"/>
    <x v="4"/>
    <n v="1"/>
    <n v="5"/>
    <x v="1"/>
    <n v="775"/>
    <n v="194"/>
    <x v="4"/>
    <x v="2"/>
    <x v="3"/>
    <n v="94"/>
    <n v="3.1"/>
    <x v="1"/>
    <x v="0"/>
    <x v="843"/>
    <x v="1"/>
    <x v="1"/>
    <x v="2"/>
    <n v="21"/>
    <n v="335.79"/>
    <x v="9"/>
    <x v="1"/>
    <x v="0"/>
    <x v="0"/>
    <x v="2"/>
    <n v="2.5638297872340425"/>
    <n v="0.39004149377593361"/>
    <n v="130"/>
    <x v="0"/>
  </r>
  <r>
    <x v="905"/>
    <x v="325"/>
    <d v="2023-10-30T00:00:00"/>
    <d v="2024-11-25T00:00:00"/>
    <n v="7.99"/>
    <n v="308"/>
    <x v="1"/>
    <n v="1"/>
    <n v="5"/>
    <x v="0"/>
    <n v="107"/>
    <n v="87"/>
    <x v="2"/>
    <x v="0"/>
    <x v="5"/>
    <n v="17"/>
    <n v="3.4"/>
    <x v="1"/>
    <x v="0"/>
    <x v="324"/>
    <x v="4"/>
    <x v="4"/>
    <x v="0"/>
    <n v="12"/>
    <n v="95.88"/>
    <x v="8"/>
    <x v="1"/>
    <x v="0"/>
    <x v="0"/>
    <x v="1"/>
    <n v="18.117647058823529"/>
    <n v="5.5194805194805192E-2"/>
    <n v="124"/>
    <x v="0"/>
  </r>
  <r>
    <x v="906"/>
    <x v="326"/>
    <d v="2023-05-01T00:00:00"/>
    <d v="2024-12-17T00:00:00"/>
    <n v="15.99"/>
    <n v="348"/>
    <x v="3"/>
    <n v="2"/>
    <n v="6"/>
    <x v="1"/>
    <n v="378"/>
    <n v="56"/>
    <x v="5"/>
    <x v="2"/>
    <x v="0"/>
    <n v="9"/>
    <n v="4.5"/>
    <x v="0"/>
    <x v="0"/>
    <x v="844"/>
    <x v="2"/>
    <x v="4"/>
    <x v="1"/>
    <n v="19"/>
    <n v="303.81"/>
    <x v="6"/>
    <x v="1"/>
    <x v="2"/>
    <x v="0"/>
    <x v="2"/>
    <n v="38.666666666666664"/>
    <n v="2.5862068965517241E-2"/>
    <n v="102"/>
    <x v="0"/>
  </r>
  <r>
    <x v="907"/>
    <x v="241"/>
    <d v="2023-04-04T00:00:00"/>
    <d v="2024-11-27T00:00:00"/>
    <n v="11.99"/>
    <n v="203"/>
    <x v="4"/>
    <n v="4"/>
    <n v="4"/>
    <x v="1"/>
    <n v="874"/>
    <n v="67"/>
    <x v="1"/>
    <x v="2"/>
    <x v="5"/>
    <n v="94"/>
    <n v="3.9"/>
    <x v="0"/>
    <x v="0"/>
    <x v="845"/>
    <x v="0"/>
    <x v="0"/>
    <x v="1"/>
    <n v="19"/>
    <n v="227.81"/>
    <x v="4"/>
    <x v="1"/>
    <x v="0"/>
    <x v="0"/>
    <x v="0"/>
    <n v="2.1595744680851063"/>
    <n v="0.46305418719211822"/>
    <n v="122"/>
    <x v="0"/>
  </r>
  <r>
    <x v="908"/>
    <x v="327"/>
    <d v="2024-11-12T00:00:00"/>
    <d v="2024-11-27T00:00:00"/>
    <n v="15.99"/>
    <n v="121"/>
    <x v="0"/>
    <n v="4"/>
    <n v="5"/>
    <x v="1"/>
    <n v="53"/>
    <n v="77"/>
    <x v="5"/>
    <x v="3"/>
    <x v="3"/>
    <n v="54"/>
    <n v="3.1"/>
    <x v="0"/>
    <x v="0"/>
    <x v="846"/>
    <x v="1"/>
    <x v="0"/>
    <x v="2"/>
    <n v="1"/>
    <n v="15.99"/>
    <x v="11"/>
    <x v="0"/>
    <x v="0"/>
    <x v="0"/>
    <x v="2"/>
    <n v="2.2407407407407409"/>
    <n v="0.4462809917355372"/>
    <n v="122"/>
    <x v="0"/>
  </r>
  <r>
    <x v="909"/>
    <x v="28"/>
    <d v="2023-04-26T00:00:00"/>
    <d v="2024-09-12T00:00:00"/>
    <n v="15.99"/>
    <n v="11"/>
    <x v="4"/>
    <n v="1"/>
    <n v="1"/>
    <x v="0"/>
    <n v="818"/>
    <n v="45"/>
    <x v="0"/>
    <x v="3"/>
    <x v="0"/>
    <n v="97"/>
    <n v="4.9000000000000004"/>
    <x v="1"/>
    <x v="0"/>
    <x v="847"/>
    <x v="4"/>
    <x v="4"/>
    <x v="1"/>
    <n v="16"/>
    <n v="255.84"/>
    <x v="4"/>
    <x v="1"/>
    <x v="11"/>
    <x v="0"/>
    <x v="2"/>
    <n v="0.1134020618556701"/>
    <n v="8.8181818181818183"/>
    <n v="198"/>
    <x v="0"/>
  </r>
  <r>
    <x v="910"/>
    <x v="30"/>
    <d v="2024-11-25T00:00:00"/>
    <d v="2024-11-21T00:00:00"/>
    <n v="15.99"/>
    <n v="274"/>
    <x v="1"/>
    <n v="5"/>
    <n v="6"/>
    <x v="0"/>
    <n v="732"/>
    <n v="105"/>
    <x v="6"/>
    <x v="3"/>
    <x v="3"/>
    <n v="36"/>
    <n v="4.0999999999999996"/>
    <x v="0"/>
    <x v="0"/>
    <x v="848"/>
    <x v="2"/>
    <x v="2"/>
    <x v="3"/>
    <n v="1"/>
    <n v="15.99"/>
    <x v="11"/>
    <x v="0"/>
    <x v="0"/>
    <x v="0"/>
    <x v="2"/>
    <n v="7.6111111111111107"/>
    <n v="0.13138686131386862"/>
    <n v="128"/>
    <x v="0"/>
  </r>
  <r>
    <x v="911"/>
    <x v="30"/>
    <d v="2023-07-02T00:00:00"/>
    <d v="2024-11-22T00:00:00"/>
    <n v="7.99"/>
    <n v="331"/>
    <x v="2"/>
    <n v="5"/>
    <n v="1"/>
    <x v="0"/>
    <n v="85"/>
    <n v="117"/>
    <x v="4"/>
    <x v="1"/>
    <x v="5"/>
    <n v="21"/>
    <n v="4.8"/>
    <x v="0"/>
    <x v="0"/>
    <x v="849"/>
    <x v="2"/>
    <x v="3"/>
    <x v="1"/>
    <n v="16"/>
    <n v="127.84"/>
    <x v="7"/>
    <x v="1"/>
    <x v="0"/>
    <x v="0"/>
    <x v="1"/>
    <n v="15.761904761904763"/>
    <n v="6.3444108761329304E-2"/>
    <n v="127"/>
    <x v="0"/>
  </r>
  <r>
    <x v="912"/>
    <x v="62"/>
    <d v="2024-05-06T00:00:00"/>
    <d v="2024-11-29T00:00:00"/>
    <n v="7.99"/>
    <n v="114"/>
    <x v="0"/>
    <n v="1"/>
    <n v="1"/>
    <x v="1"/>
    <n v="896"/>
    <n v="9"/>
    <x v="5"/>
    <x v="2"/>
    <x v="2"/>
    <n v="60"/>
    <n v="3.2"/>
    <x v="1"/>
    <x v="0"/>
    <x v="489"/>
    <x v="4"/>
    <x v="4"/>
    <x v="2"/>
    <n v="6"/>
    <n v="47.94"/>
    <x v="6"/>
    <x v="0"/>
    <x v="0"/>
    <x v="0"/>
    <x v="1"/>
    <n v="1.9"/>
    <n v="0.52631578947368418"/>
    <n v="120"/>
    <x v="0"/>
  </r>
  <r>
    <x v="913"/>
    <x v="246"/>
    <d v="2024-02-26T00:00:00"/>
    <d v="2024-06-12T00:00:00"/>
    <n v="15.99"/>
    <n v="227"/>
    <x v="3"/>
    <n v="2"/>
    <n v="1"/>
    <x v="0"/>
    <n v="581"/>
    <n v="146"/>
    <x v="0"/>
    <x v="3"/>
    <x v="0"/>
    <n v="37"/>
    <n v="4.4000000000000004"/>
    <x v="1"/>
    <x v="0"/>
    <x v="850"/>
    <x v="0"/>
    <x v="4"/>
    <x v="3"/>
    <n v="3"/>
    <n v="47.97"/>
    <x v="1"/>
    <x v="0"/>
    <x v="10"/>
    <x v="0"/>
    <x v="2"/>
    <n v="6.1351351351351351"/>
    <n v="0.16299559471365638"/>
    <n v="290"/>
    <x v="1"/>
  </r>
  <r>
    <x v="914"/>
    <x v="319"/>
    <d v="2024-08-14T00:00:00"/>
    <d v="2024-07-12T00:00:00"/>
    <n v="11.99"/>
    <n v="219"/>
    <x v="0"/>
    <n v="4"/>
    <n v="1"/>
    <x v="1"/>
    <n v="318"/>
    <n v="37"/>
    <x v="4"/>
    <x v="0"/>
    <x v="0"/>
    <n v="69"/>
    <n v="3.9"/>
    <x v="0"/>
    <x v="0"/>
    <x v="851"/>
    <x v="1"/>
    <x v="2"/>
    <x v="0"/>
    <n v="1"/>
    <n v="11.99"/>
    <x v="2"/>
    <x v="0"/>
    <x v="9"/>
    <x v="0"/>
    <x v="0"/>
    <n v="3.1739130434782608"/>
    <n v="0.31506849315068491"/>
    <n v="260"/>
    <x v="1"/>
  </r>
  <r>
    <x v="915"/>
    <x v="155"/>
    <d v="2024-07-05T00:00:00"/>
    <d v="2024-11-24T00:00:00"/>
    <n v="15.99"/>
    <n v="245"/>
    <x v="2"/>
    <n v="3"/>
    <n v="5"/>
    <x v="1"/>
    <n v="862"/>
    <n v="129"/>
    <x v="1"/>
    <x v="2"/>
    <x v="2"/>
    <n v="6"/>
    <n v="3.7"/>
    <x v="0"/>
    <x v="0"/>
    <x v="852"/>
    <x v="3"/>
    <x v="3"/>
    <x v="3"/>
    <n v="4"/>
    <n v="63.96"/>
    <x v="7"/>
    <x v="0"/>
    <x v="0"/>
    <x v="0"/>
    <x v="2"/>
    <n v="40.833333333333336"/>
    <n v="2.4489795918367346E-2"/>
    <n v="125"/>
    <x v="0"/>
  </r>
  <r>
    <x v="916"/>
    <x v="1"/>
    <d v="2024-09-19T00:00:00"/>
    <d v="2024-12-14T00:00:00"/>
    <n v="7.99"/>
    <n v="429"/>
    <x v="1"/>
    <n v="5"/>
    <n v="4"/>
    <x v="0"/>
    <n v="944"/>
    <n v="165"/>
    <x v="4"/>
    <x v="3"/>
    <x v="5"/>
    <n v="12"/>
    <n v="4.7"/>
    <x v="0"/>
    <x v="0"/>
    <x v="96"/>
    <x v="3"/>
    <x v="2"/>
    <x v="2"/>
    <n v="2"/>
    <n v="15.98"/>
    <x v="10"/>
    <x v="0"/>
    <x v="2"/>
    <x v="0"/>
    <x v="1"/>
    <n v="35.75"/>
    <n v="2.7972027972027972E-2"/>
    <n v="105"/>
    <x v="0"/>
  </r>
  <r>
    <x v="917"/>
    <x v="322"/>
    <d v="2023-09-11T00:00:00"/>
    <d v="2024-08-12T00:00:00"/>
    <n v="15.99"/>
    <n v="168"/>
    <x v="5"/>
    <n v="5"/>
    <n v="4"/>
    <x v="1"/>
    <n v="304"/>
    <n v="196"/>
    <x v="3"/>
    <x v="2"/>
    <x v="0"/>
    <n v="44"/>
    <n v="4.0999999999999996"/>
    <x v="1"/>
    <x v="0"/>
    <x v="853"/>
    <x v="2"/>
    <x v="0"/>
    <x v="1"/>
    <n v="11"/>
    <n v="175.89000000000001"/>
    <x v="10"/>
    <x v="1"/>
    <x v="6"/>
    <x v="0"/>
    <x v="2"/>
    <n v="3.8181818181818183"/>
    <n v="0.26190476190476192"/>
    <n v="229"/>
    <x v="1"/>
  </r>
  <r>
    <x v="918"/>
    <x v="328"/>
    <d v="2023-02-20T00:00:00"/>
    <d v="2024-11-21T00:00:00"/>
    <n v="11.99"/>
    <n v="352"/>
    <x v="0"/>
    <n v="4"/>
    <n v="4"/>
    <x v="1"/>
    <n v="358"/>
    <n v="6"/>
    <x v="2"/>
    <x v="2"/>
    <x v="2"/>
    <n v="32"/>
    <n v="3.8"/>
    <x v="1"/>
    <x v="0"/>
    <x v="702"/>
    <x v="0"/>
    <x v="3"/>
    <x v="3"/>
    <n v="21"/>
    <n v="251.79"/>
    <x v="1"/>
    <x v="1"/>
    <x v="0"/>
    <x v="0"/>
    <x v="0"/>
    <n v="11"/>
    <n v="9.0909090909090912E-2"/>
    <n v="128"/>
    <x v="0"/>
  </r>
  <r>
    <x v="919"/>
    <x v="72"/>
    <d v="2024-02-06T00:00:00"/>
    <d v="2024-04-12T00:00:00"/>
    <n v="11.99"/>
    <n v="276"/>
    <x v="6"/>
    <n v="5"/>
    <n v="4"/>
    <x v="0"/>
    <n v="389"/>
    <n v="177"/>
    <x v="4"/>
    <x v="3"/>
    <x v="1"/>
    <n v="19"/>
    <n v="4.3"/>
    <x v="1"/>
    <x v="0"/>
    <x v="854"/>
    <x v="3"/>
    <x v="1"/>
    <x v="3"/>
    <n v="2"/>
    <n v="23.98"/>
    <x v="1"/>
    <x v="0"/>
    <x v="4"/>
    <x v="0"/>
    <x v="0"/>
    <n v="14.526315789473685"/>
    <n v="6.8840579710144928E-2"/>
    <n v="351"/>
    <x v="1"/>
  </r>
  <r>
    <x v="920"/>
    <x v="16"/>
    <d v="2024-09-30T00:00:00"/>
    <d v="2024-11-25T00:00:00"/>
    <n v="11.99"/>
    <n v="64"/>
    <x v="3"/>
    <n v="2"/>
    <n v="3"/>
    <x v="1"/>
    <n v="221"/>
    <n v="4"/>
    <x v="3"/>
    <x v="3"/>
    <x v="2"/>
    <n v="88"/>
    <n v="3.7"/>
    <x v="0"/>
    <x v="0"/>
    <x v="542"/>
    <x v="3"/>
    <x v="4"/>
    <x v="1"/>
    <n v="1"/>
    <n v="11.99"/>
    <x v="10"/>
    <x v="0"/>
    <x v="0"/>
    <x v="0"/>
    <x v="0"/>
    <n v="0.72727272727272729"/>
    <n v="1.375"/>
    <n v="124"/>
    <x v="0"/>
  </r>
  <r>
    <x v="921"/>
    <x v="71"/>
    <d v="2023-05-29T00:00:00"/>
    <d v="2024-12-18T00:00:00"/>
    <n v="15.99"/>
    <n v="191"/>
    <x v="3"/>
    <n v="5"/>
    <n v="1"/>
    <x v="0"/>
    <n v="688"/>
    <n v="192"/>
    <x v="3"/>
    <x v="3"/>
    <x v="3"/>
    <n v="71"/>
    <n v="4"/>
    <x v="1"/>
    <x v="0"/>
    <x v="855"/>
    <x v="2"/>
    <x v="4"/>
    <x v="2"/>
    <n v="18"/>
    <n v="287.82"/>
    <x v="6"/>
    <x v="1"/>
    <x v="2"/>
    <x v="0"/>
    <x v="2"/>
    <n v="2.6901408450704225"/>
    <n v="0.37172774869109948"/>
    <n v="101"/>
    <x v="0"/>
  </r>
  <r>
    <x v="922"/>
    <x v="237"/>
    <d v="2023-12-17T00:00:00"/>
    <d v="2024-12-17T00:00:00"/>
    <n v="11.99"/>
    <n v="23"/>
    <x v="6"/>
    <n v="2"/>
    <n v="1"/>
    <x v="0"/>
    <n v="544"/>
    <n v="25"/>
    <x v="1"/>
    <x v="0"/>
    <x v="4"/>
    <n v="47"/>
    <n v="3.6"/>
    <x v="1"/>
    <x v="0"/>
    <x v="316"/>
    <x v="1"/>
    <x v="3"/>
    <x v="3"/>
    <n v="12"/>
    <n v="143.88"/>
    <x v="0"/>
    <x v="1"/>
    <x v="2"/>
    <x v="0"/>
    <x v="0"/>
    <n v="0.48936170212765956"/>
    <n v="2.0434782608695654"/>
    <n v="102"/>
    <x v="0"/>
  </r>
  <r>
    <x v="923"/>
    <x v="69"/>
    <d v="2023-06-08T00:00:00"/>
    <d v="2024-11-26T00:00:00"/>
    <n v="7.99"/>
    <n v="397"/>
    <x v="3"/>
    <n v="4"/>
    <n v="4"/>
    <x v="1"/>
    <n v="63"/>
    <n v="126"/>
    <x v="0"/>
    <x v="2"/>
    <x v="2"/>
    <n v="77"/>
    <n v="3.9"/>
    <x v="0"/>
    <x v="0"/>
    <x v="856"/>
    <x v="0"/>
    <x v="3"/>
    <x v="1"/>
    <n v="17"/>
    <n v="135.83000000000001"/>
    <x v="3"/>
    <x v="1"/>
    <x v="0"/>
    <x v="0"/>
    <x v="1"/>
    <n v="5.1558441558441555"/>
    <n v="0.19395465994962216"/>
    <n v="123"/>
    <x v="0"/>
  </r>
  <r>
    <x v="924"/>
    <x v="53"/>
    <d v="2023-07-21T00:00:00"/>
    <d v="2024-11-30T00:00:00"/>
    <n v="11.99"/>
    <n v="133"/>
    <x v="5"/>
    <n v="4"/>
    <n v="6"/>
    <x v="0"/>
    <n v="469"/>
    <n v="182"/>
    <x v="5"/>
    <x v="3"/>
    <x v="1"/>
    <n v="85"/>
    <n v="4.4000000000000004"/>
    <x v="1"/>
    <x v="0"/>
    <x v="857"/>
    <x v="3"/>
    <x v="0"/>
    <x v="1"/>
    <n v="16"/>
    <n v="191.84"/>
    <x v="7"/>
    <x v="1"/>
    <x v="0"/>
    <x v="0"/>
    <x v="0"/>
    <n v="1.5647058823529412"/>
    <n v="0.63909774436090228"/>
    <n v="119"/>
    <x v="0"/>
  </r>
  <r>
    <x v="925"/>
    <x v="36"/>
    <d v="2024-05-10T00:00:00"/>
    <d v="2024-11-23T00:00:00"/>
    <n v="11.99"/>
    <n v="190"/>
    <x v="0"/>
    <n v="2"/>
    <n v="1"/>
    <x v="0"/>
    <n v="359"/>
    <n v="192"/>
    <x v="0"/>
    <x v="3"/>
    <x v="1"/>
    <n v="38"/>
    <n v="4.4000000000000004"/>
    <x v="0"/>
    <x v="0"/>
    <x v="858"/>
    <x v="0"/>
    <x v="2"/>
    <x v="1"/>
    <n v="6"/>
    <n v="71.94"/>
    <x v="6"/>
    <x v="0"/>
    <x v="0"/>
    <x v="0"/>
    <x v="0"/>
    <n v="5"/>
    <n v="0.2"/>
    <n v="126"/>
    <x v="0"/>
  </r>
  <r>
    <x v="926"/>
    <x v="56"/>
    <d v="2023-02-17T00:00:00"/>
    <d v="2024-04-12T00:00:00"/>
    <n v="7.99"/>
    <n v="302"/>
    <x v="0"/>
    <n v="1"/>
    <n v="1"/>
    <x v="1"/>
    <n v="964"/>
    <n v="165"/>
    <x v="4"/>
    <x v="0"/>
    <x v="1"/>
    <n v="47"/>
    <n v="4.4000000000000004"/>
    <x v="1"/>
    <x v="0"/>
    <x v="859"/>
    <x v="2"/>
    <x v="1"/>
    <x v="3"/>
    <n v="13"/>
    <n v="103.87"/>
    <x v="1"/>
    <x v="1"/>
    <x v="4"/>
    <x v="0"/>
    <x v="1"/>
    <n v="6.4255319148936172"/>
    <n v="0.15562913907284767"/>
    <n v="351"/>
    <x v="1"/>
  </r>
  <r>
    <x v="927"/>
    <x v="18"/>
    <d v="2024-12-17T00:00:00"/>
    <d v="2024-01-12T00:00:00"/>
    <n v="15.99"/>
    <n v="301"/>
    <x v="5"/>
    <n v="4"/>
    <n v="6"/>
    <x v="0"/>
    <n v="619"/>
    <n v="172"/>
    <x v="3"/>
    <x v="2"/>
    <x v="1"/>
    <n v="37"/>
    <n v="4.2"/>
    <x v="0"/>
    <x v="0"/>
    <x v="860"/>
    <x v="3"/>
    <x v="2"/>
    <x v="3"/>
    <n v="11"/>
    <n v="175.89000000000001"/>
    <x v="0"/>
    <x v="0"/>
    <x v="8"/>
    <x v="0"/>
    <x v="2"/>
    <n v="8.1351351351351351"/>
    <n v="0.12292358803986711"/>
    <n v="442"/>
    <x v="1"/>
  </r>
  <r>
    <x v="928"/>
    <x v="303"/>
    <d v="2024-08-20T00:00:00"/>
    <d v="2024-03-12T00:00:00"/>
    <n v="7.99"/>
    <n v="200"/>
    <x v="1"/>
    <n v="3"/>
    <n v="2"/>
    <x v="0"/>
    <n v="453"/>
    <n v="172"/>
    <x v="2"/>
    <x v="3"/>
    <x v="1"/>
    <n v="1"/>
    <n v="4.4000000000000004"/>
    <x v="0"/>
    <x v="0"/>
    <x v="861"/>
    <x v="3"/>
    <x v="1"/>
    <x v="2"/>
    <n v="5"/>
    <n v="39.950000000000003"/>
    <x v="2"/>
    <x v="0"/>
    <x v="5"/>
    <x v="0"/>
    <x v="1"/>
    <n v="200"/>
    <n v="5.0000000000000001E-3"/>
    <n v="382"/>
    <x v="1"/>
  </r>
  <r>
    <x v="929"/>
    <x v="329"/>
    <d v="2024-03-10T00:00:00"/>
    <d v="2024-11-21T00:00:00"/>
    <n v="15.99"/>
    <n v="53"/>
    <x v="4"/>
    <n v="1"/>
    <n v="2"/>
    <x v="0"/>
    <n v="849"/>
    <n v="98"/>
    <x v="1"/>
    <x v="1"/>
    <x v="2"/>
    <n v="14"/>
    <n v="3.1"/>
    <x v="1"/>
    <x v="0"/>
    <x v="862"/>
    <x v="0"/>
    <x v="0"/>
    <x v="3"/>
    <n v="8"/>
    <n v="127.92"/>
    <x v="5"/>
    <x v="0"/>
    <x v="0"/>
    <x v="0"/>
    <x v="2"/>
    <n v="3.7857142857142856"/>
    <n v="0.26415094339622641"/>
    <n v="128"/>
    <x v="0"/>
  </r>
  <r>
    <x v="930"/>
    <x v="192"/>
    <d v="2024-10-30T00:00:00"/>
    <d v="2024-11-12T00:00:00"/>
    <n v="7.99"/>
    <n v="83"/>
    <x v="6"/>
    <n v="3"/>
    <n v="5"/>
    <x v="1"/>
    <n v="148"/>
    <n v="154"/>
    <x v="6"/>
    <x v="1"/>
    <x v="3"/>
    <n v="21"/>
    <n v="3.1"/>
    <x v="1"/>
    <x v="0"/>
    <x v="863"/>
    <x v="2"/>
    <x v="2"/>
    <x v="0"/>
    <n v="1"/>
    <n v="7.99"/>
    <x v="8"/>
    <x v="0"/>
    <x v="0"/>
    <x v="0"/>
    <x v="1"/>
    <n v="3.9523809523809526"/>
    <n v="0.25301204819277107"/>
    <n v="137"/>
    <x v="0"/>
  </r>
  <r>
    <x v="931"/>
    <x v="300"/>
    <d v="2023-04-24T00:00:00"/>
    <d v="2024-11-28T00:00:00"/>
    <n v="7.99"/>
    <n v="127"/>
    <x v="5"/>
    <n v="2"/>
    <n v="2"/>
    <x v="0"/>
    <n v="842"/>
    <n v="24"/>
    <x v="2"/>
    <x v="0"/>
    <x v="0"/>
    <n v="72"/>
    <n v="3.2"/>
    <x v="0"/>
    <x v="0"/>
    <x v="864"/>
    <x v="0"/>
    <x v="3"/>
    <x v="0"/>
    <n v="19"/>
    <n v="151.81"/>
    <x v="4"/>
    <x v="1"/>
    <x v="0"/>
    <x v="0"/>
    <x v="1"/>
    <n v="1.7638888888888888"/>
    <n v="0.56692913385826771"/>
    <n v="121"/>
    <x v="0"/>
  </r>
  <r>
    <x v="932"/>
    <x v="17"/>
    <d v="2023-10-09T00:00:00"/>
    <d v="2024-03-12T00:00:00"/>
    <n v="15.99"/>
    <n v="192"/>
    <x v="4"/>
    <n v="1"/>
    <n v="3"/>
    <x v="1"/>
    <n v="229"/>
    <n v="54"/>
    <x v="0"/>
    <x v="3"/>
    <x v="0"/>
    <n v="87"/>
    <n v="3.1"/>
    <x v="1"/>
    <x v="0"/>
    <x v="865"/>
    <x v="2"/>
    <x v="2"/>
    <x v="1"/>
    <n v="5"/>
    <n v="79.95"/>
    <x v="8"/>
    <x v="1"/>
    <x v="5"/>
    <x v="0"/>
    <x v="2"/>
    <n v="2.2068965517241379"/>
    <n v="0.453125"/>
    <n v="382"/>
    <x v="1"/>
  </r>
  <r>
    <x v="933"/>
    <x v="161"/>
    <d v="2023-12-05T00:00:00"/>
    <d v="2024-11-26T00:00:00"/>
    <n v="7.99"/>
    <n v="12"/>
    <x v="6"/>
    <n v="2"/>
    <n v="3"/>
    <x v="1"/>
    <n v="396"/>
    <n v="22"/>
    <x v="5"/>
    <x v="0"/>
    <x v="3"/>
    <n v="70"/>
    <n v="3.5"/>
    <x v="0"/>
    <x v="0"/>
    <x v="866"/>
    <x v="3"/>
    <x v="2"/>
    <x v="0"/>
    <n v="11"/>
    <n v="87.89"/>
    <x v="0"/>
    <x v="1"/>
    <x v="0"/>
    <x v="0"/>
    <x v="1"/>
    <n v="0.17142857142857143"/>
    <n v="5.833333333333333"/>
    <n v="123"/>
    <x v="0"/>
  </r>
  <r>
    <x v="934"/>
    <x v="48"/>
    <d v="2023-08-27T00:00:00"/>
    <d v="2024-03-12T00:00:00"/>
    <n v="15.99"/>
    <n v="115"/>
    <x v="4"/>
    <n v="2"/>
    <n v="3"/>
    <x v="1"/>
    <n v="741"/>
    <n v="68"/>
    <x v="3"/>
    <x v="0"/>
    <x v="3"/>
    <n v="30"/>
    <n v="5"/>
    <x v="0"/>
    <x v="0"/>
    <x v="867"/>
    <x v="0"/>
    <x v="0"/>
    <x v="2"/>
    <n v="6"/>
    <n v="95.94"/>
    <x v="2"/>
    <x v="1"/>
    <x v="5"/>
    <x v="0"/>
    <x v="2"/>
    <n v="3.8333333333333335"/>
    <n v="0.2608695652173913"/>
    <n v="382"/>
    <x v="1"/>
  </r>
  <r>
    <x v="935"/>
    <x v="63"/>
    <d v="2024-10-15T00:00:00"/>
    <d v="2024-11-28T00:00:00"/>
    <n v="11.99"/>
    <n v="52"/>
    <x v="5"/>
    <n v="4"/>
    <n v="4"/>
    <x v="0"/>
    <n v="377"/>
    <n v="135"/>
    <x v="6"/>
    <x v="1"/>
    <x v="0"/>
    <n v="90"/>
    <n v="4.0999999999999996"/>
    <x v="0"/>
    <x v="0"/>
    <x v="868"/>
    <x v="2"/>
    <x v="3"/>
    <x v="3"/>
    <n v="1"/>
    <n v="11.99"/>
    <x v="8"/>
    <x v="0"/>
    <x v="0"/>
    <x v="0"/>
    <x v="0"/>
    <n v="0.57777777777777772"/>
    <n v="1.7307692307692308"/>
    <n v="121"/>
    <x v="0"/>
  </r>
  <r>
    <x v="936"/>
    <x v="138"/>
    <d v="2024-07-21T00:00:00"/>
    <d v="2024-11-26T00:00:00"/>
    <n v="7.99"/>
    <n v="128"/>
    <x v="5"/>
    <n v="5"/>
    <n v="6"/>
    <x v="1"/>
    <n v="481"/>
    <n v="128"/>
    <x v="1"/>
    <x v="1"/>
    <x v="4"/>
    <n v="89"/>
    <n v="3.3"/>
    <x v="0"/>
    <x v="0"/>
    <x v="869"/>
    <x v="3"/>
    <x v="4"/>
    <x v="2"/>
    <n v="4"/>
    <n v="31.96"/>
    <x v="7"/>
    <x v="0"/>
    <x v="0"/>
    <x v="0"/>
    <x v="1"/>
    <n v="1.4382022471910112"/>
    <n v="0.6953125"/>
    <n v="123"/>
    <x v="0"/>
  </r>
  <r>
    <x v="937"/>
    <x v="170"/>
    <d v="2023-03-11T00:00:00"/>
    <d v="2024-11-21T00:00:00"/>
    <n v="7.99"/>
    <n v="312"/>
    <x v="4"/>
    <n v="4"/>
    <n v="1"/>
    <x v="0"/>
    <n v="769"/>
    <n v="140"/>
    <x v="6"/>
    <x v="2"/>
    <x v="2"/>
    <n v="94"/>
    <n v="4.8"/>
    <x v="0"/>
    <x v="0"/>
    <x v="794"/>
    <x v="2"/>
    <x v="2"/>
    <x v="3"/>
    <n v="20"/>
    <n v="159.80000000000001"/>
    <x v="5"/>
    <x v="1"/>
    <x v="0"/>
    <x v="0"/>
    <x v="1"/>
    <n v="3.3191489361702127"/>
    <n v="0.30128205128205127"/>
    <n v="128"/>
    <x v="0"/>
  </r>
  <r>
    <x v="938"/>
    <x v="330"/>
    <d v="2023-11-15T00:00:00"/>
    <d v="2024-11-12T00:00:00"/>
    <n v="11.99"/>
    <n v="360"/>
    <x v="4"/>
    <n v="3"/>
    <n v="4"/>
    <x v="0"/>
    <n v="295"/>
    <n v="55"/>
    <x v="2"/>
    <x v="1"/>
    <x v="2"/>
    <n v="31"/>
    <n v="3.7"/>
    <x v="1"/>
    <x v="0"/>
    <x v="870"/>
    <x v="3"/>
    <x v="3"/>
    <x v="3"/>
    <n v="11"/>
    <n v="131.89000000000001"/>
    <x v="11"/>
    <x v="1"/>
    <x v="0"/>
    <x v="0"/>
    <x v="0"/>
    <n v="11.612903225806452"/>
    <n v="8.611111111111111E-2"/>
    <n v="137"/>
    <x v="0"/>
  </r>
  <r>
    <x v="939"/>
    <x v="28"/>
    <d v="2023-10-06T00:00:00"/>
    <d v="2024-11-25T00:00:00"/>
    <n v="11.99"/>
    <n v="451"/>
    <x v="4"/>
    <n v="2"/>
    <n v="3"/>
    <x v="0"/>
    <n v="59"/>
    <n v="38"/>
    <x v="0"/>
    <x v="1"/>
    <x v="4"/>
    <n v="94"/>
    <n v="3"/>
    <x v="0"/>
    <x v="0"/>
    <x v="871"/>
    <x v="1"/>
    <x v="2"/>
    <x v="3"/>
    <n v="13"/>
    <n v="155.87"/>
    <x v="8"/>
    <x v="1"/>
    <x v="0"/>
    <x v="0"/>
    <x v="0"/>
    <n v="4.7978723404255321"/>
    <n v="0.20842572062084258"/>
    <n v="124"/>
    <x v="0"/>
  </r>
  <r>
    <x v="940"/>
    <x v="116"/>
    <d v="2023-11-28T00:00:00"/>
    <d v="2024-12-15T00:00:00"/>
    <n v="7.99"/>
    <n v="350"/>
    <x v="0"/>
    <n v="3"/>
    <n v="6"/>
    <x v="1"/>
    <n v="801"/>
    <n v="156"/>
    <x v="4"/>
    <x v="1"/>
    <x v="2"/>
    <n v="66"/>
    <n v="4.5999999999999996"/>
    <x v="0"/>
    <x v="0"/>
    <x v="872"/>
    <x v="2"/>
    <x v="4"/>
    <x v="0"/>
    <n v="12"/>
    <n v="95.88"/>
    <x v="11"/>
    <x v="1"/>
    <x v="2"/>
    <x v="0"/>
    <x v="1"/>
    <n v="5.3030303030303028"/>
    <n v="0.18857142857142858"/>
    <n v="104"/>
    <x v="0"/>
  </r>
  <r>
    <x v="941"/>
    <x v="148"/>
    <d v="2023-04-17T00:00:00"/>
    <d v="2024-12-14T00:00:00"/>
    <n v="11.99"/>
    <n v="316"/>
    <x v="5"/>
    <n v="1"/>
    <n v="3"/>
    <x v="0"/>
    <n v="793"/>
    <n v="141"/>
    <x v="3"/>
    <x v="3"/>
    <x v="4"/>
    <n v="28"/>
    <n v="3.4"/>
    <x v="1"/>
    <x v="0"/>
    <x v="531"/>
    <x v="4"/>
    <x v="2"/>
    <x v="2"/>
    <n v="19"/>
    <n v="227.81"/>
    <x v="4"/>
    <x v="1"/>
    <x v="2"/>
    <x v="0"/>
    <x v="0"/>
    <n v="11.285714285714286"/>
    <n v="8.8607594936708861E-2"/>
    <n v="105"/>
    <x v="0"/>
  </r>
  <r>
    <x v="942"/>
    <x v="331"/>
    <d v="2023-09-13T00:00:00"/>
    <d v="2024-10-12T00:00:00"/>
    <n v="11.99"/>
    <n v="147"/>
    <x v="3"/>
    <n v="1"/>
    <n v="1"/>
    <x v="1"/>
    <n v="780"/>
    <n v="76"/>
    <x v="3"/>
    <x v="1"/>
    <x v="2"/>
    <n v="21"/>
    <n v="4.4000000000000004"/>
    <x v="0"/>
    <x v="0"/>
    <x v="873"/>
    <x v="3"/>
    <x v="3"/>
    <x v="0"/>
    <n v="12"/>
    <n v="143.88"/>
    <x v="10"/>
    <x v="1"/>
    <x v="1"/>
    <x v="0"/>
    <x v="0"/>
    <n v="7"/>
    <n v="0.14285714285714285"/>
    <n v="168"/>
    <x v="0"/>
  </r>
  <r>
    <x v="943"/>
    <x v="42"/>
    <d v="2024-11-04T00:00:00"/>
    <d v="2024-05-12T00:00:00"/>
    <n v="11.99"/>
    <n v="307"/>
    <x v="3"/>
    <n v="5"/>
    <n v="6"/>
    <x v="0"/>
    <n v="857"/>
    <n v="9"/>
    <x v="4"/>
    <x v="0"/>
    <x v="3"/>
    <n v="55"/>
    <n v="3.2"/>
    <x v="0"/>
    <x v="0"/>
    <x v="521"/>
    <x v="1"/>
    <x v="0"/>
    <x v="0"/>
    <n v="5"/>
    <n v="59.95"/>
    <x v="11"/>
    <x v="0"/>
    <x v="7"/>
    <x v="0"/>
    <x v="0"/>
    <n v="5.581818181818182"/>
    <n v="0.17915309446254071"/>
    <n v="321"/>
    <x v="1"/>
  </r>
  <r>
    <x v="944"/>
    <x v="155"/>
    <d v="2024-06-26T00:00:00"/>
    <d v="2024-04-12T00:00:00"/>
    <n v="15.99"/>
    <n v="352"/>
    <x v="6"/>
    <n v="4"/>
    <n v="6"/>
    <x v="0"/>
    <n v="757"/>
    <n v="13"/>
    <x v="4"/>
    <x v="2"/>
    <x v="3"/>
    <n v="67"/>
    <n v="4.3"/>
    <x v="0"/>
    <x v="0"/>
    <x v="874"/>
    <x v="3"/>
    <x v="0"/>
    <x v="1"/>
    <n v="2"/>
    <n v="31.98"/>
    <x v="3"/>
    <x v="0"/>
    <x v="4"/>
    <x v="0"/>
    <x v="2"/>
    <n v="5.2537313432835822"/>
    <n v="0.19034090909090909"/>
    <n v="351"/>
    <x v="1"/>
  </r>
  <r>
    <x v="945"/>
    <x v="250"/>
    <d v="2023-06-19T00:00:00"/>
    <d v="2024-11-19T00:00:00"/>
    <n v="11.99"/>
    <n v="201"/>
    <x v="5"/>
    <n v="1"/>
    <n v="6"/>
    <x v="1"/>
    <n v="902"/>
    <n v="86"/>
    <x v="3"/>
    <x v="0"/>
    <x v="5"/>
    <n v="69"/>
    <n v="4.9000000000000004"/>
    <x v="0"/>
    <x v="0"/>
    <x v="875"/>
    <x v="2"/>
    <x v="4"/>
    <x v="1"/>
    <n v="17"/>
    <n v="203.83"/>
    <x v="3"/>
    <x v="1"/>
    <x v="0"/>
    <x v="0"/>
    <x v="0"/>
    <n v="2.9130434782608696"/>
    <n v="0.34328358208955223"/>
    <n v="130"/>
    <x v="0"/>
  </r>
  <r>
    <x v="946"/>
    <x v="128"/>
    <d v="2024-07-28T00:00:00"/>
    <d v="2024-11-26T00:00:00"/>
    <n v="11.99"/>
    <n v="302"/>
    <x v="5"/>
    <n v="2"/>
    <n v="2"/>
    <x v="0"/>
    <n v="431"/>
    <n v="116"/>
    <x v="1"/>
    <x v="2"/>
    <x v="5"/>
    <n v="15"/>
    <n v="3.9"/>
    <x v="0"/>
    <x v="0"/>
    <x v="876"/>
    <x v="2"/>
    <x v="2"/>
    <x v="2"/>
    <n v="3"/>
    <n v="35.97"/>
    <x v="7"/>
    <x v="0"/>
    <x v="0"/>
    <x v="0"/>
    <x v="0"/>
    <n v="20.133333333333333"/>
    <n v="4.9668874172185427E-2"/>
    <n v="123"/>
    <x v="0"/>
  </r>
  <r>
    <x v="947"/>
    <x v="332"/>
    <d v="2023-06-06T00:00:00"/>
    <d v="2024-10-12T00:00:00"/>
    <n v="7.99"/>
    <n v="120"/>
    <x v="0"/>
    <n v="3"/>
    <n v="3"/>
    <x v="1"/>
    <n v="802"/>
    <n v="31"/>
    <x v="6"/>
    <x v="2"/>
    <x v="3"/>
    <n v="16"/>
    <n v="4"/>
    <x v="0"/>
    <x v="0"/>
    <x v="877"/>
    <x v="1"/>
    <x v="3"/>
    <x v="3"/>
    <n v="16"/>
    <n v="127.84"/>
    <x v="3"/>
    <x v="1"/>
    <x v="1"/>
    <x v="0"/>
    <x v="1"/>
    <n v="7.5"/>
    <n v="0.13333333333333333"/>
    <n v="168"/>
    <x v="0"/>
  </r>
  <r>
    <x v="948"/>
    <x v="173"/>
    <d v="2023-05-08T00:00:00"/>
    <d v="2024-01-12T00:00:00"/>
    <n v="11.99"/>
    <n v="272"/>
    <x v="2"/>
    <n v="1"/>
    <n v="2"/>
    <x v="0"/>
    <n v="520"/>
    <n v="170"/>
    <x v="0"/>
    <x v="3"/>
    <x v="4"/>
    <n v="100"/>
    <n v="5"/>
    <x v="1"/>
    <x v="0"/>
    <x v="878"/>
    <x v="3"/>
    <x v="1"/>
    <x v="2"/>
    <n v="8"/>
    <n v="95.92"/>
    <x v="6"/>
    <x v="1"/>
    <x v="8"/>
    <x v="0"/>
    <x v="0"/>
    <n v="2.72"/>
    <n v="0.36764705882352944"/>
    <n v="442"/>
    <x v="1"/>
  </r>
  <r>
    <x v="949"/>
    <x v="333"/>
    <d v="2023-02-16T00:00:00"/>
    <d v="2024-12-12T00:00:00"/>
    <n v="11.99"/>
    <n v="181"/>
    <x v="5"/>
    <n v="5"/>
    <n v="5"/>
    <x v="0"/>
    <n v="860"/>
    <n v="148"/>
    <x v="3"/>
    <x v="2"/>
    <x v="2"/>
    <n v="3"/>
    <n v="4.3"/>
    <x v="0"/>
    <x v="0"/>
    <x v="879"/>
    <x v="3"/>
    <x v="4"/>
    <x v="1"/>
    <n v="21"/>
    <n v="251.79"/>
    <x v="1"/>
    <x v="1"/>
    <x v="2"/>
    <x v="0"/>
    <x v="0"/>
    <n v="60.333333333333336"/>
    <n v="1.6574585635359115E-2"/>
    <n v="107"/>
    <x v="0"/>
  </r>
  <r>
    <x v="950"/>
    <x v="23"/>
    <d v="2024-02-20T00:00:00"/>
    <d v="2024-11-20T00:00:00"/>
    <n v="11.99"/>
    <n v="386"/>
    <x v="6"/>
    <n v="3"/>
    <n v="3"/>
    <x v="0"/>
    <n v="693"/>
    <n v="61"/>
    <x v="6"/>
    <x v="0"/>
    <x v="3"/>
    <n v="48"/>
    <n v="3.8"/>
    <x v="1"/>
    <x v="0"/>
    <x v="880"/>
    <x v="2"/>
    <x v="0"/>
    <x v="1"/>
    <n v="9"/>
    <n v="107.91"/>
    <x v="1"/>
    <x v="0"/>
    <x v="0"/>
    <x v="0"/>
    <x v="0"/>
    <n v="8.0416666666666661"/>
    <n v="0.12435233160621761"/>
    <n v="129"/>
    <x v="0"/>
  </r>
  <r>
    <x v="951"/>
    <x v="89"/>
    <d v="2023-01-25T00:00:00"/>
    <d v="2024-11-30T00:00:00"/>
    <n v="15.99"/>
    <n v="174"/>
    <x v="1"/>
    <n v="4"/>
    <n v="3"/>
    <x v="0"/>
    <n v="30"/>
    <n v="136"/>
    <x v="3"/>
    <x v="0"/>
    <x v="2"/>
    <n v="4"/>
    <n v="3.1"/>
    <x v="0"/>
    <x v="0"/>
    <x v="881"/>
    <x v="0"/>
    <x v="0"/>
    <x v="2"/>
    <n v="22"/>
    <n v="351.78000000000003"/>
    <x v="9"/>
    <x v="1"/>
    <x v="0"/>
    <x v="0"/>
    <x v="2"/>
    <n v="43.5"/>
    <n v="2.2988505747126436E-2"/>
    <n v="119"/>
    <x v="0"/>
  </r>
  <r>
    <x v="952"/>
    <x v="107"/>
    <d v="2024-02-08T00:00:00"/>
    <d v="2024-11-22T00:00:00"/>
    <n v="11.99"/>
    <n v="354"/>
    <x v="3"/>
    <n v="1"/>
    <n v="1"/>
    <x v="1"/>
    <n v="225"/>
    <n v="1"/>
    <x v="6"/>
    <x v="0"/>
    <x v="3"/>
    <n v="83"/>
    <n v="4.3"/>
    <x v="0"/>
    <x v="0"/>
    <x v="882"/>
    <x v="3"/>
    <x v="1"/>
    <x v="3"/>
    <n v="9"/>
    <n v="107.91"/>
    <x v="1"/>
    <x v="0"/>
    <x v="0"/>
    <x v="0"/>
    <x v="0"/>
    <n v="4.2650602409638552"/>
    <n v="0.2344632768361582"/>
    <n v="127"/>
    <x v="0"/>
  </r>
  <r>
    <x v="953"/>
    <x v="40"/>
    <d v="2023-04-26T00:00:00"/>
    <d v="2024-04-12T00:00:00"/>
    <n v="15.99"/>
    <n v="203"/>
    <x v="6"/>
    <n v="5"/>
    <n v="1"/>
    <x v="0"/>
    <n v="347"/>
    <n v="18"/>
    <x v="5"/>
    <x v="0"/>
    <x v="0"/>
    <n v="8"/>
    <n v="4.4000000000000004"/>
    <x v="0"/>
    <x v="0"/>
    <x v="883"/>
    <x v="1"/>
    <x v="2"/>
    <x v="1"/>
    <n v="11"/>
    <n v="175.89000000000001"/>
    <x v="4"/>
    <x v="1"/>
    <x v="4"/>
    <x v="0"/>
    <x v="2"/>
    <n v="25.375"/>
    <n v="3.9408866995073892E-2"/>
    <n v="351"/>
    <x v="1"/>
  </r>
  <r>
    <x v="954"/>
    <x v="18"/>
    <d v="2023-02-25T00:00:00"/>
    <d v="2024-12-13T00:00:00"/>
    <n v="11.99"/>
    <n v="483"/>
    <x v="0"/>
    <n v="2"/>
    <n v="6"/>
    <x v="0"/>
    <n v="386"/>
    <n v="192"/>
    <x v="5"/>
    <x v="3"/>
    <x v="5"/>
    <n v="95"/>
    <n v="4.5999999999999996"/>
    <x v="0"/>
    <x v="0"/>
    <x v="884"/>
    <x v="4"/>
    <x v="1"/>
    <x v="0"/>
    <n v="21"/>
    <n v="251.79"/>
    <x v="1"/>
    <x v="1"/>
    <x v="2"/>
    <x v="0"/>
    <x v="0"/>
    <n v="5.0842105263157897"/>
    <n v="0.19668737060041408"/>
    <n v="106"/>
    <x v="0"/>
  </r>
  <r>
    <x v="955"/>
    <x v="275"/>
    <d v="2023-12-10T00:00:00"/>
    <d v="2024-11-24T00:00:00"/>
    <n v="15.99"/>
    <n v="330"/>
    <x v="0"/>
    <n v="3"/>
    <n v="1"/>
    <x v="1"/>
    <n v="69"/>
    <n v="101"/>
    <x v="6"/>
    <x v="3"/>
    <x v="1"/>
    <n v="38"/>
    <n v="3"/>
    <x v="0"/>
    <x v="0"/>
    <x v="885"/>
    <x v="4"/>
    <x v="1"/>
    <x v="3"/>
    <n v="11"/>
    <n v="175.89000000000001"/>
    <x v="0"/>
    <x v="1"/>
    <x v="0"/>
    <x v="0"/>
    <x v="2"/>
    <n v="8.6842105263157894"/>
    <n v="0.11515151515151516"/>
    <n v="125"/>
    <x v="0"/>
  </r>
  <r>
    <x v="956"/>
    <x v="56"/>
    <d v="2024-10-18T00:00:00"/>
    <d v="2024-03-12T00:00:00"/>
    <n v="7.99"/>
    <n v="158"/>
    <x v="5"/>
    <n v="2"/>
    <n v="5"/>
    <x v="1"/>
    <n v="861"/>
    <n v="125"/>
    <x v="4"/>
    <x v="1"/>
    <x v="1"/>
    <n v="95"/>
    <n v="4.4000000000000004"/>
    <x v="0"/>
    <x v="0"/>
    <x v="886"/>
    <x v="1"/>
    <x v="4"/>
    <x v="0"/>
    <n v="7"/>
    <n v="55.93"/>
    <x v="8"/>
    <x v="0"/>
    <x v="5"/>
    <x v="0"/>
    <x v="1"/>
    <n v="1.6631578947368422"/>
    <n v="0.60126582278481011"/>
    <n v="382"/>
    <x v="1"/>
  </r>
  <r>
    <x v="957"/>
    <x v="285"/>
    <d v="2024-06-12T00:00:00"/>
    <d v="2024-02-12T00:00:00"/>
    <n v="11.99"/>
    <n v="447"/>
    <x v="2"/>
    <n v="5"/>
    <n v="5"/>
    <x v="0"/>
    <n v="73"/>
    <n v="138"/>
    <x v="0"/>
    <x v="2"/>
    <x v="3"/>
    <n v="84"/>
    <n v="4.0999999999999996"/>
    <x v="1"/>
    <x v="0"/>
    <x v="887"/>
    <x v="0"/>
    <x v="3"/>
    <x v="1"/>
    <n v="4"/>
    <n v="47.96"/>
    <x v="3"/>
    <x v="0"/>
    <x v="3"/>
    <x v="0"/>
    <x v="0"/>
    <n v="5.3214285714285712"/>
    <n v="0.18791946308724833"/>
    <n v="411"/>
    <x v="1"/>
  </r>
  <r>
    <x v="958"/>
    <x v="147"/>
    <d v="2023-03-09T00:00:00"/>
    <d v="2024-11-27T00:00:00"/>
    <n v="11.99"/>
    <n v="292"/>
    <x v="2"/>
    <n v="3"/>
    <n v="4"/>
    <x v="1"/>
    <n v="653"/>
    <n v="173"/>
    <x v="5"/>
    <x v="2"/>
    <x v="3"/>
    <n v="8"/>
    <n v="3.5"/>
    <x v="1"/>
    <x v="0"/>
    <x v="888"/>
    <x v="4"/>
    <x v="2"/>
    <x v="3"/>
    <n v="20"/>
    <n v="239.8"/>
    <x v="5"/>
    <x v="1"/>
    <x v="0"/>
    <x v="0"/>
    <x v="0"/>
    <n v="36.5"/>
    <n v="2.7397260273972601E-2"/>
    <n v="122"/>
    <x v="0"/>
  </r>
  <r>
    <x v="959"/>
    <x v="192"/>
    <d v="2024-11-17T00:00:00"/>
    <d v="2024-11-30T00:00:00"/>
    <n v="11.99"/>
    <n v="30"/>
    <x v="6"/>
    <n v="5"/>
    <n v="4"/>
    <x v="1"/>
    <n v="310"/>
    <n v="162"/>
    <x v="5"/>
    <x v="2"/>
    <x v="4"/>
    <n v="30"/>
    <n v="3.1"/>
    <x v="0"/>
    <x v="0"/>
    <x v="889"/>
    <x v="2"/>
    <x v="3"/>
    <x v="3"/>
    <n v="1"/>
    <n v="11.99"/>
    <x v="11"/>
    <x v="0"/>
    <x v="0"/>
    <x v="0"/>
    <x v="0"/>
    <n v="1"/>
    <n v="1"/>
    <n v="119"/>
    <x v="0"/>
  </r>
  <r>
    <x v="960"/>
    <x v="312"/>
    <d v="2023-10-27T00:00:00"/>
    <d v="2024-11-12T00:00:00"/>
    <n v="7.99"/>
    <n v="401"/>
    <x v="6"/>
    <n v="5"/>
    <n v="6"/>
    <x v="0"/>
    <n v="308"/>
    <n v="103"/>
    <x v="3"/>
    <x v="1"/>
    <x v="2"/>
    <n v="98"/>
    <n v="3.1"/>
    <x v="0"/>
    <x v="0"/>
    <x v="740"/>
    <x v="1"/>
    <x v="0"/>
    <x v="2"/>
    <n v="12"/>
    <n v="95.88"/>
    <x v="8"/>
    <x v="1"/>
    <x v="0"/>
    <x v="0"/>
    <x v="1"/>
    <n v="4.091836734693878"/>
    <n v="0.24438902743142144"/>
    <n v="137"/>
    <x v="0"/>
  </r>
  <r>
    <x v="961"/>
    <x v="28"/>
    <d v="2023-01-06T00:00:00"/>
    <d v="2024-11-26T00:00:00"/>
    <n v="7.99"/>
    <n v="264"/>
    <x v="1"/>
    <n v="5"/>
    <n v="6"/>
    <x v="0"/>
    <n v="367"/>
    <n v="163"/>
    <x v="0"/>
    <x v="0"/>
    <x v="5"/>
    <n v="88"/>
    <n v="3.5"/>
    <x v="0"/>
    <x v="0"/>
    <x v="890"/>
    <x v="1"/>
    <x v="2"/>
    <x v="0"/>
    <n v="22"/>
    <n v="175.78"/>
    <x v="9"/>
    <x v="1"/>
    <x v="0"/>
    <x v="0"/>
    <x v="1"/>
    <n v="3"/>
    <n v="0.33333333333333331"/>
    <n v="123"/>
    <x v="0"/>
  </r>
  <r>
    <x v="962"/>
    <x v="177"/>
    <d v="2023-12-18T00:00:00"/>
    <d v="2024-11-26T00:00:00"/>
    <n v="11.99"/>
    <n v="456"/>
    <x v="6"/>
    <n v="2"/>
    <n v="5"/>
    <x v="0"/>
    <n v="734"/>
    <n v="83"/>
    <x v="1"/>
    <x v="2"/>
    <x v="5"/>
    <n v="87"/>
    <n v="3.8"/>
    <x v="0"/>
    <x v="0"/>
    <x v="891"/>
    <x v="3"/>
    <x v="0"/>
    <x v="3"/>
    <n v="11"/>
    <n v="131.89000000000001"/>
    <x v="0"/>
    <x v="1"/>
    <x v="0"/>
    <x v="0"/>
    <x v="0"/>
    <n v="5.2413793103448274"/>
    <n v="0.19078947368421054"/>
    <n v="123"/>
    <x v="0"/>
  </r>
  <r>
    <x v="963"/>
    <x v="37"/>
    <d v="2024-08-09T00:00:00"/>
    <d v="2024-11-25T00:00:00"/>
    <n v="7.99"/>
    <n v="294"/>
    <x v="6"/>
    <n v="4"/>
    <n v="1"/>
    <x v="1"/>
    <n v="453"/>
    <n v="149"/>
    <x v="4"/>
    <x v="3"/>
    <x v="3"/>
    <n v="82"/>
    <n v="3.9"/>
    <x v="0"/>
    <x v="0"/>
    <x v="892"/>
    <x v="4"/>
    <x v="4"/>
    <x v="2"/>
    <n v="3"/>
    <n v="23.97"/>
    <x v="2"/>
    <x v="0"/>
    <x v="0"/>
    <x v="0"/>
    <x v="1"/>
    <n v="3.5853658536585367"/>
    <n v="0.27891156462585032"/>
    <n v="124"/>
    <x v="0"/>
  </r>
  <r>
    <x v="964"/>
    <x v="334"/>
    <d v="2023-11-07T00:00:00"/>
    <d v="2024-11-22T00:00:00"/>
    <n v="11.99"/>
    <n v="463"/>
    <x v="6"/>
    <n v="5"/>
    <n v="4"/>
    <x v="0"/>
    <n v="961"/>
    <n v="9"/>
    <x v="6"/>
    <x v="0"/>
    <x v="0"/>
    <n v="62"/>
    <n v="3.4"/>
    <x v="0"/>
    <x v="0"/>
    <x v="893"/>
    <x v="1"/>
    <x v="4"/>
    <x v="3"/>
    <n v="12"/>
    <n v="143.88"/>
    <x v="11"/>
    <x v="1"/>
    <x v="0"/>
    <x v="0"/>
    <x v="0"/>
    <n v="7.467741935483871"/>
    <n v="0.13390928725701945"/>
    <n v="127"/>
    <x v="0"/>
  </r>
  <r>
    <x v="965"/>
    <x v="335"/>
    <d v="2024-01-16T00:00:00"/>
    <d v="2024-04-12T00:00:00"/>
    <n v="7.99"/>
    <n v="56"/>
    <x v="6"/>
    <n v="1"/>
    <n v="2"/>
    <x v="1"/>
    <n v="280"/>
    <n v="67"/>
    <x v="4"/>
    <x v="0"/>
    <x v="0"/>
    <n v="21"/>
    <n v="4.5999999999999996"/>
    <x v="1"/>
    <x v="0"/>
    <x v="894"/>
    <x v="0"/>
    <x v="3"/>
    <x v="2"/>
    <n v="2"/>
    <n v="15.98"/>
    <x v="9"/>
    <x v="0"/>
    <x v="4"/>
    <x v="0"/>
    <x v="1"/>
    <n v="2.6666666666666665"/>
    <n v="0.375"/>
    <n v="351"/>
    <x v="1"/>
  </r>
  <r>
    <x v="966"/>
    <x v="336"/>
    <d v="2024-03-28T00:00:00"/>
    <d v="2024-11-30T00:00:00"/>
    <n v="15.99"/>
    <n v="64"/>
    <x v="6"/>
    <n v="5"/>
    <n v="1"/>
    <x v="0"/>
    <n v="881"/>
    <n v="15"/>
    <x v="6"/>
    <x v="3"/>
    <x v="2"/>
    <n v="22"/>
    <n v="3.6"/>
    <x v="1"/>
    <x v="0"/>
    <x v="895"/>
    <x v="3"/>
    <x v="4"/>
    <x v="1"/>
    <n v="8"/>
    <n v="127.92"/>
    <x v="5"/>
    <x v="0"/>
    <x v="0"/>
    <x v="0"/>
    <x v="2"/>
    <n v="2.9090909090909092"/>
    <n v="0.34375"/>
    <n v="119"/>
    <x v="0"/>
  </r>
  <r>
    <x v="967"/>
    <x v="141"/>
    <d v="2023-08-12T00:00:00"/>
    <d v="2024-12-18T00:00:00"/>
    <n v="7.99"/>
    <n v="452"/>
    <x v="3"/>
    <n v="4"/>
    <n v="4"/>
    <x v="0"/>
    <n v="338"/>
    <n v="132"/>
    <x v="5"/>
    <x v="3"/>
    <x v="0"/>
    <n v="63"/>
    <n v="3.3"/>
    <x v="1"/>
    <x v="0"/>
    <x v="896"/>
    <x v="0"/>
    <x v="4"/>
    <x v="0"/>
    <n v="16"/>
    <n v="127.84"/>
    <x v="2"/>
    <x v="1"/>
    <x v="2"/>
    <x v="0"/>
    <x v="1"/>
    <n v="7.1746031746031749"/>
    <n v="0.13938053097345132"/>
    <n v="101"/>
    <x v="0"/>
  </r>
  <r>
    <x v="968"/>
    <x v="337"/>
    <d v="2022-12-26T00:00:00"/>
    <d v="2024-11-30T00:00:00"/>
    <n v="15.99"/>
    <n v="272"/>
    <x v="3"/>
    <n v="5"/>
    <n v="1"/>
    <x v="0"/>
    <n v="201"/>
    <n v="122"/>
    <x v="1"/>
    <x v="0"/>
    <x v="1"/>
    <n v="94"/>
    <n v="4.5999999999999996"/>
    <x v="0"/>
    <x v="0"/>
    <x v="897"/>
    <x v="1"/>
    <x v="2"/>
    <x v="1"/>
    <n v="23"/>
    <n v="367.77"/>
    <x v="0"/>
    <x v="2"/>
    <x v="0"/>
    <x v="0"/>
    <x v="2"/>
    <n v="2.8936170212765959"/>
    <n v="0.34558823529411764"/>
    <n v="119"/>
    <x v="0"/>
  </r>
  <r>
    <x v="969"/>
    <x v="338"/>
    <d v="2023-03-17T00:00:00"/>
    <d v="2024-11-26T00:00:00"/>
    <n v="7.99"/>
    <n v="376"/>
    <x v="4"/>
    <n v="3"/>
    <n v="6"/>
    <x v="0"/>
    <n v="727"/>
    <n v="13"/>
    <x v="6"/>
    <x v="0"/>
    <x v="4"/>
    <n v="5"/>
    <n v="3.4"/>
    <x v="1"/>
    <x v="0"/>
    <x v="203"/>
    <x v="4"/>
    <x v="3"/>
    <x v="2"/>
    <n v="20"/>
    <n v="159.80000000000001"/>
    <x v="5"/>
    <x v="1"/>
    <x v="0"/>
    <x v="0"/>
    <x v="1"/>
    <n v="75.2"/>
    <n v="1.3297872340425532E-2"/>
    <n v="123"/>
    <x v="0"/>
  </r>
  <r>
    <x v="970"/>
    <x v="37"/>
    <d v="2024-02-29T00:00:00"/>
    <d v="2024-12-12T00:00:00"/>
    <n v="11.99"/>
    <n v="410"/>
    <x v="4"/>
    <n v="3"/>
    <n v="5"/>
    <x v="0"/>
    <n v="826"/>
    <n v="182"/>
    <x v="6"/>
    <x v="0"/>
    <x v="1"/>
    <n v="69"/>
    <n v="4.2"/>
    <x v="1"/>
    <x v="0"/>
    <x v="898"/>
    <x v="0"/>
    <x v="0"/>
    <x v="3"/>
    <n v="9"/>
    <n v="107.91"/>
    <x v="1"/>
    <x v="0"/>
    <x v="2"/>
    <x v="0"/>
    <x v="0"/>
    <n v="5.9420289855072461"/>
    <n v="0.16829268292682928"/>
    <n v="107"/>
    <x v="0"/>
  </r>
  <r>
    <x v="971"/>
    <x v="47"/>
    <d v="2023-02-06T00:00:00"/>
    <d v="2024-11-27T00:00:00"/>
    <n v="7.99"/>
    <n v="441"/>
    <x v="2"/>
    <n v="1"/>
    <n v="5"/>
    <x v="0"/>
    <n v="228"/>
    <n v="39"/>
    <x v="0"/>
    <x v="3"/>
    <x v="2"/>
    <n v="50"/>
    <n v="3.1"/>
    <x v="0"/>
    <x v="0"/>
    <x v="899"/>
    <x v="4"/>
    <x v="0"/>
    <x v="2"/>
    <n v="21"/>
    <n v="167.79"/>
    <x v="1"/>
    <x v="1"/>
    <x v="0"/>
    <x v="0"/>
    <x v="1"/>
    <n v="8.82"/>
    <n v="0.11337868480725624"/>
    <n v="122"/>
    <x v="0"/>
  </r>
  <r>
    <x v="972"/>
    <x v="250"/>
    <d v="2024-11-24T00:00:00"/>
    <d v="2024-12-14T00:00:00"/>
    <n v="15.99"/>
    <n v="217"/>
    <x v="5"/>
    <n v="2"/>
    <n v="2"/>
    <x v="1"/>
    <n v="872"/>
    <n v="8"/>
    <x v="2"/>
    <x v="0"/>
    <x v="5"/>
    <n v="51"/>
    <n v="3.6"/>
    <x v="0"/>
    <x v="0"/>
    <x v="900"/>
    <x v="1"/>
    <x v="0"/>
    <x v="0"/>
    <n v="1"/>
    <n v="15.99"/>
    <x v="11"/>
    <x v="0"/>
    <x v="2"/>
    <x v="0"/>
    <x v="2"/>
    <n v="4.2549019607843137"/>
    <n v="0.23502304147465439"/>
    <n v="105"/>
    <x v="0"/>
  </r>
  <r>
    <x v="973"/>
    <x v="100"/>
    <d v="2023-12-12T00:00:00"/>
    <d v="2024-07-12T00:00:00"/>
    <n v="15.99"/>
    <n v="264"/>
    <x v="2"/>
    <n v="2"/>
    <n v="6"/>
    <x v="0"/>
    <n v="474"/>
    <n v="10"/>
    <x v="3"/>
    <x v="0"/>
    <x v="4"/>
    <n v="18"/>
    <n v="4.7"/>
    <x v="0"/>
    <x v="0"/>
    <x v="901"/>
    <x v="0"/>
    <x v="0"/>
    <x v="2"/>
    <n v="7"/>
    <n v="111.93"/>
    <x v="0"/>
    <x v="1"/>
    <x v="9"/>
    <x v="0"/>
    <x v="2"/>
    <n v="14.666666666666666"/>
    <n v="6.8181818181818177E-2"/>
    <n v="260"/>
    <x v="1"/>
  </r>
  <r>
    <x v="974"/>
    <x v="18"/>
    <d v="2023-10-28T00:00:00"/>
    <d v="2024-11-24T00:00:00"/>
    <n v="7.99"/>
    <n v="327"/>
    <x v="2"/>
    <n v="4"/>
    <n v="3"/>
    <x v="0"/>
    <n v="451"/>
    <n v="108"/>
    <x v="6"/>
    <x v="3"/>
    <x v="0"/>
    <n v="91"/>
    <n v="3.2"/>
    <x v="0"/>
    <x v="0"/>
    <x v="902"/>
    <x v="2"/>
    <x v="3"/>
    <x v="3"/>
    <n v="12"/>
    <n v="95.88"/>
    <x v="8"/>
    <x v="1"/>
    <x v="0"/>
    <x v="0"/>
    <x v="1"/>
    <n v="3.5934065934065935"/>
    <n v="0.27828746177370028"/>
    <n v="125"/>
    <x v="0"/>
  </r>
  <r>
    <x v="975"/>
    <x v="180"/>
    <d v="2024-04-01T00:00:00"/>
    <d v="2024-12-18T00:00:00"/>
    <n v="11.99"/>
    <n v="54"/>
    <x v="5"/>
    <n v="5"/>
    <n v="4"/>
    <x v="0"/>
    <n v="659"/>
    <n v="2"/>
    <x v="0"/>
    <x v="3"/>
    <x v="2"/>
    <n v="82"/>
    <n v="4.3"/>
    <x v="0"/>
    <x v="0"/>
    <x v="903"/>
    <x v="4"/>
    <x v="0"/>
    <x v="2"/>
    <n v="8"/>
    <n v="95.92"/>
    <x v="4"/>
    <x v="0"/>
    <x v="2"/>
    <x v="0"/>
    <x v="0"/>
    <n v="0.65853658536585369"/>
    <n v="1.5185185185185186"/>
    <n v="101"/>
    <x v="0"/>
  </r>
  <r>
    <x v="976"/>
    <x v="132"/>
    <d v="2022-12-31T00:00:00"/>
    <d v="2024-05-12T00:00:00"/>
    <n v="15.99"/>
    <n v="123"/>
    <x v="0"/>
    <n v="1"/>
    <n v="1"/>
    <x v="1"/>
    <n v="841"/>
    <n v="45"/>
    <x v="6"/>
    <x v="3"/>
    <x v="3"/>
    <n v="76"/>
    <n v="4.3"/>
    <x v="0"/>
    <x v="0"/>
    <x v="722"/>
    <x v="0"/>
    <x v="0"/>
    <x v="0"/>
    <n v="16"/>
    <n v="255.84"/>
    <x v="0"/>
    <x v="2"/>
    <x v="7"/>
    <x v="0"/>
    <x v="2"/>
    <n v="1.618421052631579"/>
    <n v="0.61788617886178865"/>
    <n v="321"/>
    <x v="1"/>
  </r>
  <r>
    <x v="977"/>
    <x v="173"/>
    <d v="2024-07-14T00:00:00"/>
    <d v="2024-11-23T00:00:00"/>
    <n v="11.99"/>
    <n v="318"/>
    <x v="1"/>
    <n v="2"/>
    <n v="1"/>
    <x v="0"/>
    <n v="376"/>
    <n v="44"/>
    <x v="3"/>
    <x v="0"/>
    <x v="2"/>
    <n v="42"/>
    <n v="3.9"/>
    <x v="1"/>
    <x v="0"/>
    <x v="904"/>
    <x v="3"/>
    <x v="3"/>
    <x v="2"/>
    <n v="4"/>
    <n v="47.96"/>
    <x v="7"/>
    <x v="0"/>
    <x v="0"/>
    <x v="0"/>
    <x v="0"/>
    <n v="7.5714285714285712"/>
    <n v="0.13207547169811321"/>
    <n v="126"/>
    <x v="0"/>
  </r>
  <r>
    <x v="978"/>
    <x v="145"/>
    <d v="2024-11-08T00:00:00"/>
    <d v="2024-11-27T00:00:00"/>
    <n v="11.99"/>
    <n v="413"/>
    <x v="6"/>
    <n v="1"/>
    <n v="6"/>
    <x v="1"/>
    <n v="330"/>
    <n v="63"/>
    <x v="3"/>
    <x v="3"/>
    <x v="5"/>
    <n v="50"/>
    <n v="4.0999999999999996"/>
    <x v="0"/>
    <x v="0"/>
    <x v="905"/>
    <x v="2"/>
    <x v="2"/>
    <x v="0"/>
    <n v="1"/>
    <n v="11.99"/>
    <x v="11"/>
    <x v="0"/>
    <x v="0"/>
    <x v="0"/>
    <x v="0"/>
    <n v="8.26"/>
    <n v="0.12106537530266344"/>
    <n v="122"/>
    <x v="0"/>
  </r>
  <r>
    <x v="979"/>
    <x v="38"/>
    <d v="2024-10-21T00:00:00"/>
    <d v="2024-11-27T00:00:00"/>
    <n v="7.99"/>
    <n v="40"/>
    <x v="3"/>
    <n v="2"/>
    <n v="1"/>
    <x v="1"/>
    <n v="92"/>
    <n v="184"/>
    <x v="6"/>
    <x v="1"/>
    <x v="2"/>
    <n v="66"/>
    <n v="4.0999999999999996"/>
    <x v="0"/>
    <x v="0"/>
    <x v="906"/>
    <x v="2"/>
    <x v="3"/>
    <x v="1"/>
    <n v="1"/>
    <n v="7.99"/>
    <x v="8"/>
    <x v="0"/>
    <x v="0"/>
    <x v="0"/>
    <x v="1"/>
    <n v="0.60606060606060608"/>
    <n v="1.65"/>
    <n v="122"/>
    <x v="0"/>
  </r>
  <r>
    <x v="980"/>
    <x v="177"/>
    <d v="2023-06-23T00:00:00"/>
    <d v="2024-12-13T00:00:00"/>
    <n v="7.99"/>
    <n v="276"/>
    <x v="6"/>
    <n v="4"/>
    <n v="1"/>
    <x v="1"/>
    <n v="348"/>
    <n v="13"/>
    <x v="1"/>
    <x v="0"/>
    <x v="4"/>
    <n v="34"/>
    <n v="4.7"/>
    <x v="1"/>
    <x v="0"/>
    <x v="907"/>
    <x v="2"/>
    <x v="1"/>
    <x v="1"/>
    <n v="17"/>
    <n v="135.83000000000001"/>
    <x v="3"/>
    <x v="1"/>
    <x v="2"/>
    <x v="0"/>
    <x v="1"/>
    <n v="8.117647058823529"/>
    <n v="0.12318840579710146"/>
    <n v="106"/>
    <x v="0"/>
  </r>
  <r>
    <x v="981"/>
    <x v="91"/>
    <d v="2022-12-21T00:00:00"/>
    <d v="2024-11-21T00:00:00"/>
    <n v="7.99"/>
    <n v="380"/>
    <x v="1"/>
    <n v="2"/>
    <n v="5"/>
    <x v="1"/>
    <n v="820"/>
    <n v="17"/>
    <x v="5"/>
    <x v="3"/>
    <x v="5"/>
    <n v="93"/>
    <n v="3"/>
    <x v="1"/>
    <x v="0"/>
    <x v="908"/>
    <x v="1"/>
    <x v="3"/>
    <x v="3"/>
    <n v="23"/>
    <n v="183.77"/>
    <x v="0"/>
    <x v="2"/>
    <x v="0"/>
    <x v="0"/>
    <x v="1"/>
    <n v="4.086021505376344"/>
    <n v="0.24473684210526317"/>
    <n v="128"/>
    <x v="0"/>
  </r>
  <r>
    <x v="982"/>
    <x v="48"/>
    <d v="2023-02-13T00:00:00"/>
    <d v="2024-12-13T00:00:00"/>
    <n v="7.99"/>
    <n v="366"/>
    <x v="1"/>
    <n v="4"/>
    <n v="5"/>
    <x v="0"/>
    <n v="631"/>
    <n v="56"/>
    <x v="4"/>
    <x v="3"/>
    <x v="0"/>
    <n v="35"/>
    <n v="4.0999999999999996"/>
    <x v="1"/>
    <x v="0"/>
    <x v="909"/>
    <x v="4"/>
    <x v="0"/>
    <x v="0"/>
    <n v="22"/>
    <n v="175.78"/>
    <x v="1"/>
    <x v="1"/>
    <x v="2"/>
    <x v="0"/>
    <x v="1"/>
    <n v="10.457142857142857"/>
    <n v="9.5628415300546443E-2"/>
    <n v="106"/>
    <x v="0"/>
  </r>
  <r>
    <x v="983"/>
    <x v="12"/>
    <d v="2023-09-26T00:00:00"/>
    <d v="2024-02-12T00:00:00"/>
    <n v="7.99"/>
    <n v="145"/>
    <x v="5"/>
    <n v="2"/>
    <n v="5"/>
    <x v="0"/>
    <n v="882"/>
    <n v="23"/>
    <x v="0"/>
    <x v="0"/>
    <x v="5"/>
    <n v="79"/>
    <n v="5"/>
    <x v="0"/>
    <x v="0"/>
    <x v="910"/>
    <x v="2"/>
    <x v="2"/>
    <x v="2"/>
    <n v="4"/>
    <n v="31.96"/>
    <x v="10"/>
    <x v="1"/>
    <x v="3"/>
    <x v="0"/>
    <x v="1"/>
    <n v="1.8354430379746836"/>
    <n v="0.54482758620689653"/>
    <n v="411"/>
    <x v="1"/>
  </r>
  <r>
    <x v="984"/>
    <x v="36"/>
    <d v="2023-07-12T00:00:00"/>
    <d v="2024-12-16T00:00:00"/>
    <n v="15.99"/>
    <n v="359"/>
    <x v="6"/>
    <n v="3"/>
    <n v="1"/>
    <x v="0"/>
    <n v="265"/>
    <n v="34"/>
    <x v="5"/>
    <x v="1"/>
    <x v="1"/>
    <n v="64"/>
    <n v="4.9000000000000004"/>
    <x v="0"/>
    <x v="0"/>
    <x v="127"/>
    <x v="0"/>
    <x v="3"/>
    <x v="2"/>
    <n v="17"/>
    <n v="271.83"/>
    <x v="7"/>
    <x v="1"/>
    <x v="2"/>
    <x v="0"/>
    <x v="2"/>
    <n v="5.609375"/>
    <n v="0.17827298050139276"/>
    <n v="103"/>
    <x v="0"/>
  </r>
  <r>
    <x v="985"/>
    <x v="56"/>
    <d v="2024-12-07T00:00:00"/>
    <d v="2024-12-17T00:00:00"/>
    <n v="11.99"/>
    <n v="208"/>
    <x v="1"/>
    <n v="1"/>
    <n v="1"/>
    <x v="0"/>
    <n v="466"/>
    <n v="174"/>
    <x v="3"/>
    <x v="1"/>
    <x v="1"/>
    <n v="51"/>
    <n v="4"/>
    <x v="0"/>
    <x v="0"/>
    <x v="911"/>
    <x v="0"/>
    <x v="0"/>
    <x v="3"/>
    <n v="1"/>
    <n v="11.99"/>
    <x v="0"/>
    <x v="0"/>
    <x v="2"/>
    <x v="0"/>
    <x v="0"/>
    <n v="4.0784313725490193"/>
    <n v="0.24519230769230768"/>
    <n v="102"/>
    <x v="0"/>
  </r>
  <r>
    <x v="986"/>
    <x v="113"/>
    <d v="2023-02-02T00:00:00"/>
    <d v="2024-04-12T00:00:00"/>
    <n v="7.99"/>
    <n v="217"/>
    <x v="0"/>
    <n v="3"/>
    <n v="3"/>
    <x v="0"/>
    <n v="377"/>
    <n v="136"/>
    <x v="2"/>
    <x v="3"/>
    <x v="2"/>
    <n v="8"/>
    <n v="4.2"/>
    <x v="0"/>
    <x v="0"/>
    <x v="912"/>
    <x v="3"/>
    <x v="3"/>
    <x v="0"/>
    <n v="14"/>
    <n v="111.86"/>
    <x v="1"/>
    <x v="1"/>
    <x v="4"/>
    <x v="0"/>
    <x v="1"/>
    <n v="27.125"/>
    <n v="3.6866359447004608E-2"/>
    <n v="351"/>
    <x v="1"/>
  </r>
  <r>
    <x v="987"/>
    <x v="70"/>
    <d v="2023-03-01T00:00:00"/>
    <d v="2024-04-12T00:00:00"/>
    <n v="11.99"/>
    <n v="390"/>
    <x v="2"/>
    <n v="3"/>
    <n v="1"/>
    <x v="0"/>
    <n v="256"/>
    <n v="183"/>
    <x v="0"/>
    <x v="1"/>
    <x v="4"/>
    <n v="89"/>
    <n v="3.2"/>
    <x v="0"/>
    <x v="0"/>
    <x v="336"/>
    <x v="2"/>
    <x v="2"/>
    <x v="3"/>
    <n v="13"/>
    <n v="155.87"/>
    <x v="5"/>
    <x v="1"/>
    <x v="4"/>
    <x v="0"/>
    <x v="0"/>
    <n v="4.382022471910112"/>
    <n v="0.2282051282051282"/>
    <n v="351"/>
    <x v="1"/>
  </r>
  <r>
    <x v="988"/>
    <x v="49"/>
    <d v="2023-10-17T00:00:00"/>
    <d v="2024-08-12T00:00:00"/>
    <n v="11.99"/>
    <n v="44"/>
    <x v="6"/>
    <n v="2"/>
    <n v="1"/>
    <x v="1"/>
    <n v="897"/>
    <n v="62"/>
    <x v="0"/>
    <x v="3"/>
    <x v="1"/>
    <n v="18"/>
    <n v="4.4000000000000004"/>
    <x v="1"/>
    <x v="0"/>
    <x v="913"/>
    <x v="0"/>
    <x v="0"/>
    <x v="1"/>
    <n v="9"/>
    <n v="107.91"/>
    <x v="8"/>
    <x v="1"/>
    <x v="6"/>
    <x v="0"/>
    <x v="0"/>
    <n v="2.4444444444444446"/>
    <n v="0.40909090909090912"/>
    <n v="229"/>
    <x v="1"/>
  </r>
  <r>
    <x v="989"/>
    <x v="233"/>
    <d v="2024-02-28T00:00:00"/>
    <d v="2024-11-21T00:00:00"/>
    <n v="7.99"/>
    <n v="227"/>
    <x v="6"/>
    <n v="5"/>
    <n v="2"/>
    <x v="1"/>
    <n v="969"/>
    <n v="175"/>
    <x v="6"/>
    <x v="1"/>
    <x v="0"/>
    <n v="11"/>
    <n v="5"/>
    <x v="1"/>
    <x v="0"/>
    <x v="914"/>
    <x v="2"/>
    <x v="0"/>
    <x v="3"/>
    <n v="8"/>
    <n v="63.92"/>
    <x v="1"/>
    <x v="0"/>
    <x v="0"/>
    <x v="0"/>
    <x v="1"/>
    <n v="20.636363636363637"/>
    <n v="4.8458149779735685E-2"/>
    <n v="128"/>
    <x v="0"/>
  </r>
  <r>
    <x v="990"/>
    <x v="142"/>
    <d v="2024-05-14T00:00:00"/>
    <d v="2024-12-12T00:00:00"/>
    <n v="11.99"/>
    <n v="144"/>
    <x v="3"/>
    <n v="5"/>
    <n v="6"/>
    <x v="0"/>
    <n v="235"/>
    <n v="88"/>
    <x v="1"/>
    <x v="3"/>
    <x v="3"/>
    <n v="18"/>
    <n v="3.1"/>
    <x v="0"/>
    <x v="0"/>
    <x v="915"/>
    <x v="1"/>
    <x v="4"/>
    <x v="2"/>
    <n v="6"/>
    <n v="71.94"/>
    <x v="6"/>
    <x v="0"/>
    <x v="2"/>
    <x v="0"/>
    <x v="0"/>
    <n v="8"/>
    <n v="0.125"/>
    <n v="107"/>
    <x v="0"/>
  </r>
  <r>
    <x v="991"/>
    <x v="131"/>
    <d v="2023-12-28T00:00:00"/>
    <d v="2024-12-16T00:00:00"/>
    <n v="15.99"/>
    <n v="50"/>
    <x v="1"/>
    <n v="2"/>
    <n v="6"/>
    <x v="1"/>
    <n v="159"/>
    <n v="131"/>
    <x v="5"/>
    <x v="2"/>
    <x v="2"/>
    <n v="49"/>
    <n v="3.8"/>
    <x v="1"/>
    <x v="0"/>
    <x v="916"/>
    <x v="4"/>
    <x v="3"/>
    <x v="1"/>
    <n v="11"/>
    <n v="175.89000000000001"/>
    <x v="0"/>
    <x v="1"/>
    <x v="2"/>
    <x v="0"/>
    <x v="2"/>
    <n v="1.0204081632653061"/>
    <n v="0.98"/>
    <n v="103"/>
    <x v="0"/>
  </r>
  <r>
    <x v="992"/>
    <x v="42"/>
    <d v="2023-11-05T00:00:00"/>
    <d v="2024-12-17T00:00:00"/>
    <n v="7.99"/>
    <n v="484"/>
    <x v="5"/>
    <n v="1"/>
    <n v="6"/>
    <x v="1"/>
    <n v="570"/>
    <n v="18"/>
    <x v="0"/>
    <x v="1"/>
    <x v="3"/>
    <n v="5"/>
    <n v="4.5999999999999996"/>
    <x v="0"/>
    <x v="0"/>
    <x v="917"/>
    <x v="0"/>
    <x v="3"/>
    <x v="2"/>
    <n v="13"/>
    <n v="103.87"/>
    <x v="11"/>
    <x v="1"/>
    <x v="2"/>
    <x v="0"/>
    <x v="1"/>
    <n v="96.8"/>
    <n v="1.0330578512396695E-2"/>
    <n v="102"/>
    <x v="0"/>
  </r>
  <r>
    <x v="993"/>
    <x v="17"/>
    <d v="2023-04-08T00:00:00"/>
    <d v="2024-11-20T00:00:00"/>
    <n v="15.99"/>
    <n v="418"/>
    <x v="3"/>
    <n v="1"/>
    <n v="5"/>
    <x v="1"/>
    <n v="260"/>
    <n v="161"/>
    <x v="2"/>
    <x v="0"/>
    <x v="1"/>
    <n v="49"/>
    <n v="3.6"/>
    <x v="0"/>
    <x v="0"/>
    <x v="918"/>
    <x v="2"/>
    <x v="3"/>
    <x v="0"/>
    <n v="19"/>
    <n v="303.81"/>
    <x v="4"/>
    <x v="1"/>
    <x v="0"/>
    <x v="0"/>
    <x v="2"/>
    <n v="8.5306122448979593"/>
    <n v="0.11722488038277512"/>
    <n v="129"/>
    <x v="0"/>
  </r>
  <r>
    <x v="994"/>
    <x v="23"/>
    <d v="2023-08-11T00:00:00"/>
    <d v="2024-12-13T00:00:00"/>
    <n v="15.99"/>
    <n v="433"/>
    <x v="3"/>
    <n v="2"/>
    <n v="6"/>
    <x v="1"/>
    <n v="1000"/>
    <n v="48"/>
    <x v="4"/>
    <x v="2"/>
    <x v="0"/>
    <n v="92"/>
    <n v="3.7"/>
    <x v="1"/>
    <x v="0"/>
    <x v="919"/>
    <x v="3"/>
    <x v="1"/>
    <x v="0"/>
    <n v="16"/>
    <n v="255.84"/>
    <x v="2"/>
    <x v="1"/>
    <x v="2"/>
    <x v="0"/>
    <x v="2"/>
    <n v="4.7065217391304346"/>
    <n v="0.21247113163972287"/>
    <n v="106"/>
    <x v="0"/>
  </r>
  <r>
    <x v="995"/>
    <x v="46"/>
    <d v="2024-11-09T00:00:00"/>
    <d v="2024-10-12T00:00:00"/>
    <n v="15.99"/>
    <n v="454"/>
    <x v="5"/>
    <n v="5"/>
    <n v="6"/>
    <x v="1"/>
    <n v="938"/>
    <n v="75"/>
    <x v="0"/>
    <x v="2"/>
    <x v="4"/>
    <n v="51"/>
    <n v="3.1"/>
    <x v="1"/>
    <x v="0"/>
    <x v="920"/>
    <x v="2"/>
    <x v="3"/>
    <x v="1"/>
    <n v="1"/>
    <n v="15.99"/>
    <x v="11"/>
    <x v="0"/>
    <x v="1"/>
    <x v="0"/>
    <x v="2"/>
    <n v="8.9019607843137258"/>
    <n v="0.11233480176211454"/>
    <n v="168"/>
    <x v="0"/>
  </r>
  <r>
    <x v="996"/>
    <x v="16"/>
    <d v="2024-09-15T00:00:00"/>
    <d v="2024-11-30T00:00:00"/>
    <n v="7.99"/>
    <n v="451"/>
    <x v="3"/>
    <n v="3"/>
    <n v="1"/>
    <x v="0"/>
    <n v="995"/>
    <n v="164"/>
    <x v="6"/>
    <x v="0"/>
    <x v="1"/>
    <n v="62"/>
    <n v="3"/>
    <x v="0"/>
    <x v="0"/>
    <x v="921"/>
    <x v="0"/>
    <x v="4"/>
    <x v="0"/>
    <n v="2"/>
    <n v="15.98"/>
    <x v="10"/>
    <x v="0"/>
    <x v="0"/>
    <x v="0"/>
    <x v="1"/>
    <n v="7.274193548387097"/>
    <n v="0.13747228381374724"/>
    <n v="119"/>
    <x v="0"/>
  </r>
  <r>
    <x v="997"/>
    <x v="18"/>
    <d v="2023-04-14T00:00:00"/>
    <d v="2024-12-15T00:00:00"/>
    <n v="11.99"/>
    <n v="410"/>
    <x v="2"/>
    <n v="4"/>
    <n v="4"/>
    <x v="0"/>
    <n v="513"/>
    <n v="52"/>
    <x v="2"/>
    <x v="2"/>
    <x v="5"/>
    <n v="19"/>
    <n v="4.7"/>
    <x v="1"/>
    <x v="0"/>
    <x v="922"/>
    <x v="2"/>
    <x v="3"/>
    <x v="0"/>
    <n v="20"/>
    <n v="239.8"/>
    <x v="4"/>
    <x v="1"/>
    <x v="2"/>
    <x v="0"/>
    <x v="0"/>
    <n v="21.578947368421051"/>
    <n v="4.6341463414634146E-2"/>
    <n v="104"/>
    <x v="0"/>
  </r>
  <r>
    <x v="998"/>
    <x v="339"/>
    <d v="2024-01-25T00:00:00"/>
    <d v="2024-05-12T00:00:00"/>
    <n v="15.99"/>
    <n v="379"/>
    <x v="3"/>
    <n v="4"/>
    <n v="5"/>
    <x v="1"/>
    <n v="726"/>
    <n v="103"/>
    <x v="0"/>
    <x v="3"/>
    <x v="2"/>
    <n v="39"/>
    <n v="3.5"/>
    <x v="0"/>
    <x v="0"/>
    <x v="403"/>
    <x v="4"/>
    <x v="4"/>
    <x v="0"/>
    <n v="3"/>
    <n v="47.97"/>
    <x v="9"/>
    <x v="0"/>
    <x v="7"/>
    <x v="0"/>
    <x v="2"/>
    <n v="9.7179487179487172"/>
    <n v="0.10290237467018469"/>
    <n v="321"/>
    <x v="1"/>
  </r>
  <r>
    <x v="999"/>
    <x v="299"/>
    <d v="2024-07-21T00:00:00"/>
    <d v="2024-09-12T00:00:00"/>
    <n v="7.99"/>
    <n v="358"/>
    <x v="6"/>
    <n v="3"/>
    <n v="2"/>
    <x v="1"/>
    <n v="512"/>
    <n v="153"/>
    <x v="6"/>
    <x v="1"/>
    <x v="3"/>
    <n v="70"/>
    <n v="3.3"/>
    <x v="0"/>
    <x v="0"/>
    <x v="923"/>
    <x v="2"/>
    <x v="4"/>
    <x v="0"/>
    <n v="1"/>
    <n v="7.99"/>
    <x v="7"/>
    <x v="0"/>
    <x v="11"/>
    <x v="0"/>
    <x v="1"/>
    <n v="5.1142857142857139"/>
    <n v="0.19553072625698323"/>
    <n v="19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58B06C-5A34-414C-AC6F-9F5E8092870B}" name="PivotTable6"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U15:V18" firstHeaderRow="1" firstDataRow="1" firstDataCol="1"/>
  <pivotFields count="34">
    <pivotField showAll="0"/>
    <pivotField showAll="0"/>
    <pivotField showAll="0"/>
    <pivotField showAll="0"/>
    <pivotField showAll="0"/>
    <pivotField dataField="1"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axis="axisRow" showAll="0">
      <items count="3">
        <item x="1"/>
        <item x="0"/>
        <item t="default"/>
      </items>
    </pivotField>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7"/>
  </rowFields>
  <rowItems count="3">
    <i>
      <x/>
    </i>
    <i>
      <x v="1"/>
    </i>
    <i t="grand">
      <x/>
    </i>
  </rowItems>
  <colItems count="1">
    <i/>
  </colItems>
  <dataFields count="1">
    <dataField name="mean Watch_Hours" fld="5" subtotal="average" baseField="0" baseItem="0" numFmtId="1"/>
  </dataFields>
  <formats count="18">
    <format dxfId="1167">
      <pivotArea type="all" dataOnly="0" outline="0" fieldPosition="0"/>
    </format>
    <format dxfId="1166">
      <pivotArea outline="0" collapsedLevelsAreSubtotals="1" fieldPosition="0"/>
    </format>
    <format dxfId="1165">
      <pivotArea field="17" type="button" dataOnly="0" labelOnly="1" outline="0" axis="axisRow" fieldPosition="0"/>
    </format>
    <format dxfId="1164">
      <pivotArea dataOnly="0" labelOnly="1" fieldPosition="0">
        <references count="1">
          <reference field="17" count="0"/>
        </references>
      </pivotArea>
    </format>
    <format dxfId="1163">
      <pivotArea dataOnly="0" labelOnly="1" grandRow="1" outline="0" fieldPosition="0"/>
    </format>
    <format dxfId="1162">
      <pivotArea dataOnly="0" labelOnly="1" outline="0" axis="axisValues" fieldPosition="0"/>
    </format>
    <format dxfId="1161">
      <pivotArea type="all" dataOnly="0" outline="0" fieldPosition="0"/>
    </format>
    <format dxfId="1160">
      <pivotArea outline="0" collapsedLevelsAreSubtotals="1" fieldPosition="0"/>
    </format>
    <format dxfId="1159">
      <pivotArea field="17" type="button" dataOnly="0" labelOnly="1" outline="0" axis="axisRow" fieldPosition="0"/>
    </format>
    <format dxfId="1158">
      <pivotArea dataOnly="0" labelOnly="1" fieldPosition="0">
        <references count="1">
          <reference field="17" count="0"/>
        </references>
      </pivotArea>
    </format>
    <format dxfId="1157">
      <pivotArea dataOnly="0" labelOnly="1" grandRow="1" outline="0" fieldPosition="0"/>
    </format>
    <format dxfId="1156">
      <pivotArea dataOnly="0" labelOnly="1" outline="0" axis="axisValues" fieldPosition="0"/>
    </format>
    <format dxfId="1155">
      <pivotArea type="all" dataOnly="0" outline="0" fieldPosition="0"/>
    </format>
    <format dxfId="1154">
      <pivotArea outline="0" collapsedLevelsAreSubtotals="1" fieldPosition="0"/>
    </format>
    <format dxfId="1153">
      <pivotArea field="17" type="button" dataOnly="0" labelOnly="1" outline="0" axis="axisRow" fieldPosition="0"/>
    </format>
    <format dxfId="1152">
      <pivotArea dataOnly="0" labelOnly="1" fieldPosition="0">
        <references count="1">
          <reference field="17" count="0"/>
        </references>
      </pivotArea>
    </format>
    <format dxfId="1151">
      <pivotArea dataOnly="0" labelOnly="1" grandRow="1" outline="0" fieldPosition="0"/>
    </format>
    <format dxfId="115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412054-9837-1B45-9989-8BB1BACAE390}" name="PivotTable5"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P15:Q16" firstHeaderRow="0" firstDataRow="1" firstDataCol="0" rowPageCount="1" colPageCount="1"/>
  <pivotFields count="34">
    <pivotField axis="axisPage"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dataField="1" showAll="0"/>
    <pivotField dataField="1"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Items count="1">
    <i/>
  </rowItems>
  <colFields count="1">
    <field x="-2"/>
  </colFields>
  <colItems count="2">
    <i>
      <x/>
    </i>
    <i i="1">
      <x v="1"/>
    </i>
  </colItems>
  <pageFields count="1">
    <pageField fld="0" hier="-1"/>
  </pageFields>
  <dataFields count="2">
    <dataField name="Total Total_Series_Watched" fld="11" baseField="0" baseItem="0"/>
    <dataField name="Total Total_Movies_Watched" fld="10" baseField="0" baseItem="0"/>
  </dataFields>
  <formats count="75">
    <format dxfId="1242">
      <pivotArea type="all" dataOnly="0" outline="0" fieldPosition="0"/>
    </format>
    <format dxfId="1241">
      <pivotArea outline="0" collapsedLevelsAreSubtotals="1" fieldPosition="0"/>
    </format>
    <format dxfId="1240">
      <pivotArea field="0" type="button" dataOnly="0" labelOnly="1" outline="0" axis="axisPage" fieldPosition="0"/>
    </format>
    <format dxfId="123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3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3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3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35">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34">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33">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32">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31">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30">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29">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28">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27">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2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25">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24">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23">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22">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21">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20">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19">
      <pivotArea dataOnly="0" labelOnly="1" grandRow="1" outline="0" fieldPosition="0"/>
    </format>
    <format dxfId="1218">
      <pivotArea dataOnly="0" labelOnly="1" outline="0" fieldPosition="0">
        <references count="1">
          <reference field="4294967294" count="2">
            <x v="0"/>
            <x v="1"/>
          </reference>
        </references>
      </pivotArea>
    </format>
    <format dxfId="1217">
      <pivotArea type="all" dataOnly="0" outline="0" fieldPosition="0"/>
    </format>
    <format dxfId="1216">
      <pivotArea outline="0" collapsedLevelsAreSubtotals="1" fieldPosition="0"/>
    </format>
    <format dxfId="1215">
      <pivotArea field="0" type="button" dataOnly="0" labelOnly="1" outline="0" axis="axisPage" fieldPosition="0"/>
    </format>
    <format dxfId="121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1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1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1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1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0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0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0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0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0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0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0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0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0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0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9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9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9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9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9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94">
      <pivotArea dataOnly="0" labelOnly="1" grandRow="1" outline="0" fieldPosition="0"/>
    </format>
    <format dxfId="1193">
      <pivotArea dataOnly="0" labelOnly="1" outline="0" fieldPosition="0">
        <references count="1">
          <reference field="4294967294" count="2">
            <x v="0"/>
            <x v="1"/>
          </reference>
        </references>
      </pivotArea>
    </format>
    <format dxfId="1192">
      <pivotArea type="all" dataOnly="0" outline="0" fieldPosition="0"/>
    </format>
    <format dxfId="1191">
      <pivotArea outline="0" collapsedLevelsAreSubtotals="1" fieldPosition="0"/>
    </format>
    <format dxfId="1190">
      <pivotArea field="0" type="button" dataOnly="0" labelOnly="1" outline="0" axis="axisPage" fieldPosition="0"/>
    </format>
    <format dxfId="118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8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8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8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85">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84">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83">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82">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81">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80">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79">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78">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77">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7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75">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74">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73">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72">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71">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170">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169">
      <pivotArea dataOnly="0" labelOnly="1" grandRow="1" outline="0" fieldPosition="0"/>
    </format>
    <format dxfId="116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247C80-D2E9-5E45-A03B-4B0C1FE4EC6D}" name="PivotTable4"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L15:L16" firstHeaderRow="1" firstDataRow="1" firstDataCol="0" rowPageCount="1" colPageCount="1"/>
  <pivotFields count="34">
    <pivotField axis="axisPage" showAll="0" sortType="ascending">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dataField="1" numFmtId="9" showAll="0"/>
    <pivotField showAll="0"/>
    <pivotField showAll="0">
      <items count="4">
        <item m="1" x="2"/>
        <item x="1"/>
        <item x="0"/>
        <item t="default"/>
      </items>
    </pivotField>
  </pivotFields>
  <rowItems count="1">
    <i/>
  </rowItems>
  <colItems count="1">
    <i/>
  </colItems>
  <pageFields count="1">
    <pageField fld="0" hier="-1"/>
  </pageFields>
  <dataFields count="1">
    <dataField name="Average of Engagement Percentage from Recommendations" fld="31" subtotal="average" baseField="0" baseItem="0" numFmtId="9"/>
  </dataFields>
  <formats count="75">
    <format dxfId="1317">
      <pivotArea type="all" dataOnly="0" outline="0" fieldPosition="0"/>
    </format>
    <format dxfId="1316">
      <pivotArea outline="0" collapsedLevelsAreSubtotals="1" fieldPosition="0"/>
    </format>
    <format dxfId="1315">
      <pivotArea field="0" type="button" dataOnly="0" labelOnly="1" outline="0" axis="axisPage" fieldPosition="0"/>
    </format>
    <format dxfId="131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1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1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31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1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0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0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0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0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0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0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0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0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0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0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9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9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9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9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9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94">
      <pivotArea dataOnly="0" labelOnly="1" grandRow="1" outline="0" fieldPosition="0"/>
    </format>
    <format dxfId="1293">
      <pivotArea dataOnly="0" labelOnly="1" outline="0" axis="axisValues" fieldPosition="0"/>
    </format>
    <format dxfId="1292">
      <pivotArea type="all" dataOnly="0" outline="0" fieldPosition="0"/>
    </format>
    <format dxfId="1291">
      <pivotArea outline="0" collapsedLevelsAreSubtotals="1" fieldPosition="0"/>
    </format>
    <format dxfId="1290">
      <pivotArea field="0" type="button" dataOnly="0" labelOnly="1" outline="0" axis="axisPage" fieldPosition="0"/>
    </format>
    <format dxfId="128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8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85">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84">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83">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82">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81">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80">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79">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78">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77">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76">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75">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74">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73">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72">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71">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70">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69">
      <pivotArea dataOnly="0" labelOnly="1" grandRow="1" outline="0" fieldPosition="0"/>
    </format>
    <format dxfId="1268">
      <pivotArea dataOnly="0" labelOnly="1" outline="0" axis="axisValues" fieldPosition="0"/>
    </format>
    <format dxfId="1267">
      <pivotArea type="all" dataOnly="0" outline="0" fieldPosition="0"/>
    </format>
    <format dxfId="1266">
      <pivotArea outline="0" collapsedLevelsAreSubtotals="1" fieldPosition="0"/>
    </format>
    <format dxfId="1265">
      <pivotArea field="0" type="button" dataOnly="0" labelOnly="1" outline="0" axis="axisPage" fieldPosition="0"/>
    </format>
    <format dxfId="1264">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63">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62">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61">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60">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59">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58">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57">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56">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55">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54">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53">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252">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251">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50">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49">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48">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47">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46">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45">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44">
      <pivotArea dataOnly="0" labelOnly="1" grandRow="1" outline="0" fieldPosition="0"/>
    </format>
    <format dxfId="12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163744-72AD-F546-8C6B-FFFCEF5B9367}" name="PivotTable7" cacheId="30" applyNumberFormats="0" applyBorderFormats="0" applyFontFormats="0" applyPatternFormats="0" applyAlignmentFormats="0" applyWidthHeightFormats="1" dataCaption="Values" updatedVersion="8" minRefreshableVersion="3" itemPrintTitles="1" createdVersion="8" indent="0" compact="0" compactData="0" multipleFieldFilters="0" chartFormat="27">
  <location ref="I25:L36" firstHeaderRow="0" firstDataRow="1" firstDataCol="2"/>
  <pivotFields count="34">
    <pivotField dataField="1" compact="0" outline="0" showAll="0" sortType="ascending">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compact="0" outline="0" showAll="0"/>
    <pivotField compact="0" outline="0" showAll="0"/>
    <pivotField compact="0" outline="0" showAll="0"/>
    <pivotField compact="0" outline="0" showAll="0"/>
    <pivotField compact="0" outline="0" showAll="0"/>
    <pivotField compact="0" outline="0" showAll="0">
      <items count="8">
        <item x="5"/>
        <item x="6"/>
        <item x="3"/>
        <item x="1"/>
        <item x="0"/>
        <item x="2"/>
        <item x="4"/>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items count="8">
        <item x="5"/>
        <item x="2"/>
        <item x="4"/>
        <item x="0"/>
        <item x="1"/>
        <item x="6"/>
        <item x="3"/>
        <item t="default"/>
      </items>
    </pivotField>
    <pivotField compact="0" outline="0" showAll="0">
      <items count="5">
        <item x="1"/>
        <item x="0"/>
        <item x="2"/>
        <item x="3"/>
        <item t="default"/>
      </items>
    </pivotField>
    <pivotField compact="0" outline="0" showAll="0">
      <items count="7">
        <item x="1"/>
        <item x="5"/>
        <item x="4"/>
        <item x="3"/>
        <item x="2"/>
        <item x="0"/>
        <item t="default"/>
      </items>
    </pivotField>
    <pivotField dataField="1" compact="0" outline="0" showAll="0"/>
    <pivotField compact="0" outline="0" showAll="0"/>
    <pivotField compact="0" outline="0" showAll="0"/>
    <pivotField compact="0" outline="0" showAll="0"/>
    <pivotField compact="0" outline="0" showAll="0"/>
    <pivotField compact="0" outline="0" showAll="0">
      <items count="6">
        <item x="4"/>
        <item x="1"/>
        <item x="2"/>
        <item x="0"/>
        <item x="3"/>
        <item t="default"/>
      </items>
    </pivotField>
    <pivotField compact="0" outline="0" showAll="0">
      <items count="6">
        <item x="4"/>
        <item x="3"/>
        <item x="0"/>
        <item x="2"/>
        <item x="1"/>
        <item t="default"/>
      </items>
    </pivotField>
    <pivotField axis="axisRow" compact="0" outline="0" showAll="0">
      <items count="5">
        <item x="1"/>
        <item x="3"/>
        <item x="0"/>
        <item x="2"/>
        <item t="default"/>
      </items>
    </pivotField>
    <pivotField compact="0" outline="0" showAll="0"/>
    <pivotField compact="0" numFmtId="164" outline="0" showAll="0"/>
    <pivotField compact="0" outline="0" showAll="0"/>
    <pivotField compact="0" outline="0" showAll="0"/>
    <pivotField compact="0" outline="0" showAll="0"/>
    <pivotField compact="0" outline="0" showAll="0"/>
    <pivotField compact="0" outline="0" showAll="0">
      <items count="7">
        <item m="1" x="4"/>
        <item x="2"/>
        <item x="0"/>
        <item m="1" x="3"/>
        <item m="1" x="5"/>
        <item x="1"/>
        <item t="default"/>
      </items>
    </pivotField>
    <pivotField compact="0" outline="0" showAll="0"/>
    <pivotField compact="0" numFmtId="9" outline="0" showAll="0"/>
    <pivotField compact="0" outline="0" showAll="0"/>
    <pivotField axis="axisRow" compact="0" outline="0" showAll="0">
      <items count="4">
        <item m="1" x="2"/>
        <item x="1"/>
        <item x="0"/>
        <item t="default"/>
      </items>
    </pivotField>
  </pivotFields>
  <rowFields count="2">
    <field x="33"/>
    <field x="22"/>
  </rowFields>
  <rowItems count="11">
    <i>
      <x v="1"/>
      <x/>
    </i>
    <i r="1">
      <x v="1"/>
    </i>
    <i r="1">
      <x v="2"/>
    </i>
    <i r="1">
      <x v="3"/>
    </i>
    <i t="default">
      <x v="1"/>
    </i>
    <i>
      <x v="2"/>
      <x/>
    </i>
    <i r="1">
      <x v="1"/>
    </i>
    <i r="1">
      <x v="2"/>
    </i>
    <i r="1">
      <x v="3"/>
    </i>
    <i t="default">
      <x v="2"/>
    </i>
    <i t="grand">
      <x/>
    </i>
  </rowItems>
  <colFields count="1">
    <field x="-2"/>
  </colFields>
  <colItems count="2">
    <i>
      <x/>
    </i>
    <i i="1">
      <x v="1"/>
    </i>
  </colItems>
  <dataFields count="2">
    <dataField name="Count of Recommended_Content_Count" fld="15" subtotal="count" showDataAs="percentOfTotal" baseField="0" baseItem="0" numFmtId="10"/>
    <dataField name="Sum of User_ID" fld="0" showDataAs="percentOfTotal" baseField="0" baseItem="0" numFmtId="10"/>
  </dataFields>
  <formats count="17">
    <format dxfId="1334">
      <pivotArea type="all" dataOnly="0" outline="0" fieldPosition="0"/>
    </format>
    <format dxfId="1333">
      <pivotArea outline="0" collapsedLevelsAreSubtotals="1" fieldPosition="0"/>
    </format>
    <format dxfId="1332">
      <pivotArea field="0" type="button" dataOnly="0" labelOnly="1" outline="0"/>
    </format>
    <format dxfId="1331">
      <pivotArea dataOnly="0" labelOnly="1" grandRow="1" outline="0" fieldPosition="0"/>
    </format>
    <format dxfId="1330">
      <pivotArea dataOnly="0" labelOnly="1" outline="0" axis="axisValues" fieldPosition="0"/>
    </format>
    <format dxfId="1329">
      <pivotArea type="all" dataOnly="0" outline="0" fieldPosition="0"/>
    </format>
    <format dxfId="1328">
      <pivotArea outline="0" collapsedLevelsAreSubtotals="1" fieldPosition="0"/>
    </format>
    <format dxfId="1327">
      <pivotArea field="0" type="button" dataOnly="0" labelOnly="1" outline="0"/>
    </format>
    <format dxfId="1326">
      <pivotArea dataOnly="0" labelOnly="1" grandRow="1" outline="0" fieldPosition="0"/>
    </format>
    <format dxfId="1325">
      <pivotArea dataOnly="0" labelOnly="1" outline="0" axis="axisValues" fieldPosition="0"/>
    </format>
    <format dxfId="1324">
      <pivotArea type="all" dataOnly="0" outline="0" fieldPosition="0"/>
    </format>
    <format dxfId="1323">
      <pivotArea outline="0" collapsedLevelsAreSubtotals="1" fieldPosition="0"/>
    </format>
    <format dxfId="1322">
      <pivotArea field="0" type="button" dataOnly="0" labelOnly="1" outline="0"/>
    </format>
    <format dxfId="1321">
      <pivotArea dataOnly="0" labelOnly="1" grandRow="1" outline="0" fieldPosition="0"/>
    </format>
    <format dxfId="1320">
      <pivotArea dataOnly="0" labelOnly="1" outline="0" axis="axisValues" fieldPosition="0"/>
    </format>
    <format dxfId="1319">
      <pivotArea outline="0" fieldPosition="0">
        <references count="1">
          <reference field="4294967294" count="1">
            <x v="1"/>
          </reference>
        </references>
      </pivotArea>
    </format>
    <format dxfId="1318">
      <pivotArea outline="0" fieldPosition="0">
        <references count="1">
          <reference field="4294967294" count="1">
            <x v="0"/>
          </reference>
        </references>
      </pivotArea>
    </format>
  </formats>
  <chartFormats count="1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2">
          <reference field="4294967294" count="1" selected="0">
            <x v="0"/>
          </reference>
          <reference field="33" count="1" selected="0">
            <x v="2"/>
          </reference>
        </references>
      </pivotArea>
    </chartFormat>
    <chartFormat chart="3" format="3" series="1">
      <pivotArea type="data" outline="0" fieldPosition="0">
        <references count="2">
          <reference field="4294967294" count="1" selected="0">
            <x v="1"/>
          </reference>
          <reference field="33" count="1" selected="0">
            <x v="0"/>
          </reference>
        </references>
      </pivotArea>
    </chartFormat>
    <chartFormat chart="3" format="4" series="1">
      <pivotArea type="data" outline="0" fieldPosition="0">
        <references count="2">
          <reference field="4294967294" count="1" selected="0">
            <x v="1"/>
          </reference>
          <reference field="33" count="1" selected="0">
            <x v="1"/>
          </reference>
        </references>
      </pivotArea>
    </chartFormat>
    <chartFormat chart="3" format="5" series="1">
      <pivotArea type="data" outline="0" fieldPosition="0">
        <references count="2">
          <reference field="4294967294" count="1" selected="0">
            <x v="1"/>
          </reference>
          <reference field="33" count="1" selected="0">
            <x v="2"/>
          </reference>
        </references>
      </pivotArea>
    </chartFormat>
    <chartFormat chart="3" format="6" series="1">
      <pivotArea type="data" outline="0" fieldPosition="0">
        <references count="2">
          <reference field="4294967294" count="1" selected="0">
            <x v="0"/>
          </reference>
          <reference field="33" count="1" selected="0">
            <x v="0"/>
          </reference>
        </references>
      </pivotArea>
    </chartFormat>
    <chartFormat chart="3" format="7" series="1">
      <pivotArea type="data" outline="0" fieldPosition="0">
        <references count="2">
          <reference field="4294967294" count="1" selected="0">
            <x v="0"/>
          </reference>
          <reference field="33" count="1" selected="0">
            <x v="1"/>
          </reference>
        </references>
      </pivotArea>
    </chartFormat>
    <chartFormat chart="8" format="0" series="1">
      <pivotArea type="data" outline="0" fieldPosition="0">
        <references count="2">
          <reference field="4294967294" count="1" selected="0">
            <x v="0"/>
          </reference>
          <reference field="33" count="1" selected="0">
            <x v="0"/>
          </reference>
        </references>
      </pivotArea>
    </chartFormat>
    <chartFormat chart="8" format="1" series="1">
      <pivotArea type="data" outline="0" fieldPosition="0">
        <references count="2">
          <reference field="4294967294" count="1" selected="0">
            <x v="0"/>
          </reference>
          <reference field="33" count="1" selected="0">
            <x v="1"/>
          </reference>
        </references>
      </pivotArea>
    </chartFormat>
    <chartFormat chart="8" format="2" series="1">
      <pivotArea type="data" outline="0" fieldPosition="0">
        <references count="2">
          <reference field="4294967294" count="1" selected="0">
            <x v="0"/>
          </reference>
          <reference field="33" count="1" selected="0">
            <x v="2"/>
          </reference>
        </references>
      </pivotArea>
    </chartFormat>
    <chartFormat chart="8" format="3" series="1">
      <pivotArea type="data" outline="0" fieldPosition="0">
        <references count="2">
          <reference field="4294967294" count="1" selected="0">
            <x v="1"/>
          </reference>
          <reference field="33" count="1" selected="0">
            <x v="0"/>
          </reference>
        </references>
      </pivotArea>
    </chartFormat>
    <chartFormat chart="8" format="4" series="1">
      <pivotArea type="data" outline="0" fieldPosition="0">
        <references count="2">
          <reference field="4294967294" count="1" selected="0">
            <x v="1"/>
          </reference>
          <reference field="33" count="1" selected="0">
            <x v="1"/>
          </reference>
        </references>
      </pivotArea>
    </chartFormat>
    <chartFormat chart="8" format="5" series="1">
      <pivotArea type="data" outline="0" fieldPosition="0">
        <references count="2">
          <reference field="4294967294" count="1" selected="0">
            <x v="1"/>
          </reference>
          <reference field="33"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0598FA-6EF4-5C4E-BC27-CF13738BDBC7}" name="PivotTable2"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1">
  <location ref="A3:E17" firstHeaderRow="1" firstDataRow="2" firstDataCol="1"/>
  <pivotFields count="34">
    <pivotField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dataField="1" numFmtId="164" showAll="0"/>
    <pivotField axis="axisRow" showAll="0">
      <items count="13">
        <item x="9"/>
        <item x="1"/>
        <item x="5"/>
        <item x="4"/>
        <item x="6"/>
        <item x="3"/>
        <item x="7"/>
        <item x="2"/>
        <item x="10"/>
        <item x="8"/>
        <item x="11"/>
        <item x="0"/>
        <item t="default"/>
      </items>
    </pivotField>
    <pivotField showAll="0"/>
    <pivotField showAll="0"/>
    <pivotField showAll="0"/>
    <pivotField axis="axisCol" showAll="0">
      <items count="7">
        <item m="1" x="3"/>
        <item m="1" x="4"/>
        <item m="1" x="5"/>
        <item x="0"/>
        <item x="1"/>
        <item x="2"/>
        <item t="default"/>
      </items>
    </pivotField>
    <pivotField showAll="0"/>
    <pivotField numFmtId="9" showAll="0"/>
    <pivotField showAll="0"/>
    <pivotField showAll="0">
      <items count="4">
        <item m="1" x="2"/>
        <item x="1"/>
        <item x="0"/>
        <item t="default"/>
      </items>
    </pivotField>
  </pivotFields>
  <rowFields count="1">
    <field x="25"/>
  </rowFields>
  <rowItems count="13">
    <i>
      <x/>
    </i>
    <i>
      <x v="1"/>
    </i>
    <i>
      <x v="2"/>
    </i>
    <i>
      <x v="3"/>
    </i>
    <i>
      <x v="4"/>
    </i>
    <i>
      <x v="5"/>
    </i>
    <i>
      <x v="6"/>
    </i>
    <i>
      <x v="7"/>
    </i>
    <i>
      <x v="8"/>
    </i>
    <i>
      <x v="9"/>
    </i>
    <i>
      <x v="10"/>
    </i>
    <i>
      <x v="11"/>
    </i>
    <i t="grand">
      <x/>
    </i>
  </rowItems>
  <colFields count="1">
    <field x="29"/>
  </colFields>
  <colItems count="4">
    <i>
      <x v="3"/>
    </i>
    <i>
      <x v="4"/>
    </i>
    <i>
      <x v="5"/>
    </i>
    <i t="grand">
      <x/>
    </i>
  </colItems>
  <dataFields count="1">
    <dataField name="Total revenue" fld="24" baseField="0" baseItem="0" numFmtId="164"/>
  </dataFields>
  <formats count="22">
    <format dxfId="1356">
      <pivotArea type="all" dataOnly="0" outline="0" fieldPosition="0"/>
    </format>
    <format dxfId="1355">
      <pivotArea outline="0" collapsedLevelsAreSubtotals="1" fieldPosition="0"/>
    </format>
    <format dxfId="1354">
      <pivotArea field="29" type="button" dataOnly="0" labelOnly="1" outline="0" axis="axisCol" fieldPosition="0"/>
    </format>
    <format dxfId="1353">
      <pivotArea dataOnly="0" labelOnly="1" fieldPosition="0">
        <references count="1">
          <reference field="29" count="0"/>
        </references>
      </pivotArea>
    </format>
    <format dxfId="1352">
      <pivotArea dataOnly="0" labelOnly="1" grandRow="1" outline="0" fieldPosition="0"/>
    </format>
    <format dxfId="1351">
      <pivotArea dataOnly="0" labelOnly="1" outline="0" axis="axisValues" fieldPosition="0"/>
    </format>
    <format dxfId="1350">
      <pivotArea type="all" dataOnly="0" outline="0" fieldPosition="0"/>
    </format>
    <format dxfId="1349">
      <pivotArea outline="0" collapsedLevelsAreSubtotals="1" fieldPosition="0"/>
    </format>
    <format dxfId="1348">
      <pivotArea field="29" type="button" dataOnly="0" labelOnly="1" outline="0" axis="axisCol" fieldPosition="0"/>
    </format>
    <format dxfId="1347">
      <pivotArea dataOnly="0" labelOnly="1" fieldPosition="0">
        <references count="1">
          <reference field="29" count="0"/>
        </references>
      </pivotArea>
    </format>
    <format dxfId="1346">
      <pivotArea dataOnly="0" labelOnly="1" grandRow="1" outline="0" fieldPosition="0"/>
    </format>
    <format dxfId="1345">
      <pivotArea dataOnly="0" labelOnly="1" outline="0" axis="axisValues" fieldPosition="0"/>
    </format>
    <format dxfId="1344">
      <pivotArea type="all" dataOnly="0" outline="0" fieldPosition="0"/>
    </format>
    <format dxfId="1343">
      <pivotArea outline="0" collapsedLevelsAreSubtotals="1" fieldPosition="0"/>
    </format>
    <format dxfId="1342">
      <pivotArea type="origin" dataOnly="0" labelOnly="1" outline="0" fieldPosition="0"/>
    </format>
    <format dxfId="1341">
      <pivotArea field="29" type="button" dataOnly="0" labelOnly="1" outline="0" axis="axisCol" fieldPosition="0"/>
    </format>
    <format dxfId="1340">
      <pivotArea type="topRight" dataOnly="0" labelOnly="1" outline="0" fieldPosition="0"/>
    </format>
    <format dxfId="1339">
      <pivotArea field="25" type="button" dataOnly="0" labelOnly="1" outline="0" axis="axisRow" fieldPosition="0"/>
    </format>
    <format dxfId="1338">
      <pivotArea dataOnly="0" labelOnly="1" fieldPosition="0">
        <references count="1">
          <reference field="25" count="0"/>
        </references>
      </pivotArea>
    </format>
    <format dxfId="1337">
      <pivotArea dataOnly="0" labelOnly="1" grandRow="1" outline="0" fieldPosition="0"/>
    </format>
    <format dxfId="1336">
      <pivotArea dataOnly="0" labelOnly="1" fieldPosition="0">
        <references count="1">
          <reference field="29" count="0"/>
        </references>
      </pivotArea>
    </format>
    <format dxfId="1335">
      <pivotArea dataOnly="0" labelOnly="1" grandCol="1" outline="0" fieldPosition="0"/>
    </format>
  </formats>
  <chartFormats count="7">
    <chartFormat chart="6" format="10" series="1">
      <pivotArea type="data" outline="0" fieldPosition="0">
        <references count="2">
          <reference field="4294967294" count="1" selected="0">
            <x v="0"/>
          </reference>
          <reference field="29" count="1" selected="0">
            <x v="0"/>
          </reference>
        </references>
      </pivotArea>
    </chartFormat>
    <chartFormat chart="6" format="11" series="1">
      <pivotArea type="data" outline="0" fieldPosition="0">
        <references count="2">
          <reference field="4294967294" count="1" selected="0">
            <x v="0"/>
          </reference>
          <reference field="29" count="1" selected="0">
            <x v="1"/>
          </reference>
        </references>
      </pivotArea>
    </chartFormat>
    <chartFormat chart="6" format="12" series="1">
      <pivotArea type="data" outline="0" fieldPosition="0">
        <references count="2">
          <reference field="4294967294" count="1" selected="0">
            <x v="0"/>
          </reference>
          <reference field="29"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series="1">
      <pivotArea type="data" outline="0" fieldPosition="0">
        <references count="2">
          <reference field="4294967294" count="1" selected="0">
            <x v="0"/>
          </reference>
          <reference field="29" count="1" selected="0">
            <x v="5"/>
          </reference>
        </references>
      </pivotArea>
    </chartFormat>
    <chartFormat chart="6" format="15" series="1">
      <pivotArea type="data" outline="0" fieldPosition="0">
        <references count="2">
          <reference field="4294967294" count="1" selected="0">
            <x v="0"/>
          </reference>
          <reference field="29" count="1" selected="0">
            <x v="3"/>
          </reference>
        </references>
      </pivotArea>
    </chartFormat>
    <chartFormat chart="6" format="16" series="1">
      <pivotArea type="data" outline="0" fieldPosition="0">
        <references count="2">
          <reference field="4294967294" count="1" selected="0">
            <x v="0"/>
          </reference>
          <reference field="2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0D2FC5-A1ED-C649-84E9-80BB00D92BAC}" name="PivotTable3"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L3:M7" firstHeaderRow="1"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axis="axisRow" showAll="0" sortType="descending">
      <items count="7">
        <item x="1"/>
        <item m="1" x="5"/>
        <item m="1" x="3"/>
        <item x="0"/>
        <item x="2"/>
        <item m="1" x="4"/>
        <item t="default"/>
      </items>
    </pivotField>
    <pivotField showAll="0"/>
    <pivotField numFmtId="9" showAll="0"/>
    <pivotField showAll="0"/>
    <pivotField showAll="0">
      <items count="4">
        <item m="1" x="2"/>
        <item x="1"/>
        <item x="0"/>
        <item t="default"/>
      </items>
    </pivotField>
  </pivotFields>
  <rowFields count="1">
    <field x="29"/>
  </rowFields>
  <rowItems count="4">
    <i>
      <x/>
    </i>
    <i>
      <x v="3"/>
    </i>
    <i>
      <x v="4"/>
    </i>
    <i t="grand">
      <x/>
    </i>
  </rowItems>
  <colItems count="1">
    <i/>
  </colItems>
  <dataFields count="1">
    <dataField name="No of User_ID" fld="0" subtotal="count" baseField="0" baseItem="0"/>
  </dataFields>
  <formats count="18">
    <format dxfId="1374">
      <pivotArea type="all" dataOnly="0" outline="0" fieldPosition="0"/>
    </format>
    <format dxfId="1373">
      <pivotArea outline="0" collapsedLevelsAreSubtotals="1" fieldPosition="0"/>
    </format>
    <format dxfId="1372">
      <pivotArea field="29" type="button" dataOnly="0" labelOnly="1" outline="0" axis="axisRow" fieldPosition="0"/>
    </format>
    <format dxfId="1371">
      <pivotArea dataOnly="0" labelOnly="1" fieldPosition="0">
        <references count="1">
          <reference field="29" count="0"/>
        </references>
      </pivotArea>
    </format>
    <format dxfId="1370">
      <pivotArea dataOnly="0" labelOnly="1" grandRow="1" outline="0" fieldPosition="0"/>
    </format>
    <format dxfId="1369">
      <pivotArea dataOnly="0" labelOnly="1" outline="0" axis="axisValues" fieldPosition="0"/>
    </format>
    <format dxfId="1368">
      <pivotArea type="all" dataOnly="0" outline="0" fieldPosition="0"/>
    </format>
    <format dxfId="1367">
      <pivotArea outline="0" collapsedLevelsAreSubtotals="1" fieldPosition="0"/>
    </format>
    <format dxfId="1366">
      <pivotArea field="29" type="button" dataOnly="0" labelOnly="1" outline="0" axis="axisRow" fieldPosition="0"/>
    </format>
    <format dxfId="1365">
      <pivotArea dataOnly="0" labelOnly="1" fieldPosition="0">
        <references count="1">
          <reference field="29" count="0"/>
        </references>
      </pivotArea>
    </format>
    <format dxfId="1364">
      <pivotArea dataOnly="0" labelOnly="1" grandRow="1" outline="0" fieldPosition="0"/>
    </format>
    <format dxfId="1363">
      <pivotArea dataOnly="0" labelOnly="1" outline="0" axis="axisValues" fieldPosition="0"/>
    </format>
    <format dxfId="1362">
      <pivotArea type="all" dataOnly="0" outline="0" fieldPosition="0"/>
    </format>
    <format dxfId="1361">
      <pivotArea outline="0" collapsedLevelsAreSubtotals="1" fieldPosition="0"/>
    </format>
    <format dxfId="1360">
      <pivotArea field="29" type="button" dataOnly="0" labelOnly="1" outline="0" axis="axisRow" fieldPosition="0"/>
    </format>
    <format dxfId="1359">
      <pivotArea dataOnly="0" labelOnly="1" fieldPosition="0">
        <references count="1">
          <reference field="29" count="0"/>
        </references>
      </pivotArea>
    </format>
    <format dxfId="1358">
      <pivotArea dataOnly="0" labelOnly="1" grandRow="1" outline="0" fieldPosition="0"/>
    </format>
    <format dxfId="1357">
      <pivotArea dataOnly="0" labelOnly="1" outline="0" axis="axisValues" fieldPosition="0"/>
    </format>
  </formats>
  <chartFormats count="12">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29" count="1" selected="0">
            <x v="2"/>
          </reference>
        </references>
      </pivotArea>
    </chartFormat>
    <chartFormat chart="12" format="18">
      <pivotArea type="data" outline="0" fieldPosition="0">
        <references count="2">
          <reference field="4294967294" count="1" selected="0">
            <x v="0"/>
          </reference>
          <reference field="29" count="1" selected="0">
            <x v="5"/>
          </reference>
        </references>
      </pivotArea>
    </chartFormat>
    <chartFormat chart="12" format="19">
      <pivotArea type="data" outline="0" fieldPosition="0">
        <references count="2">
          <reference field="4294967294" count="1" selected="0">
            <x v="0"/>
          </reference>
          <reference field="29" count="1" selected="0">
            <x v="1"/>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29" count="1" selected="0">
            <x v="2"/>
          </reference>
        </references>
      </pivotArea>
    </chartFormat>
    <chartFormat chart="15" format="22">
      <pivotArea type="data" outline="0" fieldPosition="0">
        <references count="2">
          <reference field="4294967294" count="1" selected="0">
            <x v="0"/>
          </reference>
          <reference field="29" count="1" selected="0">
            <x v="5"/>
          </reference>
        </references>
      </pivotArea>
    </chartFormat>
    <chartFormat chart="15" format="23">
      <pivotArea type="data" outline="0" fieldPosition="0">
        <references count="2">
          <reference field="4294967294" count="1" selected="0">
            <x v="0"/>
          </reference>
          <reference field="29" count="1" selected="0">
            <x v="1"/>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29" count="1" selected="0">
            <x v="2"/>
          </reference>
        </references>
      </pivotArea>
    </chartFormat>
    <chartFormat chart="16" format="26">
      <pivotArea type="data" outline="0" fieldPosition="0">
        <references count="2">
          <reference field="4294967294" count="1" selected="0">
            <x v="0"/>
          </reference>
          <reference field="29" count="1" selected="0">
            <x v="5"/>
          </reference>
        </references>
      </pivotArea>
    </chartFormat>
    <chartFormat chart="16" format="27">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7425A5-A543-6A47-B0B0-6207133CC19D}" name="PivotTable1"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U33:Y34" firstHeaderRow="0" firstDataRow="1" firstDataCol="0"/>
  <pivotFields count="34">
    <pivotField showAll="0"/>
    <pivotField showAll="0"/>
    <pivotField showAll="0"/>
    <pivotField showAll="0"/>
    <pivotField dataField="1" showAll="0"/>
    <pivotField dataField="1"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dataField="1" showAll="0"/>
    <pivotField showAll="0">
      <items count="3">
        <item x="1"/>
        <item x="0"/>
        <item t="default"/>
      </items>
    </pivotField>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dataField="1" showAll="0"/>
    <pivotField dataField="1" numFmtId="9" showAll="0"/>
    <pivotField showAll="0"/>
    <pivotField showAll="0">
      <items count="4">
        <item m="1" x="2"/>
        <item x="1"/>
        <item x="0"/>
        <item t="default"/>
      </items>
    </pivotField>
  </pivotFields>
  <rowItems count="1">
    <i/>
  </rowItems>
  <colFields count="1">
    <field x="-2"/>
  </colFields>
  <colItems count="5">
    <i>
      <x/>
    </i>
    <i i="1">
      <x v="1"/>
    </i>
    <i i="2">
      <x v="2"/>
    </i>
    <i i="3">
      <x v="3"/>
    </i>
    <i i="4">
      <x v="4"/>
    </i>
  </colItems>
  <dataFields count="5">
    <dataField name=" Average_Rating_Given" fld="16" subtotal="average" baseField="0" baseItem="0" numFmtId="1"/>
    <dataField name=" Monthly_Price" fld="4" subtotal="average" baseField="0" baseItem="0" numFmtId="164"/>
    <dataField name="mean Watch_Hours" fld="5" subtotal="average" baseField="0" baseItem="0" numFmtId="1"/>
    <dataField name="MeanEngagement Percentage from Recommendations" fld="31" subtotal="average" baseField="0" baseItem="0" numFmtId="9"/>
    <dataField name="MeanAverage Watch Hours per Recommended Content" fld="30" subtotal="average" baseField="0" baseItem="0" numFmtId="2"/>
  </dataFields>
  <formats count="16">
    <format dxfId="1390">
      <pivotArea type="all" dataOnly="0" outline="0" fieldPosition="0"/>
    </format>
    <format dxfId="1389">
      <pivotArea outline="0" collapsedLevelsAreSubtotals="1" fieldPosition="0"/>
    </format>
    <format dxfId="1388">
      <pivotArea field="17" type="button" dataOnly="0" labelOnly="1" outline="0"/>
    </format>
    <format dxfId="1387">
      <pivotArea dataOnly="0" labelOnly="1" grandRow="1" outline="0" fieldPosition="0"/>
    </format>
    <format dxfId="1386">
      <pivotArea dataOnly="0" labelOnly="1" outline="0" axis="axisValues" fieldPosition="0"/>
    </format>
    <format dxfId="1385">
      <pivotArea type="all" dataOnly="0" outline="0" fieldPosition="0"/>
    </format>
    <format dxfId="1384">
      <pivotArea outline="0" collapsedLevelsAreSubtotals="1" fieldPosition="0"/>
    </format>
    <format dxfId="1383">
      <pivotArea field="17" type="button" dataOnly="0" labelOnly="1" outline="0"/>
    </format>
    <format dxfId="1382">
      <pivotArea dataOnly="0" labelOnly="1" grandRow="1" outline="0" fieldPosition="0"/>
    </format>
    <format dxfId="1381">
      <pivotArea dataOnly="0" labelOnly="1" outline="0" axis="axisValues" fieldPosition="0"/>
    </format>
    <format dxfId="1380">
      <pivotArea outline="0" fieldPosition="0">
        <references count="1">
          <reference field="4294967294" count="1">
            <x v="0"/>
          </reference>
        </references>
      </pivotArea>
    </format>
    <format dxfId="1379">
      <pivotArea outline="0" fieldPosition="0">
        <references count="1">
          <reference field="4294967294" count="1">
            <x v="1"/>
          </reference>
        </references>
      </pivotArea>
    </format>
    <format dxfId="1378">
      <pivotArea type="all" dataOnly="0" outline="0" fieldPosition="0"/>
    </format>
    <format dxfId="1377">
      <pivotArea outline="0" collapsedLevelsAreSubtotals="1" fieldPosition="0"/>
    </format>
    <format dxfId="1376">
      <pivotArea dataOnly="0" labelOnly="1" outline="0" fieldPosition="0">
        <references count="1">
          <reference field="4294967294" count="3">
            <x v="0"/>
            <x v="1"/>
            <x v="2"/>
          </reference>
        </references>
      </pivotArea>
    </format>
    <format dxfId="1375">
      <pivotArea outline="0" fieldPosition="0">
        <references count="1">
          <reference field="4294967294" count="1">
            <x v="4"/>
          </reference>
        </references>
      </pivotArea>
    </format>
  </formats>
  <chartFormats count="1">
    <chartFormat chart="0" format="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DEC01A-6545-7641-BEC5-7279A1272987}" name="PivotTable6" cacheId="3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55">
  <location ref="AH22:AK25" firstHeaderRow="1" firstDataRow="2" firstDataCol="1"/>
  <pivotFields count="3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7">
        <item x="5"/>
        <item x="6"/>
        <item x="3"/>
        <item x="1"/>
        <item x="0"/>
        <item x="2"/>
        <item x="4"/>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items count="7">
        <item x="5"/>
        <item x="2"/>
        <item x="4"/>
        <item x="0"/>
        <item x="1"/>
        <item x="6"/>
        <item x="3"/>
      </items>
    </pivotField>
    <pivotField compact="0" outline="0" showAll="0" defaultSubtotal="0">
      <items count="4">
        <item x="1"/>
        <item x="0"/>
        <item x="2"/>
        <item x="3"/>
      </items>
    </pivotField>
    <pivotField compact="0" outline="0" showAll="0" defaultSubtotal="0">
      <items count="6">
        <item x="1"/>
        <item x="5"/>
        <item x="4"/>
        <item x="3"/>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1"/>
        <item x="2"/>
        <item x="0"/>
        <item x="3"/>
      </items>
    </pivotField>
    <pivotField compact="0" outline="0" showAll="0" defaultSubtotal="0">
      <items count="5">
        <item x="4"/>
        <item x="3"/>
        <item x="0"/>
        <item x="2"/>
        <item x="1"/>
      </items>
    </pivotField>
    <pivotField compact="0" outline="0" showAll="0" defaultSubtotal="0">
      <items count="4">
        <item x="1"/>
        <item x="3"/>
        <item x="0"/>
        <item x="2"/>
      </items>
    </pivotField>
    <pivotField compact="0"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6">
        <item m="1" x="4"/>
        <item x="2"/>
        <item x="0"/>
        <item m="1" x="3"/>
        <item m="1" x="5"/>
        <item x="1"/>
      </items>
    </pivotField>
    <pivotField dataField="1" compact="0" outline="0" showAll="0" defaultSubtotal="0"/>
    <pivotField compact="0" numFmtId="9" outline="0" showAll="0" defaultSubtotal="0"/>
    <pivotField compact="0" outline="0" showAll="0" defaultSubtotal="0"/>
    <pivotField axis="axisRow" compact="0" outline="0" showAll="0" defaultSubtotal="0">
      <items count="3">
        <item m="1" x="2"/>
        <item x="1"/>
        <item x="0"/>
      </items>
    </pivotField>
  </pivotFields>
  <rowFields count="1">
    <field x="33"/>
  </rowFields>
  <rowItems count="2">
    <i>
      <x v="1"/>
    </i>
    <i>
      <x v="2"/>
    </i>
  </rowItems>
  <colFields count="1">
    <field x="29"/>
  </colFields>
  <colItems count="3">
    <i>
      <x v="1"/>
    </i>
    <i>
      <x v="2"/>
    </i>
    <i>
      <x v="5"/>
    </i>
  </colItems>
  <dataFields count="1">
    <dataField name="  Watch Hours per Recommended Content" fld="30" showDataAs="percentOfTotal" baseField="0" baseItem="0" numFmtId="10"/>
  </dataFields>
  <formats count="23">
    <format dxfId="910">
      <pivotArea type="all" dataOnly="0" outline="0" fieldPosition="0"/>
    </format>
    <format dxfId="909">
      <pivotArea outline="0" collapsedLevelsAreSubtotals="1" fieldPosition="0"/>
    </format>
    <format dxfId="908">
      <pivotArea type="origin" dataOnly="0" labelOnly="1" outline="0" fieldPosition="0"/>
    </format>
    <format dxfId="907">
      <pivotArea field="6" type="button" dataOnly="0" labelOnly="1" outline="0"/>
    </format>
    <format dxfId="906">
      <pivotArea type="topRight" dataOnly="0" labelOnly="1" outline="0" fieldPosition="0"/>
    </format>
    <format dxfId="905">
      <pivotArea field="21" type="button" dataOnly="0" labelOnly="1" outline="0"/>
    </format>
    <format dxfId="904">
      <pivotArea dataOnly="0" labelOnly="1" grandRow="1" outline="0" fieldPosition="0"/>
    </format>
    <format dxfId="903">
      <pivotArea dataOnly="0" labelOnly="1" grandCol="1" outline="0" fieldPosition="0"/>
    </format>
    <format dxfId="902">
      <pivotArea type="all" dataOnly="0" outline="0" fieldPosition="0"/>
    </format>
    <format dxfId="901">
      <pivotArea outline="0" collapsedLevelsAreSubtotals="1" fieldPosition="0"/>
    </format>
    <format dxfId="900">
      <pivotArea type="origin" dataOnly="0" labelOnly="1" outline="0" fieldPosition="0"/>
    </format>
    <format dxfId="899">
      <pivotArea field="6" type="button" dataOnly="0" labelOnly="1" outline="0"/>
    </format>
    <format dxfId="898">
      <pivotArea type="topRight" dataOnly="0" labelOnly="1" outline="0" fieldPosition="0"/>
    </format>
    <format dxfId="897">
      <pivotArea field="21" type="button" dataOnly="0" labelOnly="1" outline="0"/>
    </format>
    <format dxfId="896">
      <pivotArea dataOnly="0" labelOnly="1" grandRow="1" outline="0" fieldPosition="0"/>
    </format>
    <format dxfId="895">
      <pivotArea dataOnly="0" labelOnly="1" grandCol="1" outline="0" fieldPosition="0"/>
    </format>
    <format dxfId="894">
      <pivotArea type="all" dataOnly="0" outline="0" fieldPosition="0"/>
    </format>
    <format dxfId="893">
      <pivotArea outline="0" collapsedLevelsAreSubtotals="1" fieldPosition="0"/>
    </format>
    <format dxfId="892">
      <pivotArea type="origin" dataOnly="0" labelOnly="1" outline="0" fieldPosition="0"/>
    </format>
    <format dxfId="891">
      <pivotArea field="6" type="button" dataOnly="0" labelOnly="1" outline="0"/>
    </format>
    <format dxfId="890">
      <pivotArea type="topRight" dataOnly="0" labelOnly="1" outline="0" fieldPosition="0"/>
    </format>
    <format dxfId="889">
      <pivotArea field="21" type="button" dataOnly="0" labelOnly="1" outline="0"/>
    </format>
    <format dxfId="888">
      <pivotArea outline="0" fieldPosition="0">
        <references count="1">
          <reference field="4294967294" count="1">
            <x v="0"/>
          </reference>
        </references>
      </pivotArea>
    </format>
  </formats>
  <chartFormats count="27">
    <chartFormat chart="11" format="45" series="1">
      <pivotArea type="data" outline="0" fieldPosition="0">
        <references count="1">
          <reference field="4294967294" count="1" selected="0">
            <x v="0"/>
          </reference>
        </references>
      </pivotArea>
    </chartFormat>
    <chartFormat chart="10" format="43" series="1">
      <pivotArea type="data" outline="0" fieldPosition="0">
        <references count="1">
          <reference field="4294967294" count="1" selected="0">
            <x v="0"/>
          </reference>
        </references>
      </pivotArea>
    </chartFormat>
    <chartFormat chart="0" format="39"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29" count="1" selected="0">
            <x v="1"/>
          </reference>
        </references>
      </pivotArea>
    </chartFormat>
    <chartFormat chart="20" format="2" series="1">
      <pivotArea type="data" outline="0" fieldPosition="0">
        <references count="2">
          <reference field="4294967294" count="1" selected="0">
            <x v="0"/>
          </reference>
          <reference field="29" count="1" selected="0">
            <x v="2"/>
          </reference>
        </references>
      </pivotArea>
    </chartFormat>
    <chartFormat chart="20" format="4" series="1">
      <pivotArea type="data" outline="0" fieldPosition="0">
        <references count="2">
          <reference field="4294967294" count="1" selected="0">
            <x v="0"/>
          </reference>
          <reference field="29" count="1" selected="0">
            <x v="5"/>
          </reference>
        </references>
      </pivotArea>
    </chartFormat>
    <chartFormat chart="27" format="13" series="1">
      <pivotArea type="data" outline="0" fieldPosition="0">
        <references count="2">
          <reference field="4294967294" count="1" selected="0">
            <x v="0"/>
          </reference>
          <reference field="29" count="1" selected="0">
            <x v="1"/>
          </reference>
        </references>
      </pivotArea>
    </chartFormat>
    <chartFormat chart="27" format="14" series="1">
      <pivotArea type="data" outline="0" fieldPosition="0">
        <references count="2">
          <reference field="4294967294" count="1" selected="0">
            <x v="0"/>
          </reference>
          <reference field="29" count="1" selected="0">
            <x v="2"/>
          </reference>
        </references>
      </pivotArea>
    </chartFormat>
    <chartFormat chart="27" format="17" series="1">
      <pivotArea type="data" outline="0" fieldPosition="0">
        <references count="2">
          <reference field="4294967294" count="1" selected="0">
            <x v="0"/>
          </reference>
          <reference field="29" count="1" selected="0">
            <x v="5"/>
          </reference>
        </references>
      </pivotArea>
    </chartFormat>
    <chartFormat chart="28" format="19" series="1">
      <pivotArea type="data" outline="0" fieldPosition="0">
        <references count="2">
          <reference field="4294967294" count="1" selected="0">
            <x v="0"/>
          </reference>
          <reference field="29" count="1" selected="0">
            <x v="1"/>
          </reference>
        </references>
      </pivotArea>
    </chartFormat>
    <chartFormat chart="28" format="20" series="1">
      <pivotArea type="data" outline="0" fieldPosition="0">
        <references count="2">
          <reference field="4294967294" count="1" selected="0">
            <x v="0"/>
          </reference>
          <reference field="29" count="1" selected="0">
            <x v="2"/>
          </reference>
        </references>
      </pivotArea>
    </chartFormat>
    <chartFormat chart="28" format="23" series="1">
      <pivotArea type="data" outline="0" fieldPosition="0">
        <references count="2">
          <reference field="4294967294" count="1" selected="0">
            <x v="0"/>
          </reference>
          <reference field="29" count="1" selected="0">
            <x v="5"/>
          </reference>
        </references>
      </pivotArea>
    </chartFormat>
    <chartFormat chart="30" format="0" series="1">
      <pivotArea type="data" outline="0" fieldPosition="0">
        <references count="2">
          <reference field="4294967294" count="1" selected="0">
            <x v="0"/>
          </reference>
          <reference field="29" count="1" selected="0">
            <x v="1"/>
          </reference>
        </references>
      </pivotArea>
    </chartFormat>
    <chartFormat chart="30" format="2" series="1">
      <pivotArea type="data" outline="0" fieldPosition="0">
        <references count="2">
          <reference field="4294967294" count="1" selected="0">
            <x v="0"/>
          </reference>
          <reference field="29" count="1" selected="0">
            <x v="2"/>
          </reference>
        </references>
      </pivotArea>
    </chartFormat>
    <chartFormat chart="30" format="4" series="1">
      <pivotArea type="data" outline="0" fieldPosition="0">
        <references count="2">
          <reference field="4294967294" count="1" selected="0">
            <x v="0"/>
          </reference>
          <reference field="29" count="1" selected="0">
            <x v="5"/>
          </reference>
        </references>
      </pivotArea>
    </chartFormat>
    <chartFormat chart="31" format="0" series="1">
      <pivotArea type="data" outline="0" fieldPosition="0">
        <references count="2">
          <reference field="4294967294" count="1" selected="0">
            <x v="0"/>
          </reference>
          <reference field="29" count="1" selected="0">
            <x v="1"/>
          </reference>
        </references>
      </pivotArea>
    </chartFormat>
    <chartFormat chart="31" format="1" series="1">
      <pivotArea type="data" outline="0" fieldPosition="0">
        <references count="2">
          <reference field="4294967294" count="1" selected="0">
            <x v="0"/>
          </reference>
          <reference field="29" count="1" selected="0">
            <x v="2"/>
          </reference>
        </references>
      </pivotArea>
    </chartFormat>
    <chartFormat chart="31" format="2" series="1">
      <pivotArea type="data" outline="0" fieldPosition="0">
        <references count="2">
          <reference field="4294967294" count="1" selected="0">
            <x v="0"/>
          </reference>
          <reference field="29" count="1" selected="0">
            <x v="5"/>
          </reference>
        </references>
      </pivotArea>
    </chartFormat>
    <chartFormat chart="41" format="0" series="1">
      <pivotArea type="data" outline="0" fieldPosition="0">
        <references count="2">
          <reference field="4294967294" count="1" selected="0">
            <x v="0"/>
          </reference>
          <reference field="29" count="1" selected="0">
            <x v="1"/>
          </reference>
        </references>
      </pivotArea>
    </chartFormat>
    <chartFormat chart="41" format="1" series="1">
      <pivotArea type="data" outline="0" fieldPosition="0">
        <references count="2">
          <reference field="4294967294" count="1" selected="0">
            <x v="0"/>
          </reference>
          <reference field="29" count="1" selected="0">
            <x v="2"/>
          </reference>
        </references>
      </pivotArea>
    </chartFormat>
    <chartFormat chart="41" format="2" series="1">
      <pivotArea type="data" outline="0" fieldPosition="0">
        <references count="2">
          <reference field="4294967294" count="1" selected="0">
            <x v="0"/>
          </reference>
          <reference field="29" count="1" selected="0">
            <x v="5"/>
          </reference>
        </references>
      </pivotArea>
    </chartFormat>
    <chartFormat chart="44" format="3" series="1">
      <pivotArea type="data" outline="0" fieldPosition="0">
        <references count="2">
          <reference field="4294967294" count="1" selected="0">
            <x v="0"/>
          </reference>
          <reference field="29" count="1" selected="0">
            <x v="1"/>
          </reference>
        </references>
      </pivotArea>
    </chartFormat>
    <chartFormat chart="44" format="4" series="1">
      <pivotArea type="data" outline="0" fieldPosition="0">
        <references count="2">
          <reference field="4294967294" count="1" selected="0">
            <x v="0"/>
          </reference>
          <reference field="29" count="1" selected="0">
            <x v="2"/>
          </reference>
        </references>
      </pivotArea>
    </chartFormat>
    <chartFormat chart="44" format="5" series="1">
      <pivotArea type="data" outline="0" fieldPosition="0">
        <references count="2">
          <reference field="4294967294" count="1" selected="0">
            <x v="0"/>
          </reference>
          <reference field="29" count="1" selected="0">
            <x v="5"/>
          </reference>
        </references>
      </pivotArea>
    </chartFormat>
    <chartFormat chart="45" format="6" series="1">
      <pivotArea type="data" outline="0" fieldPosition="0">
        <references count="2">
          <reference field="4294967294" count="1" selected="0">
            <x v="0"/>
          </reference>
          <reference field="29" count="1" selected="0">
            <x v="1"/>
          </reference>
        </references>
      </pivotArea>
    </chartFormat>
    <chartFormat chart="45" format="7" series="1">
      <pivotArea type="data" outline="0" fieldPosition="0">
        <references count="2">
          <reference field="4294967294" count="1" selected="0">
            <x v="0"/>
          </reference>
          <reference field="29" count="1" selected="0">
            <x v="2"/>
          </reference>
        </references>
      </pivotArea>
    </chartFormat>
    <chartFormat chart="45" format="8" series="1">
      <pivotArea type="data" outline="0" fieldPosition="0">
        <references count="2">
          <reference field="4294967294" count="1" selected="0">
            <x v="0"/>
          </reference>
          <reference field="2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F9FF88-FF43-2242-B68F-5108BD78BC9A}" name="PivotTable10"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P21:R23" firstHeaderRow="0"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axis="axisRow" showAll="0">
      <items count="2">
        <item x="0"/>
        <item t="default"/>
      </items>
    </pivotField>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dataField="1"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8"/>
  </rowFields>
  <rowItems count="2">
    <i>
      <x/>
    </i>
    <i t="grand">
      <x/>
    </i>
  </rowItems>
  <colFields count="1">
    <field x="-2"/>
  </colFields>
  <colItems count="2">
    <i>
      <x/>
    </i>
    <i i="1">
      <x v="1"/>
    </i>
  </colItems>
  <dataFields count="2">
    <dataField name="Average of no of month subscribed" fld="23" subtotal="average" baseField="0" baseItem="0" numFmtId="1"/>
    <dataField name="Count of User_ID" fld="0" subtotal="count" baseField="0" baseItem="0"/>
  </dataFields>
  <formats count="24">
    <format dxfId="934">
      <pivotArea type="all" dataOnly="0" outline="0" fieldPosition="0"/>
    </format>
    <format dxfId="933">
      <pivotArea outline="0" collapsedLevelsAreSubtotals="1" fieldPosition="0"/>
    </format>
    <format dxfId="932">
      <pivotArea type="origin" dataOnly="0" labelOnly="1" outline="0" fieldPosition="0"/>
    </format>
    <format dxfId="931">
      <pivotArea field="6" type="button" dataOnly="0" labelOnly="1" outline="0"/>
    </format>
    <format dxfId="930">
      <pivotArea type="topRight" dataOnly="0" labelOnly="1" outline="0" fieldPosition="0"/>
    </format>
    <format dxfId="929">
      <pivotArea field="21" type="button" dataOnly="0" labelOnly="1" outline="0"/>
    </format>
    <format dxfId="928">
      <pivotArea dataOnly="0" labelOnly="1" grandRow="1" outline="0" fieldPosition="0"/>
    </format>
    <format dxfId="927">
      <pivotArea dataOnly="0" labelOnly="1" grandCol="1" outline="0" fieldPosition="0"/>
    </format>
    <format dxfId="926">
      <pivotArea type="all" dataOnly="0" outline="0" fieldPosition="0"/>
    </format>
    <format dxfId="925">
      <pivotArea outline="0" collapsedLevelsAreSubtotals="1" fieldPosition="0"/>
    </format>
    <format dxfId="924">
      <pivotArea type="origin" dataOnly="0" labelOnly="1" outline="0" fieldPosition="0"/>
    </format>
    <format dxfId="923">
      <pivotArea field="6" type="button" dataOnly="0" labelOnly="1" outline="0"/>
    </format>
    <format dxfId="922">
      <pivotArea type="topRight" dataOnly="0" labelOnly="1" outline="0" fieldPosition="0"/>
    </format>
    <format dxfId="921">
      <pivotArea field="21" type="button" dataOnly="0" labelOnly="1" outline="0"/>
    </format>
    <format dxfId="920">
      <pivotArea dataOnly="0" labelOnly="1" grandRow="1" outline="0" fieldPosition="0"/>
    </format>
    <format dxfId="919">
      <pivotArea dataOnly="0" labelOnly="1" grandCol="1" outline="0" fieldPosition="0"/>
    </format>
    <format dxfId="918">
      <pivotArea type="all" dataOnly="0" outline="0" fieldPosition="0"/>
    </format>
    <format dxfId="917">
      <pivotArea outline="0" collapsedLevelsAreSubtotals="1" fieldPosition="0"/>
    </format>
    <format dxfId="916">
      <pivotArea type="origin" dataOnly="0" labelOnly="1" outline="0" fieldPosition="0"/>
    </format>
    <format dxfId="915">
      <pivotArea field="6" type="button" dataOnly="0" labelOnly="1" outline="0"/>
    </format>
    <format dxfId="914">
      <pivotArea type="topRight" dataOnly="0" labelOnly="1" outline="0" fieldPosition="0"/>
    </format>
    <format dxfId="913">
      <pivotArea field="21" type="button" dataOnly="0" labelOnly="1" outline="0"/>
    </format>
    <format dxfId="912">
      <pivotArea dataOnly="0" labelOnly="1" grandRow="1" outline="0" fieldPosition="0"/>
    </format>
    <format dxfId="9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228739-673A-F843-95F9-3CA57B547BBB}" name="PivotTable8"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A21:B27" firstHeaderRow="1" firstDataRow="1" firstDataCol="1"/>
  <pivotFields count="34">
    <pivotField showAll="0"/>
    <pivotField showAll="0"/>
    <pivotField showAll="0"/>
    <pivotField showAll="0"/>
    <pivotField showAll="0"/>
    <pivotField showAll="0"/>
    <pivotField showAll="0">
      <items count="8">
        <item x="5"/>
        <item x="6"/>
        <item x="3"/>
        <item x="1"/>
        <item x="0"/>
        <item x="2"/>
        <item x="4"/>
        <item t="default"/>
      </items>
    </pivotField>
    <pivotField dataField="1"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axis="axisRow"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20"/>
  </rowFields>
  <rowItems count="6">
    <i>
      <x/>
    </i>
    <i>
      <x v="1"/>
    </i>
    <i>
      <x v="2"/>
    </i>
    <i>
      <x v="3"/>
    </i>
    <i>
      <x v="4"/>
    </i>
    <i t="grand">
      <x/>
    </i>
  </rowItems>
  <colItems count="1">
    <i/>
  </colItems>
  <dataFields count="1">
    <dataField name="Sum of Active_Devices" fld="7" baseField="0" baseItem="0"/>
  </dataFields>
  <formats count="24">
    <format dxfId="958">
      <pivotArea type="all" dataOnly="0" outline="0" fieldPosition="0"/>
    </format>
    <format dxfId="957">
      <pivotArea outline="0" collapsedLevelsAreSubtotals="1" fieldPosition="0"/>
    </format>
    <format dxfId="956">
      <pivotArea type="origin" dataOnly="0" labelOnly="1" outline="0" fieldPosition="0"/>
    </format>
    <format dxfId="955">
      <pivotArea field="6" type="button" dataOnly="0" labelOnly="1" outline="0"/>
    </format>
    <format dxfId="954">
      <pivotArea type="topRight" dataOnly="0" labelOnly="1" outline="0" fieldPosition="0"/>
    </format>
    <format dxfId="953">
      <pivotArea field="21" type="button" dataOnly="0" labelOnly="1" outline="0"/>
    </format>
    <format dxfId="952">
      <pivotArea dataOnly="0" labelOnly="1" grandRow="1" outline="0" fieldPosition="0"/>
    </format>
    <format dxfId="951">
      <pivotArea dataOnly="0" labelOnly="1" grandCol="1" outline="0" fieldPosition="0"/>
    </format>
    <format dxfId="950">
      <pivotArea type="all" dataOnly="0" outline="0" fieldPosition="0"/>
    </format>
    <format dxfId="949">
      <pivotArea outline="0" collapsedLevelsAreSubtotals="1" fieldPosition="0"/>
    </format>
    <format dxfId="948">
      <pivotArea type="origin" dataOnly="0" labelOnly="1" outline="0" fieldPosition="0"/>
    </format>
    <format dxfId="947">
      <pivotArea field="6" type="button" dataOnly="0" labelOnly="1" outline="0"/>
    </format>
    <format dxfId="946">
      <pivotArea type="topRight" dataOnly="0" labelOnly="1" outline="0" fieldPosition="0"/>
    </format>
    <format dxfId="945">
      <pivotArea field="21" type="button" dataOnly="0" labelOnly="1" outline="0"/>
    </format>
    <format dxfId="944">
      <pivotArea dataOnly="0" labelOnly="1" grandRow="1" outline="0" fieldPosition="0"/>
    </format>
    <format dxfId="943">
      <pivotArea dataOnly="0" labelOnly="1" grandCol="1" outline="0" fieldPosition="0"/>
    </format>
    <format dxfId="942">
      <pivotArea type="all" dataOnly="0" outline="0" fieldPosition="0"/>
    </format>
    <format dxfId="941">
      <pivotArea outline="0" collapsedLevelsAreSubtotals="1" fieldPosition="0"/>
    </format>
    <format dxfId="940">
      <pivotArea type="origin" dataOnly="0" labelOnly="1" outline="0" fieldPosition="0"/>
    </format>
    <format dxfId="939">
      <pivotArea field="6" type="button" dataOnly="0" labelOnly="1" outline="0"/>
    </format>
    <format dxfId="938">
      <pivotArea type="topRight" dataOnly="0" labelOnly="1" outline="0" fieldPosition="0"/>
    </format>
    <format dxfId="937">
      <pivotArea field="21" type="button" dataOnly="0" labelOnly="1" outline="0"/>
    </format>
    <format dxfId="936">
      <pivotArea dataOnly="0" labelOnly="1" grandRow="1" outline="0" fieldPosition="0"/>
    </format>
    <format dxfId="935">
      <pivotArea dataOnly="0" labelOnly="1" grandCol="1" outline="0" fieldPosition="0"/>
    </format>
  </formats>
  <chartFormats count="6">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20" count="1" selected="0">
            <x v="0"/>
          </reference>
        </references>
      </pivotArea>
    </chartFormat>
    <chartFormat chart="8" format="15">
      <pivotArea type="data" outline="0" fieldPosition="0">
        <references count="2">
          <reference field="4294967294" count="1" selected="0">
            <x v="0"/>
          </reference>
          <reference field="20" count="1" selected="0">
            <x v="1"/>
          </reference>
        </references>
      </pivotArea>
    </chartFormat>
    <chartFormat chart="8" format="16">
      <pivotArea type="data" outline="0" fieldPosition="0">
        <references count="2">
          <reference field="4294967294" count="1" selected="0">
            <x v="0"/>
          </reference>
          <reference field="20" count="1" selected="0">
            <x v="2"/>
          </reference>
        </references>
      </pivotArea>
    </chartFormat>
    <chartFormat chart="8" format="17">
      <pivotArea type="data" outline="0" fieldPosition="0">
        <references count="2">
          <reference field="4294967294" count="1" selected="0">
            <x v="0"/>
          </reference>
          <reference field="20" count="1" selected="0">
            <x v="3"/>
          </reference>
        </references>
      </pivotArea>
    </chartFormat>
    <chartFormat chart="8" format="18">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8B8CD2-0B9B-FC46-ABDA-F2E78D1A2D2F}" name="PivotTable2"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O33:P62" firstHeaderRow="1"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axis="axisRow" showAll="0">
      <items count="13">
        <item x="9"/>
        <item x="1"/>
        <item x="5"/>
        <item x="4"/>
        <item x="6"/>
        <item x="3"/>
        <item x="7"/>
        <item x="2"/>
        <item x="10"/>
        <item x="8"/>
        <item x="11"/>
        <item x="0"/>
        <item t="default"/>
      </items>
    </pivotField>
    <pivotField axis="axisRow" showAll="0">
      <items count="4">
        <item x="2"/>
        <item x="1"/>
        <item x="0"/>
        <item t="default"/>
      </items>
    </pivotField>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2">
    <field x="26"/>
    <field x="25"/>
  </rowFields>
  <rowItems count="29">
    <i>
      <x/>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Items count="1">
    <i/>
  </colItems>
  <dataFields count="1">
    <dataField name="Count of User_ID" fld="0" subtotal="count" baseField="0" baseItem="0"/>
  </dataFields>
  <formats count="23">
    <format dxfId="981">
      <pivotArea type="all" dataOnly="0" outline="0" fieldPosition="0"/>
    </format>
    <format dxfId="980">
      <pivotArea outline="0" collapsedLevelsAreSubtotals="1" fieldPosition="0"/>
    </format>
    <format dxfId="979">
      <pivotArea type="origin" dataOnly="0" labelOnly="1" outline="0" fieldPosition="0"/>
    </format>
    <format dxfId="978">
      <pivotArea field="6" type="button" dataOnly="0" labelOnly="1" outline="0"/>
    </format>
    <format dxfId="977">
      <pivotArea type="topRight" dataOnly="0" labelOnly="1" outline="0" fieldPosition="0"/>
    </format>
    <format dxfId="976">
      <pivotArea field="21" type="button" dataOnly="0" labelOnly="1" outline="0"/>
    </format>
    <format dxfId="975">
      <pivotArea dataOnly="0" labelOnly="1" grandRow="1" outline="0" fieldPosition="0"/>
    </format>
    <format dxfId="974">
      <pivotArea dataOnly="0" labelOnly="1" grandCol="1" outline="0" fieldPosition="0"/>
    </format>
    <format dxfId="973">
      <pivotArea type="all" dataOnly="0" outline="0" fieldPosition="0"/>
    </format>
    <format dxfId="972">
      <pivotArea outline="0" collapsedLevelsAreSubtotals="1" fieldPosition="0"/>
    </format>
    <format dxfId="971">
      <pivotArea type="origin" dataOnly="0" labelOnly="1" outline="0" fieldPosition="0"/>
    </format>
    <format dxfId="970">
      <pivotArea field="6" type="button" dataOnly="0" labelOnly="1" outline="0"/>
    </format>
    <format dxfId="969">
      <pivotArea type="topRight" dataOnly="0" labelOnly="1" outline="0" fieldPosition="0"/>
    </format>
    <format dxfId="968">
      <pivotArea field="21" type="button" dataOnly="0" labelOnly="1" outline="0"/>
    </format>
    <format dxfId="967">
      <pivotArea dataOnly="0" labelOnly="1" grandRow="1" outline="0" fieldPosition="0"/>
    </format>
    <format dxfId="966">
      <pivotArea dataOnly="0" labelOnly="1" grandCol="1" outline="0" fieldPosition="0"/>
    </format>
    <format dxfId="965">
      <pivotArea type="all" dataOnly="0" outline="0" fieldPosition="0"/>
    </format>
    <format dxfId="964">
      <pivotArea outline="0" collapsedLevelsAreSubtotals="1" fieldPosition="0"/>
    </format>
    <format dxfId="963">
      <pivotArea type="origin" dataOnly="0" labelOnly="1" outline="0" fieldPosition="0"/>
    </format>
    <format dxfId="962">
      <pivotArea field="6" type="button" dataOnly="0" labelOnly="1" outline="0"/>
    </format>
    <format dxfId="961">
      <pivotArea type="topRight" dataOnly="0" labelOnly="1" outline="0" fieldPosition="0"/>
    </format>
    <format dxfId="960">
      <pivotArea field="21" type="button" dataOnly="0" labelOnly="1" outline="0"/>
    </format>
    <format dxfId="95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FE0CD7-930C-F341-B7B2-09C9EC52BD20}" name="PivotTable3"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R33:S47" firstHeaderRow="1"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axis="axisRow" showAll="0">
      <items count="13">
        <item x="8"/>
        <item x="3"/>
        <item x="5"/>
        <item x="4"/>
        <item x="7"/>
        <item x="10"/>
        <item x="9"/>
        <item x="6"/>
        <item x="11"/>
        <item x="1"/>
        <item x="0"/>
        <item x="2"/>
        <item t="default"/>
      </items>
    </pivotField>
    <pivotField axis="axisRow" showAll="0">
      <items count="2">
        <item x="0"/>
        <item t="default"/>
      </items>
    </pivotField>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2">
    <field x="28"/>
    <field x="27"/>
  </rowFields>
  <rowItems count="14">
    <i>
      <x/>
    </i>
    <i r="1">
      <x/>
    </i>
    <i r="1">
      <x v="1"/>
    </i>
    <i r="1">
      <x v="2"/>
    </i>
    <i r="1">
      <x v="3"/>
    </i>
    <i r="1">
      <x v="4"/>
    </i>
    <i r="1">
      <x v="5"/>
    </i>
    <i r="1">
      <x v="6"/>
    </i>
    <i r="1">
      <x v="7"/>
    </i>
    <i r="1">
      <x v="8"/>
    </i>
    <i r="1">
      <x v="9"/>
    </i>
    <i r="1">
      <x v="10"/>
    </i>
    <i r="1">
      <x v="11"/>
    </i>
    <i t="grand">
      <x/>
    </i>
  </rowItems>
  <colItems count="1">
    <i/>
  </colItems>
  <dataFields count="1">
    <dataField name="Count of User_ID" fld="0" subtotal="count" baseField="0" baseItem="0"/>
  </dataFields>
  <formats count="23">
    <format dxfId="1004">
      <pivotArea type="all" dataOnly="0" outline="0" fieldPosition="0"/>
    </format>
    <format dxfId="1003">
      <pivotArea outline="0" collapsedLevelsAreSubtotals="1" fieldPosition="0"/>
    </format>
    <format dxfId="1002">
      <pivotArea type="origin" dataOnly="0" labelOnly="1" outline="0" fieldPosition="0"/>
    </format>
    <format dxfId="1001">
      <pivotArea field="6" type="button" dataOnly="0" labelOnly="1" outline="0"/>
    </format>
    <format dxfId="1000">
      <pivotArea type="topRight" dataOnly="0" labelOnly="1" outline="0" fieldPosition="0"/>
    </format>
    <format dxfId="999">
      <pivotArea field="21" type="button" dataOnly="0" labelOnly="1" outline="0"/>
    </format>
    <format dxfId="998">
      <pivotArea dataOnly="0" labelOnly="1" grandRow="1" outline="0" fieldPosition="0"/>
    </format>
    <format dxfId="997">
      <pivotArea dataOnly="0" labelOnly="1" grandCol="1" outline="0" fieldPosition="0"/>
    </format>
    <format dxfId="996">
      <pivotArea type="all" dataOnly="0" outline="0" fieldPosition="0"/>
    </format>
    <format dxfId="995">
      <pivotArea outline="0" collapsedLevelsAreSubtotals="1" fieldPosition="0"/>
    </format>
    <format dxfId="994">
      <pivotArea type="origin" dataOnly="0" labelOnly="1" outline="0" fieldPosition="0"/>
    </format>
    <format dxfId="993">
      <pivotArea field="6" type="button" dataOnly="0" labelOnly="1" outline="0"/>
    </format>
    <format dxfId="992">
      <pivotArea type="topRight" dataOnly="0" labelOnly="1" outline="0" fieldPosition="0"/>
    </format>
    <format dxfId="991">
      <pivotArea field="21" type="button" dataOnly="0" labelOnly="1" outline="0"/>
    </format>
    <format dxfId="990">
      <pivotArea dataOnly="0" labelOnly="1" grandRow="1" outline="0" fieldPosition="0"/>
    </format>
    <format dxfId="989">
      <pivotArea dataOnly="0" labelOnly="1" grandCol="1" outline="0" fieldPosition="0"/>
    </format>
    <format dxfId="988">
      <pivotArea type="all" dataOnly="0" outline="0" fieldPosition="0"/>
    </format>
    <format dxfId="987">
      <pivotArea outline="0" collapsedLevelsAreSubtotals="1" fieldPosition="0"/>
    </format>
    <format dxfId="986">
      <pivotArea type="origin" dataOnly="0" labelOnly="1" outline="0" fieldPosition="0"/>
    </format>
    <format dxfId="985">
      <pivotArea field="6" type="button" dataOnly="0" labelOnly="1" outline="0"/>
    </format>
    <format dxfId="984">
      <pivotArea type="topRight" dataOnly="0" labelOnly="1" outline="0" fieldPosition="0"/>
    </format>
    <format dxfId="983">
      <pivotArea field="21" type="button" dataOnly="0" labelOnly="1" outline="0"/>
    </format>
    <format dxfId="98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745890-5689-ED4D-8DD5-1879D0AEE906}" name="PivotTable7"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A6:I13" firstHeaderRow="1" firstDataRow="2" firstDataCol="1"/>
  <pivotFields count="34">
    <pivotField dataField="1" showAll="0"/>
    <pivotField showAll="0"/>
    <pivotField showAll="0"/>
    <pivotField showAll="0"/>
    <pivotField showAll="0"/>
    <pivotField showAll="0"/>
    <pivotField axis="axisCol"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axis="axisRow"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21"/>
  </rowFields>
  <rowItems count="6">
    <i>
      <x/>
    </i>
    <i>
      <x v="1"/>
    </i>
    <i>
      <x v="2"/>
    </i>
    <i>
      <x v="3"/>
    </i>
    <i>
      <x v="4"/>
    </i>
    <i t="grand">
      <x/>
    </i>
  </rowItems>
  <colFields count="1">
    <field x="6"/>
  </colFields>
  <colItems count="8">
    <i>
      <x/>
    </i>
    <i>
      <x v="1"/>
    </i>
    <i>
      <x v="2"/>
    </i>
    <i>
      <x v="3"/>
    </i>
    <i>
      <x v="4"/>
    </i>
    <i>
      <x v="5"/>
    </i>
    <i>
      <x v="6"/>
    </i>
    <i t="grand">
      <x/>
    </i>
  </colItems>
  <dataFields count="1">
    <dataField name="Count of User_ID" fld="0" subtotal="count" baseField="0" baseItem="0"/>
  </dataFields>
  <formats count="27">
    <format dxfId="1031">
      <pivotArea type="all" dataOnly="0" outline="0" fieldPosition="0"/>
    </format>
    <format dxfId="1030">
      <pivotArea outline="0" collapsedLevelsAreSubtotals="1" fieldPosition="0"/>
    </format>
    <format dxfId="1029">
      <pivotArea type="origin" dataOnly="0" labelOnly="1" outline="0" fieldPosition="0"/>
    </format>
    <format dxfId="1028">
      <pivotArea field="6" type="button" dataOnly="0" labelOnly="1" outline="0" axis="axisCol" fieldPosition="0"/>
    </format>
    <format dxfId="1027">
      <pivotArea type="topRight" dataOnly="0" labelOnly="1" outline="0" fieldPosition="0"/>
    </format>
    <format dxfId="1026">
      <pivotArea field="21" type="button" dataOnly="0" labelOnly="1" outline="0" axis="axisRow" fieldPosition="0"/>
    </format>
    <format dxfId="1025">
      <pivotArea dataOnly="0" labelOnly="1" grandRow="1" outline="0" fieldPosition="0"/>
    </format>
    <format dxfId="1024">
      <pivotArea dataOnly="0" labelOnly="1" fieldPosition="0">
        <references count="1">
          <reference field="6" count="0"/>
        </references>
      </pivotArea>
    </format>
    <format dxfId="1023">
      <pivotArea dataOnly="0" labelOnly="1" grandCol="1" outline="0" fieldPosition="0"/>
    </format>
    <format dxfId="1022">
      <pivotArea type="all" dataOnly="0" outline="0" fieldPosition="0"/>
    </format>
    <format dxfId="1021">
      <pivotArea outline="0" collapsedLevelsAreSubtotals="1" fieldPosition="0"/>
    </format>
    <format dxfId="1020">
      <pivotArea type="origin" dataOnly="0" labelOnly="1" outline="0" fieldPosition="0"/>
    </format>
    <format dxfId="1019">
      <pivotArea field="6" type="button" dataOnly="0" labelOnly="1" outline="0" axis="axisCol" fieldPosition="0"/>
    </format>
    <format dxfId="1018">
      <pivotArea type="topRight" dataOnly="0" labelOnly="1" outline="0" fieldPosition="0"/>
    </format>
    <format dxfId="1017">
      <pivotArea field="21" type="button" dataOnly="0" labelOnly="1" outline="0" axis="axisRow" fieldPosition="0"/>
    </format>
    <format dxfId="1016">
      <pivotArea dataOnly="0" labelOnly="1" grandRow="1" outline="0" fieldPosition="0"/>
    </format>
    <format dxfId="1015">
      <pivotArea dataOnly="0" labelOnly="1" fieldPosition="0">
        <references count="1">
          <reference field="6" count="0"/>
        </references>
      </pivotArea>
    </format>
    <format dxfId="1014">
      <pivotArea dataOnly="0" labelOnly="1" grandCol="1" outline="0" fieldPosition="0"/>
    </format>
    <format dxfId="1013">
      <pivotArea type="all" dataOnly="0" outline="0" fieldPosition="0"/>
    </format>
    <format dxfId="1012">
      <pivotArea outline="0" collapsedLevelsAreSubtotals="1" fieldPosition="0"/>
    </format>
    <format dxfId="1011">
      <pivotArea type="origin" dataOnly="0" labelOnly="1" outline="0" fieldPosition="0"/>
    </format>
    <format dxfId="1010">
      <pivotArea field="6" type="button" dataOnly="0" labelOnly="1" outline="0" axis="axisCol" fieldPosition="0"/>
    </format>
    <format dxfId="1009">
      <pivotArea type="topRight" dataOnly="0" labelOnly="1" outline="0" fieldPosition="0"/>
    </format>
    <format dxfId="1008">
      <pivotArea field="21" type="button" dataOnly="0" labelOnly="1" outline="0" axis="axisRow" fieldPosition="0"/>
    </format>
    <format dxfId="1007">
      <pivotArea dataOnly="0" labelOnly="1" grandRow="1" outline="0" fieldPosition="0"/>
    </format>
    <format dxfId="1006">
      <pivotArea dataOnly="0" labelOnly="1" fieldPosition="0">
        <references count="1">
          <reference field="6" count="0"/>
        </references>
      </pivotArea>
    </format>
    <format dxfId="1005">
      <pivotArea dataOnly="0" labelOnly="1" grandCol="1" outline="0" fieldPosition="0"/>
    </format>
  </formats>
  <chartFormats count="8">
    <chartFormat chart="11" format="14" series="1">
      <pivotArea type="data" outline="0" fieldPosition="0">
        <references count="2">
          <reference field="4294967294" count="1" selected="0">
            <x v="0"/>
          </reference>
          <reference field="6" count="1" selected="0">
            <x v="0"/>
          </reference>
        </references>
      </pivotArea>
    </chartFormat>
    <chartFormat chart="11" format="15" series="1">
      <pivotArea type="data" outline="0" fieldPosition="0">
        <references count="2">
          <reference field="4294967294" count="1" selected="0">
            <x v="0"/>
          </reference>
          <reference field="6" count="1" selected="0">
            <x v="1"/>
          </reference>
        </references>
      </pivotArea>
    </chartFormat>
    <chartFormat chart="11" format="16" series="1">
      <pivotArea type="data" outline="0" fieldPosition="0">
        <references count="2">
          <reference field="4294967294" count="1" selected="0">
            <x v="0"/>
          </reference>
          <reference field="6" count="1" selected="0">
            <x v="2"/>
          </reference>
        </references>
      </pivotArea>
    </chartFormat>
    <chartFormat chart="11" format="17" series="1">
      <pivotArea type="data" outline="0" fieldPosition="0">
        <references count="2">
          <reference field="4294967294" count="1" selected="0">
            <x v="0"/>
          </reference>
          <reference field="6" count="1" selected="0">
            <x v="3"/>
          </reference>
        </references>
      </pivotArea>
    </chartFormat>
    <chartFormat chart="11" format="18" series="1">
      <pivotArea type="data" outline="0" fieldPosition="0">
        <references count="2">
          <reference field="4294967294" count="1" selected="0">
            <x v="0"/>
          </reference>
          <reference field="6" count="1" selected="0">
            <x v="4"/>
          </reference>
        </references>
      </pivotArea>
    </chartFormat>
    <chartFormat chart="11" format="19" series="1">
      <pivotArea type="data" outline="0" fieldPosition="0">
        <references count="2">
          <reference field="4294967294" count="1" selected="0">
            <x v="0"/>
          </reference>
          <reference field="6" count="1" selected="0">
            <x v="5"/>
          </reference>
        </references>
      </pivotArea>
    </chartFormat>
    <chartFormat chart="11" format="20" series="1">
      <pivotArea type="data" outline="0" fieldPosition="0">
        <references count="2">
          <reference field="4294967294" count="1" selected="0">
            <x v="0"/>
          </reference>
          <reference field="6" count="1" selected="0">
            <x v="6"/>
          </reference>
        </references>
      </pivotArea>
    </chartFormat>
    <chartFormat chart="11"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96BD78-0C4C-B34F-898E-26847D87F2C4}" name="PivotTable9"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K21:L26" firstHeaderRow="1"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axis="axisRow"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22"/>
  </rowFields>
  <rowItems count="5">
    <i>
      <x/>
    </i>
    <i>
      <x v="1"/>
    </i>
    <i>
      <x v="2"/>
    </i>
    <i>
      <x v="3"/>
    </i>
    <i t="grand">
      <x/>
    </i>
  </rowItems>
  <colItems count="1">
    <i/>
  </colItems>
  <dataFields count="1">
    <dataField name="Count of User_ID" fld="0" subtotal="count" baseField="0" baseItem="0"/>
  </dataFields>
  <formats count="24">
    <format dxfId="1055">
      <pivotArea type="all" dataOnly="0" outline="0" fieldPosition="0"/>
    </format>
    <format dxfId="1054">
      <pivotArea outline="0" collapsedLevelsAreSubtotals="1" fieldPosition="0"/>
    </format>
    <format dxfId="1053">
      <pivotArea type="origin" dataOnly="0" labelOnly="1" outline="0" fieldPosition="0"/>
    </format>
    <format dxfId="1052">
      <pivotArea field="6" type="button" dataOnly="0" labelOnly="1" outline="0"/>
    </format>
    <format dxfId="1051">
      <pivotArea type="topRight" dataOnly="0" labelOnly="1" outline="0" fieldPosition="0"/>
    </format>
    <format dxfId="1050">
      <pivotArea field="21" type="button" dataOnly="0" labelOnly="1" outline="0"/>
    </format>
    <format dxfId="1049">
      <pivotArea dataOnly="0" labelOnly="1" grandRow="1" outline="0" fieldPosition="0"/>
    </format>
    <format dxfId="1048">
      <pivotArea dataOnly="0" labelOnly="1" grandCol="1" outline="0" fieldPosition="0"/>
    </format>
    <format dxfId="1047">
      <pivotArea type="all" dataOnly="0" outline="0" fieldPosition="0"/>
    </format>
    <format dxfId="1046">
      <pivotArea outline="0" collapsedLevelsAreSubtotals="1" fieldPosition="0"/>
    </format>
    <format dxfId="1045">
      <pivotArea type="origin" dataOnly="0" labelOnly="1" outline="0" fieldPosition="0"/>
    </format>
    <format dxfId="1044">
      <pivotArea field="6" type="button" dataOnly="0" labelOnly="1" outline="0"/>
    </format>
    <format dxfId="1043">
      <pivotArea type="topRight" dataOnly="0" labelOnly="1" outline="0" fieldPosition="0"/>
    </format>
    <format dxfId="1042">
      <pivotArea field="21" type="button" dataOnly="0" labelOnly="1" outline="0"/>
    </format>
    <format dxfId="1041">
      <pivotArea dataOnly="0" labelOnly="1" grandRow="1" outline="0" fieldPosition="0"/>
    </format>
    <format dxfId="1040">
      <pivotArea dataOnly="0" labelOnly="1" grandCol="1" outline="0" fieldPosition="0"/>
    </format>
    <format dxfId="1039">
      <pivotArea type="all" dataOnly="0" outline="0" fieldPosition="0"/>
    </format>
    <format dxfId="1038">
      <pivotArea outline="0" collapsedLevelsAreSubtotals="1" fieldPosition="0"/>
    </format>
    <format dxfId="1037">
      <pivotArea type="origin" dataOnly="0" labelOnly="1" outline="0" fieldPosition="0"/>
    </format>
    <format dxfId="1036">
      <pivotArea field="6" type="button" dataOnly="0" labelOnly="1" outline="0"/>
    </format>
    <format dxfId="1035">
      <pivotArea type="topRight" dataOnly="0" labelOnly="1" outline="0" fieldPosition="0"/>
    </format>
    <format dxfId="1034">
      <pivotArea field="21" type="button" dataOnly="0" labelOnly="1" outline="0"/>
    </format>
    <format dxfId="1033">
      <pivotArea dataOnly="0" labelOnly="1" grandRow="1" outline="0" fieldPosition="0"/>
    </format>
    <format dxfId="1032">
      <pivotArea dataOnly="0" labelOnly="1" grandCol="1" outline="0" fieldPosition="0"/>
    </format>
  </formats>
  <chartFormats count="5">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22" count="1" selected="0">
            <x v="0"/>
          </reference>
        </references>
      </pivotArea>
    </chartFormat>
    <chartFormat chart="8" format="22">
      <pivotArea type="data" outline="0" fieldPosition="0">
        <references count="2">
          <reference field="4294967294" count="1" selected="0">
            <x v="0"/>
          </reference>
          <reference field="22" count="1" selected="0">
            <x v="1"/>
          </reference>
        </references>
      </pivotArea>
    </chartFormat>
    <chartFormat chart="8" format="23">
      <pivotArea type="data" outline="0" fieldPosition="0">
        <references count="2">
          <reference field="4294967294" count="1" selected="0">
            <x v="0"/>
          </reference>
          <reference field="22" count="1" selected="0">
            <x v="2"/>
          </reference>
        </references>
      </pivotArea>
    </chartFormat>
    <chartFormat chart="8" format="2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64212D-574F-9145-AFAD-A07DB9F85018}" name="PivotTable5"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K33:M38" firstHeaderRow="0"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dataField="1" showAll="0"/>
    <pivotField showAll="0">
      <items count="6">
        <item x="4"/>
        <item x="1"/>
        <item x="2"/>
        <item x="0"/>
        <item x="3"/>
        <item t="default"/>
      </items>
    </pivotField>
    <pivotField showAll="0">
      <items count="6">
        <item x="4"/>
        <item x="3"/>
        <item x="0"/>
        <item x="2"/>
        <item x="1"/>
        <item t="default"/>
      </items>
    </pivotField>
    <pivotField axis="axisRow" showAll="0" sortType="descending">
      <items count="5">
        <item x="1"/>
        <item x="3"/>
        <item x="0"/>
        <item x="2"/>
        <item t="default"/>
      </items>
      <autoSortScope>
        <pivotArea dataOnly="0" outline="0" fieldPosition="0">
          <references count="1">
            <reference field="4294967294" count="1" selected="0">
              <x v="1"/>
            </reference>
          </references>
        </pivotArea>
      </autoSortScope>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22"/>
  </rowFields>
  <rowItems count="5">
    <i>
      <x v="2"/>
    </i>
    <i>
      <x v="3"/>
    </i>
    <i>
      <x v="1"/>
    </i>
    <i>
      <x/>
    </i>
    <i t="grand">
      <x/>
    </i>
  </rowItems>
  <colFields count="1">
    <field x="-2"/>
  </colFields>
  <colItems count="2">
    <i>
      <x/>
    </i>
    <i i="1">
      <x v="1"/>
    </i>
  </colItems>
  <dataFields count="2">
    <dataField name="No of User" fld="0" subtotal="count" baseField="0" baseItem="0"/>
    <dataField name="Mean Loyalty Points" fld="19" subtotal="average" baseField="0" baseItem="0" numFmtId="1"/>
  </dataFields>
  <formats count="25">
    <format dxfId="1080">
      <pivotArea type="all" dataOnly="0" outline="0" fieldPosition="0"/>
    </format>
    <format dxfId="1079">
      <pivotArea outline="0" collapsedLevelsAreSubtotals="1" fieldPosition="0"/>
    </format>
    <format dxfId="1078">
      <pivotArea type="origin" dataOnly="0" labelOnly="1" outline="0" fieldPosition="0"/>
    </format>
    <format dxfId="1077">
      <pivotArea field="6" type="button" dataOnly="0" labelOnly="1" outline="0"/>
    </format>
    <format dxfId="1076">
      <pivotArea type="topRight" dataOnly="0" labelOnly="1" outline="0" fieldPosition="0"/>
    </format>
    <format dxfId="1075">
      <pivotArea field="21" type="button" dataOnly="0" labelOnly="1" outline="0"/>
    </format>
    <format dxfId="1074">
      <pivotArea dataOnly="0" labelOnly="1" grandRow="1" outline="0" fieldPosition="0"/>
    </format>
    <format dxfId="1073">
      <pivotArea dataOnly="0" labelOnly="1" grandCol="1" outline="0" fieldPosition="0"/>
    </format>
    <format dxfId="1072">
      <pivotArea type="all" dataOnly="0" outline="0" fieldPosition="0"/>
    </format>
    <format dxfId="1071">
      <pivotArea outline="0" collapsedLevelsAreSubtotals="1" fieldPosition="0"/>
    </format>
    <format dxfId="1070">
      <pivotArea type="origin" dataOnly="0" labelOnly="1" outline="0" fieldPosition="0"/>
    </format>
    <format dxfId="1069">
      <pivotArea field="6" type="button" dataOnly="0" labelOnly="1" outline="0"/>
    </format>
    <format dxfId="1068">
      <pivotArea type="topRight" dataOnly="0" labelOnly="1" outline="0" fieldPosition="0"/>
    </format>
    <format dxfId="1067">
      <pivotArea field="21" type="button" dataOnly="0" labelOnly="1" outline="0"/>
    </format>
    <format dxfId="1066">
      <pivotArea dataOnly="0" labelOnly="1" grandRow="1" outline="0" fieldPosition="0"/>
    </format>
    <format dxfId="1065">
      <pivotArea dataOnly="0" labelOnly="1" grandCol="1" outline="0" fieldPosition="0"/>
    </format>
    <format dxfId="1064">
      <pivotArea type="all" dataOnly="0" outline="0" fieldPosition="0"/>
    </format>
    <format dxfId="1063">
      <pivotArea outline="0" collapsedLevelsAreSubtotals="1" fieldPosition="0"/>
    </format>
    <format dxfId="1062">
      <pivotArea type="origin" dataOnly="0" labelOnly="1" outline="0" fieldPosition="0"/>
    </format>
    <format dxfId="1061">
      <pivotArea field="6" type="button" dataOnly="0" labelOnly="1" outline="0"/>
    </format>
    <format dxfId="1060">
      <pivotArea type="topRight" dataOnly="0" labelOnly="1" outline="0" fieldPosition="0"/>
    </format>
    <format dxfId="1059">
      <pivotArea field="21" type="button" dataOnly="0" labelOnly="1" outline="0"/>
    </format>
    <format dxfId="1058">
      <pivotArea dataOnly="0" labelOnly="1" grandRow="1" outline="0" fieldPosition="0"/>
    </format>
    <format dxfId="1057">
      <pivotArea dataOnly="0" labelOnly="1" grandCol="1" outline="0" fieldPosition="0"/>
    </format>
    <format dxfId="1056">
      <pivotArea outline="0" fieldPosition="0">
        <references count="1">
          <reference field="4294967294" count="1">
            <x v="1"/>
          </reference>
        </references>
      </pivotArea>
    </format>
  </formats>
  <chartFormats count="5">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22" count="1" selected="0">
            <x v="0"/>
          </reference>
        </references>
      </pivotArea>
    </chartFormat>
    <chartFormat chart="8" format="22">
      <pivotArea type="data" outline="0" fieldPosition="0">
        <references count="2">
          <reference field="4294967294" count="1" selected="0">
            <x v="0"/>
          </reference>
          <reference field="22" count="1" selected="0">
            <x v="1"/>
          </reference>
        </references>
      </pivotArea>
    </chartFormat>
    <chartFormat chart="8" format="23">
      <pivotArea type="data" outline="0" fieldPosition="0">
        <references count="2">
          <reference field="4294967294" count="1" selected="0">
            <x v="0"/>
          </reference>
          <reference field="22" count="1" selected="0">
            <x v="2"/>
          </reference>
        </references>
      </pivotArea>
    </chartFormat>
    <chartFormat chart="8" format="2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5C0789F-9B2D-8F4D-B396-F95C648CA45E}" name="PivotTable11" cacheId="3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1">
  <location ref="AD32:AH43" firstHeaderRow="1" firstDataRow="2" firstDataCol="2"/>
  <pivotFields count="34">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7">
        <item x="5"/>
        <item x="6"/>
        <item x="3"/>
        <item x="1"/>
        <item x="0"/>
        <item x="2"/>
        <item x="4"/>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items count="7">
        <item x="5"/>
        <item x="2"/>
        <item x="4"/>
        <item x="0"/>
        <item x="1"/>
        <item x="6"/>
        <item x="3"/>
      </items>
    </pivotField>
    <pivotField compact="0" outline="0" showAll="0" defaultSubtotal="0">
      <items count="4">
        <item x="1"/>
        <item x="0"/>
        <item x="2"/>
        <item x="3"/>
      </items>
    </pivotField>
    <pivotField compact="0" outline="0" showAll="0" defaultSubtotal="0">
      <items count="6">
        <item x="1"/>
        <item x="5"/>
        <item x="4"/>
        <item x="3"/>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1"/>
        <item x="2"/>
        <item x="0"/>
        <item x="3"/>
      </items>
    </pivotField>
    <pivotField axis="axisRow" compact="0" outline="0" showAll="0" defaultSubtotal="0">
      <items count="5">
        <item x="4"/>
        <item x="3"/>
        <item x="0"/>
        <item x="2"/>
        <item x="1"/>
      </items>
    </pivotField>
    <pivotField compact="0" outline="0" showAll="0" defaultSubtotal="0">
      <items count="4">
        <item x="1"/>
        <item x="3"/>
        <item x="0"/>
        <item x="2"/>
      </items>
    </pivotField>
    <pivotField compact="0"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6">
        <item m="1" x="4"/>
        <item x="2"/>
        <item x="0"/>
        <item m="1" x="3"/>
        <item m="1" x="5"/>
        <item x="1"/>
      </items>
    </pivotField>
    <pivotField compact="0" outline="0" showAll="0" defaultSubtotal="0"/>
    <pivotField compact="0" numFmtId="9" outline="0" showAll="0" defaultSubtotal="0"/>
    <pivotField compact="0" outline="0" showAll="0" defaultSubtotal="0"/>
    <pivotField axis="axisRow" compact="0" outline="0" showAll="0" defaultSubtotal="0">
      <items count="3">
        <item m="1" x="2"/>
        <item x="1"/>
        <item x="0"/>
      </items>
    </pivotField>
  </pivotFields>
  <rowFields count="2">
    <field x="21"/>
    <field x="33"/>
  </rowFields>
  <rowItems count="10">
    <i>
      <x/>
      <x v="1"/>
    </i>
    <i r="1">
      <x v="2"/>
    </i>
    <i>
      <x v="1"/>
      <x v="1"/>
    </i>
    <i r="1">
      <x v="2"/>
    </i>
    <i>
      <x v="2"/>
      <x v="1"/>
    </i>
    <i r="1">
      <x v="2"/>
    </i>
    <i>
      <x v="3"/>
      <x v="1"/>
    </i>
    <i r="1">
      <x v="2"/>
    </i>
    <i>
      <x v="4"/>
      <x v="1"/>
    </i>
    <i r="1">
      <x v="2"/>
    </i>
  </rowItems>
  <colFields count="1">
    <field x="29"/>
  </colFields>
  <colItems count="3">
    <i>
      <x v="1"/>
    </i>
    <i>
      <x v="2"/>
    </i>
    <i>
      <x v="5"/>
    </i>
  </colItems>
  <dataFields count="1">
    <dataField name="Sum of User_ID" fld="0" showDataAs="percentOfTotal" baseField="0" baseItem="0" numFmtId="10"/>
  </dataFields>
  <formats count="23">
    <format dxfId="1103">
      <pivotArea type="all" dataOnly="0" outline="0" fieldPosition="0"/>
    </format>
    <format dxfId="1102">
      <pivotArea outline="0" collapsedLevelsAreSubtotals="1" fieldPosition="0"/>
    </format>
    <format dxfId="1101">
      <pivotArea type="origin" dataOnly="0" labelOnly="1" outline="0" fieldPosition="0"/>
    </format>
    <format dxfId="1100">
      <pivotArea field="6" type="button" dataOnly="0" labelOnly="1" outline="0"/>
    </format>
    <format dxfId="1099">
      <pivotArea type="topRight" dataOnly="0" labelOnly="1" outline="0" fieldPosition="0"/>
    </format>
    <format dxfId="1098">
      <pivotArea field="21" type="button" dataOnly="0" labelOnly="1" outline="0" axis="axisRow" fieldPosition="0"/>
    </format>
    <format dxfId="1097">
      <pivotArea dataOnly="0" labelOnly="1" grandRow="1" outline="0" fieldPosition="0"/>
    </format>
    <format dxfId="1096">
      <pivotArea dataOnly="0" labelOnly="1" grandCol="1" outline="0" fieldPosition="0"/>
    </format>
    <format dxfId="1095">
      <pivotArea type="all" dataOnly="0" outline="0" fieldPosition="0"/>
    </format>
    <format dxfId="1094">
      <pivotArea outline="0" collapsedLevelsAreSubtotals="1" fieldPosition="0"/>
    </format>
    <format dxfId="1093">
      <pivotArea type="origin" dataOnly="0" labelOnly="1" outline="0" fieldPosition="0"/>
    </format>
    <format dxfId="1092">
      <pivotArea field="6" type="button" dataOnly="0" labelOnly="1" outline="0"/>
    </format>
    <format dxfId="1091">
      <pivotArea type="topRight" dataOnly="0" labelOnly="1" outline="0" fieldPosition="0"/>
    </format>
    <format dxfId="1090">
      <pivotArea field="21" type="button" dataOnly="0" labelOnly="1" outline="0" axis="axisRow" fieldPosition="0"/>
    </format>
    <format dxfId="1089">
      <pivotArea dataOnly="0" labelOnly="1" grandRow="1" outline="0" fieldPosition="0"/>
    </format>
    <format dxfId="1088">
      <pivotArea dataOnly="0" labelOnly="1" grandCol="1" outline="0" fieldPosition="0"/>
    </format>
    <format dxfId="1087">
      <pivotArea type="all" dataOnly="0" outline="0" fieldPosition="0"/>
    </format>
    <format dxfId="1086">
      <pivotArea outline="0" collapsedLevelsAreSubtotals="1" fieldPosition="0"/>
    </format>
    <format dxfId="1085">
      <pivotArea type="origin" dataOnly="0" labelOnly="1" outline="0" fieldPosition="0"/>
    </format>
    <format dxfId="1084">
      <pivotArea field="6" type="button" dataOnly="0" labelOnly="1" outline="0"/>
    </format>
    <format dxfId="1083">
      <pivotArea type="topRight" dataOnly="0" labelOnly="1" outline="0" fieldPosition="0"/>
    </format>
    <format dxfId="1082">
      <pivotArea field="21" type="button" dataOnly="0" labelOnly="1" outline="0" axis="axisRow" fieldPosition="0"/>
    </format>
    <format dxfId="1081">
      <pivotArea outline="0" fieldPosition="0">
        <references count="1">
          <reference field="4294967294" count="1">
            <x v="0"/>
          </reference>
        </references>
      </pivotArea>
    </format>
  </formats>
  <chartFormats count="8">
    <chartFormat chart="58" format="22" series="1">
      <pivotArea type="data" outline="0" fieldPosition="0">
        <references count="2">
          <reference field="4294967294" count="1" selected="0">
            <x v="0"/>
          </reference>
          <reference field="29" count="1" selected="0">
            <x v="1"/>
          </reference>
        </references>
      </pivotArea>
    </chartFormat>
    <chartFormat chart="58" format="23" series="1">
      <pivotArea type="data" outline="0" fieldPosition="0">
        <references count="2">
          <reference field="4294967294" count="1" selected="0">
            <x v="0"/>
          </reference>
          <reference field="29" count="1" selected="0">
            <x v="2"/>
          </reference>
        </references>
      </pivotArea>
    </chartFormat>
    <chartFormat chart="58" format="24" series="1">
      <pivotArea type="data" outline="0" fieldPosition="0">
        <references count="2">
          <reference field="4294967294" count="1" selected="0">
            <x v="0"/>
          </reference>
          <reference field="29" count="1" selected="0">
            <x v="5"/>
          </reference>
        </references>
      </pivotArea>
    </chartFormat>
    <chartFormat chart="59" format="25" series="1">
      <pivotArea type="data" outline="0" fieldPosition="0">
        <references count="2">
          <reference field="4294967294" count="1" selected="0">
            <x v="0"/>
          </reference>
          <reference field="29" count="1" selected="0">
            <x v="1"/>
          </reference>
        </references>
      </pivotArea>
    </chartFormat>
    <chartFormat chart="59" format="26" series="1">
      <pivotArea type="data" outline="0" fieldPosition="0">
        <references count="2">
          <reference field="4294967294" count="1" selected="0">
            <x v="0"/>
          </reference>
          <reference field="29" count="1" selected="0">
            <x v="2"/>
          </reference>
        </references>
      </pivotArea>
    </chartFormat>
    <chartFormat chart="59" format="27" series="1">
      <pivotArea type="data" outline="0" fieldPosition="0">
        <references count="2">
          <reference field="4294967294" count="1" selected="0">
            <x v="0"/>
          </reference>
          <reference field="29" count="1" selected="0">
            <x v="5"/>
          </reference>
        </references>
      </pivotArea>
    </chartFormat>
    <chartFormat chart="59" format="28" series="1">
      <pivotArea type="data" outline="0" fieldPosition="0">
        <references count="1">
          <reference field="4294967294" count="1" selected="0">
            <x v="0"/>
          </reference>
        </references>
      </pivotArea>
    </chartFormat>
    <chartFormat chart="58"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2017839-12A4-9845-B202-F4785D232E49}" name="PivotTable4" cacheId="3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56">
  <location ref="Z22:AC25" firstHeaderRow="1" firstDataRow="2" firstDataCol="1"/>
  <pivotFields count="3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7">
        <item x="5"/>
        <item x="6"/>
        <item x="3"/>
        <item x="1"/>
        <item x="0"/>
        <item x="2"/>
        <item x="4"/>
      </items>
    </pivotField>
    <pivotField compact="0" outline="0" showAll="0" defaultSubtotal="0"/>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items count="7">
        <item x="5"/>
        <item x="2"/>
        <item x="4"/>
        <item x="0"/>
        <item x="1"/>
        <item x="6"/>
        <item x="3"/>
      </items>
    </pivotField>
    <pivotField compact="0" outline="0" showAll="0" defaultSubtotal="0">
      <items count="4">
        <item x="1"/>
        <item x="0"/>
        <item x="2"/>
        <item x="3"/>
      </items>
    </pivotField>
    <pivotField compact="0" outline="0" showAll="0" defaultSubtotal="0">
      <items count="6">
        <item x="1"/>
        <item x="5"/>
        <item x="4"/>
        <item x="3"/>
        <item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5">
        <item x="4"/>
        <item x="1"/>
        <item x="2"/>
        <item x="0"/>
        <item x="3"/>
      </items>
    </pivotField>
    <pivotField compact="0" outline="0" showAll="0" defaultSubtotal="0">
      <items count="5">
        <item x="4"/>
        <item x="3"/>
        <item x="0"/>
        <item x="2"/>
        <item x="1"/>
      </items>
    </pivotField>
    <pivotField compact="0" outline="0" showAll="0" defaultSubtotal="0">
      <items count="4">
        <item x="1"/>
        <item x="3"/>
        <item x="0"/>
        <item x="2"/>
      </items>
    </pivotField>
    <pivotField compact="0" outline="0" showAll="0" defaultSubtotal="0"/>
    <pivotField compact="0" numFmtId="164" outline="0" showAll="0" defaultSubtotal="0"/>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axis="axisCol" compact="0" outline="0" showAll="0" defaultSubtotal="0">
      <items count="6">
        <item m="1" x="4"/>
        <item x="2"/>
        <item x="0"/>
        <item m="1" x="3"/>
        <item m="1" x="5"/>
        <item x="1"/>
      </items>
    </pivotField>
    <pivotField compact="0" outline="0" showAll="0" defaultSubtotal="0"/>
    <pivotField dataField="1" compact="0" numFmtId="9" outline="0" showAll="0" defaultSubtotal="0"/>
    <pivotField compact="0" outline="0" showAll="0" defaultSubtotal="0"/>
    <pivotField axis="axisRow" compact="0" outline="0" showAll="0" defaultSubtotal="0">
      <items count="3">
        <item m="1" x="2"/>
        <item x="1"/>
        <item x="0"/>
      </items>
    </pivotField>
  </pivotFields>
  <rowFields count="1">
    <field x="33"/>
  </rowFields>
  <rowItems count="2">
    <i>
      <x v="1"/>
    </i>
    <i>
      <x v="2"/>
    </i>
  </rowItems>
  <colFields count="1">
    <field x="29"/>
  </colFields>
  <colItems count="3">
    <i>
      <x v="1"/>
    </i>
    <i>
      <x v="2"/>
    </i>
    <i>
      <x v="5"/>
    </i>
  </colItems>
  <dataFields count="1">
    <dataField name="Sum of Engagement Percentage from Recommendations" fld="31" baseField="0" baseItem="0" numFmtId="1"/>
  </dataFields>
  <formats count="23">
    <format dxfId="1126">
      <pivotArea type="all" dataOnly="0" outline="0" fieldPosition="0"/>
    </format>
    <format dxfId="1125">
      <pivotArea outline="0" collapsedLevelsAreSubtotals="1" fieldPosition="0"/>
    </format>
    <format dxfId="1124">
      <pivotArea type="origin" dataOnly="0" labelOnly="1" outline="0" fieldPosition="0"/>
    </format>
    <format dxfId="1123">
      <pivotArea field="6" type="button" dataOnly="0" labelOnly="1" outline="0"/>
    </format>
    <format dxfId="1122">
      <pivotArea type="topRight" dataOnly="0" labelOnly="1" outline="0" fieldPosition="0"/>
    </format>
    <format dxfId="1121">
      <pivotArea field="21" type="button" dataOnly="0" labelOnly="1" outline="0"/>
    </format>
    <format dxfId="1120">
      <pivotArea dataOnly="0" labelOnly="1" grandRow="1" outline="0" fieldPosition="0"/>
    </format>
    <format dxfId="1119">
      <pivotArea dataOnly="0" labelOnly="1" grandCol="1" outline="0" fieldPosition="0"/>
    </format>
    <format dxfId="1118">
      <pivotArea type="all" dataOnly="0" outline="0" fieldPosition="0"/>
    </format>
    <format dxfId="1117">
      <pivotArea outline="0" collapsedLevelsAreSubtotals="1" fieldPosition="0"/>
    </format>
    <format dxfId="1116">
      <pivotArea type="origin" dataOnly="0" labelOnly="1" outline="0" fieldPosition="0"/>
    </format>
    <format dxfId="1115">
      <pivotArea field="6" type="button" dataOnly="0" labelOnly="1" outline="0"/>
    </format>
    <format dxfId="1114">
      <pivotArea type="topRight" dataOnly="0" labelOnly="1" outline="0" fieldPosition="0"/>
    </format>
    <format dxfId="1113">
      <pivotArea field="21" type="button" dataOnly="0" labelOnly="1" outline="0"/>
    </format>
    <format dxfId="1112">
      <pivotArea dataOnly="0" labelOnly="1" grandRow="1" outline="0" fieldPosition="0"/>
    </format>
    <format dxfId="1111">
      <pivotArea dataOnly="0" labelOnly="1" grandCol="1" outline="0" fieldPosition="0"/>
    </format>
    <format dxfId="1110">
      <pivotArea type="all" dataOnly="0" outline="0" fieldPosition="0"/>
    </format>
    <format dxfId="1109">
      <pivotArea outline="0" collapsedLevelsAreSubtotals="1" fieldPosition="0"/>
    </format>
    <format dxfId="1108">
      <pivotArea type="origin" dataOnly="0" labelOnly="1" outline="0" fieldPosition="0"/>
    </format>
    <format dxfId="1107">
      <pivotArea field="6" type="button" dataOnly="0" labelOnly="1" outline="0"/>
    </format>
    <format dxfId="1106">
      <pivotArea type="topRight" dataOnly="0" labelOnly="1" outline="0" fieldPosition="0"/>
    </format>
    <format dxfId="1105">
      <pivotArea field="21" type="button" dataOnly="0" labelOnly="1" outline="0"/>
    </format>
    <format dxfId="1104">
      <pivotArea outline="0" fieldPosition="0">
        <references count="1">
          <reference field="4294967294" count="1">
            <x v="0"/>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26">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1" format="30" series="1">
      <pivotArea type="data" outline="0" fieldPosition="0">
        <references count="1">
          <reference field="4294967294" count="1" selected="0">
            <x v="0"/>
          </reference>
        </references>
      </pivotArea>
    </chartFormat>
    <chartFormat chart="20" format="1" series="1">
      <pivotArea type="data" outline="0" fieldPosition="0">
        <references count="2">
          <reference field="4294967294" count="1" selected="0">
            <x v="0"/>
          </reference>
          <reference field="29" count="1" selected="0">
            <x v="1"/>
          </reference>
        </references>
      </pivotArea>
    </chartFormat>
    <chartFormat chart="20" format="3" series="1">
      <pivotArea type="data" outline="0" fieldPosition="0">
        <references count="2">
          <reference field="4294967294" count="1" selected="0">
            <x v="0"/>
          </reference>
          <reference field="29" count="1" selected="0">
            <x v="2"/>
          </reference>
        </references>
      </pivotArea>
    </chartFormat>
    <chartFormat chart="20" format="5" series="1">
      <pivotArea type="data" outline="0" fieldPosition="0">
        <references count="2">
          <reference field="4294967294" count="1" selected="0">
            <x v="0"/>
          </reference>
          <reference field="29" count="1" selected="0">
            <x v="5"/>
          </reference>
        </references>
      </pivotArea>
    </chartFormat>
    <chartFormat chart="27" format="12" series="1">
      <pivotArea type="data" outline="0" fieldPosition="0">
        <references count="2">
          <reference field="4294967294" count="1" selected="0">
            <x v="0"/>
          </reference>
          <reference field="29" count="1" selected="0">
            <x v="1"/>
          </reference>
        </references>
      </pivotArea>
    </chartFormat>
    <chartFormat chart="27" format="15" series="1">
      <pivotArea type="data" outline="0" fieldPosition="0">
        <references count="2">
          <reference field="4294967294" count="1" selected="0">
            <x v="0"/>
          </reference>
          <reference field="29" count="1" selected="0">
            <x v="2"/>
          </reference>
        </references>
      </pivotArea>
    </chartFormat>
    <chartFormat chart="27" format="16" series="1">
      <pivotArea type="data" outline="0" fieldPosition="0">
        <references count="2">
          <reference field="4294967294" count="1" selected="0">
            <x v="0"/>
          </reference>
          <reference field="29" count="1" selected="0">
            <x v="5"/>
          </reference>
        </references>
      </pivotArea>
    </chartFormat>
    <chartFormat chart="28" format="18" series="1">
      <pivotArea type="data" outline="0" fieldPosition="0">
        <references count="2">
          <reference field="4294967294" count="1" selected="0">
            <x v="0"/>
          </reference>
          <reference field="29" count="1" selected="0">
            <x v="1"/>
          </reference>
        </references>
      </pivotArea>
    </chartFormat>
    <chartFormat chart="28" format="21" series="1">
      <pivotArea type="data" outline="0" fieldPosition="0">
        <references count="2">
          <reference field="4294967294" count="1" selected="0">
            <x v="0"/>
          </reference>
          <reference field="29" count="1" selected="0">
            <x v="2"/>
          </reference>
        </references>
      </pivotArea>
    </chartFormat>
    <chartFormat chart="28" format="22" series="1">
      <pivotArea type="data" outline="0" fieldPosition="0">
        <references count="2">
          <reference field="4294967294" count="1" selected="0">
            <x v="0"/>
          </reference>
          <reference field="29" count="1" selected="0">
            <x v="5"/>
          </reference>
        </references>
      </pivotArea>
    </chartFormat>
    <chartFormat chart="30" format="1" series="1">
      <pivotArea type="data" outline="0" fieldPosition="0">
        <references count="2">
          <reference field="4294967294" count="1" selected="0">
            <x v="0"/>
          </reference>
          <reference field="29" count="1" selected="0">
            <x v="1"/>
          </reference>
        </references>
      </pivotArea>
    </chartFormat>
    <chartFormat chart="30" format="3" series="1">
      <pivotArea type="data" outline="0" fieldPosition="0">
        <references count="2">
          <reference field="4294967294" count="1" selected="0">
            <x v="0"/>
          </reference>
          <reference field="29" count="1" selected="0">
            <x v="2"/>
          </reference>
        </references>
      </pivotArea>
    </chartFormat>
    <chartFormat chart="30" format="5" series="1">
      <pivotArea type="data" outline="0" fieldPosition="0">
        <references count="2">
          <reference field="4294967294" count="1" selected="0">
            <x v="0"/>
          </reference>
          <reference field="29" count="1" selected="0">
            <x v="5"/>
          </reference>
        </references>
      </pivotArea>
    </chartFormat>
    <chartFormat chart="31" format="0" series="1">
      <pivotArea type="data" outline="0" fieldPosition="0">
        <references count="2">
          <reference field="4294967294" count="1" selected="0">
            <x v="0"/>
          </reference>
          <reference field="29" count="1" selected="0">
            <x v="1"/>
          </reference>
        </references>
      </pivotArea>
    </chartFormat>
    <chartFormat chart="31" format="1" series="1">
      <pivotArea type="data" outline="0" fieldPosition="0">
        <references count="2">
          <reference field="4294967294" count="1" selected="0">
            <x v="0"/>
          </reference>
          <reference field="29" count="1" selected="0">
            <x v="2"/>
          </reference>
        </references>
      </pivotArea>
    </chartFormat>
    <chartFormat chart="31" format="2" series="1">
      <pivotArea type="data" outline="0" fieldPosition="0">
        <references count="2">
          <reference field="4294967294" count="1" selected="0">
            <x v="0"/>
          </reference>
          <reference field="29" count="1" selected="0">
            <x v="5"/>
          </reference>
        </references>
      </pivotArea>
    </chartFormat>
    <chartFormat chart="40" format="0" series="1">
      <pivotArea type="data" outline="0" fieldPosition="0">
        <references count="2">
          <reference field="4294967294" count="1" selected="0">
            <x v="0"/>
          </reference>
          <reference field="29" count="1" selected="0">
            <x v="1"/>
          </reference>
        </references>
      </pivotArea>
    </chartFormat>
    <chartFormat chart="40" format="1" series="1">
      <pivotArea type="data" outline="0" fieldPosition="0">
        <references count="2">
          <reference field="4294967294" count="1" selected="0">
            <x v="0"/>
          </reference>
          <reference field="29" count="1" selected="0">
            <x v="2"/>
          </reference>
        </references>
      </pivotArea>
    </chartFormat>
    <chartFormat chart="40" format="2" series="1">
      <pivotArea type="data" outline="0" fieldPosition="0">
        <references count="2">
          <reference field="4294967294" count="1" selected="0">
            <x v="0"/>
          </reference>
          <reference field="29" count="1" selected="0">
            <x v="5"/>
          </reference>
        </references>
      </pivotArea>
    </chartFormat>
    <chartFormat chart="43" format="3" series="1">
      <pivotArea type="data" outline="0" fieldPosition="0">
        <references count="2">
          <reference field="4294967294" count="1" selected="0">
            <x v="0"/>
          </reference>
          <reference field="29" count="1" selected="0">
            <x v="1"/>
          </reference>
        </references>
      </pivotArea>
    </chartFormat>
    <chartFormat chart="43" format="4" series="1">
      <pivotArea type="data" outline="0" fieldPosition="0">
        <references count="2">
          <reference field="4294967294" count="1" selected="0">
            <x v="0"/>
          </reference>
          <reference field="29" count="1" selected="0">
            <x v="2"/>
          </reference>
        </references>
      </pivotArea>
    </chartFormat>
    <chartFormat chart="43" format="5" series="1">
      <pivotArea type="data" outline="0" fieldPosition="0">
        <references count="2">
          <reference field="4294967294" count="1" selected="0">
            <x v="0"/>
          </reference>
          <reference field="29" count="1" selected="0">
            <x v="5"/>
          </reference>
        </references>
      </pivotArea>
    </chartFormat>
    <chartFormat chart="44" format="6" series="1">
      <pivotArea type="data" outline="0" fieldPosition="0">
        <references count="2">
          <reference field="4294967294" count="1" selected="0">
            <x v="0"/>
          </reference>
          <reference field="29" count="1" selected="0">
            <x v="1"/>
          </reference>
        </references>
      </pivotArea>
    </chartFormat>
    <chartFormat chart="44" format="7" series="1">
      <pivotArea type="data" outline="0" fieldPosition="0">
        <references count="2">
          <reference field="4294967294" count="1" selected="0">
            <x v="0"/>
          </reference>
          <reference field="29" count="1" selected="0">
            <x v="2"/>
          </reference>
        </references>
      </pivotArea>
    </chartFormat>
    <chartFormat chart="44" format="8" series="1">
      <pivotArea type="data" outline="0" fieldPosition="0">
        <references count="2">
          <reference field="4294967294" count="1" selected="0">
            <x v="0"/>
          </reference>
          <reference field="2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CF49A3F-1282-8049-93A7-1DA50057E229}" name="PivotTable1"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U21:V42" firstHeaderRow="1" firstDataRow="1" firstDataCol="1"/>
  <pivotFields count="34">
    <pivotField showAll="0"/>
    <pivotField axis="axisRow" showAll="0" measureFilter="1" sortType="descending">
      <items count="341">
        <item x="12"/>
        <item x="141"/>
        <item x="278"/>
        <item x="152"/>
        <item x="206"/>
        <item x="257"/>
        <item x="205"/>
        <item x="140"/>
        <item x="304"/>
        <item x="283"/>
        <item x="93"/>
        <item x="176"/>
        <item x="256"/>
        <item x="89"/>
        <item x="112"/>
        <item x="34"/>
        <item x="222"/>
        <item x="217"/>
        <item x="171"/>
        <item x="297"/>
        <item x="13"/>
        <item x="326"/>
        <item x="264"/>
        <item x="80"/>
        <item x="316"/>
        <item x="216"/>
        <item x="99"/>
        <item x="338"/>
        <item x="212"/>
        <item x="36"/>
        <item x="287"/>
        <item x="26"/>
        <item x="181"/>
        <item x="118"/>
        <item x="184"/>
        <item x="221"/>
        <item x="308"/>
        <item x="246"/>
        <item x="298"/>
        <item x="243"/>
        <item x="161"/>
        <item x="333"/>
        <item x="82"/>
        <item x="107"/>
        <item x="122"/>
        <item x="129"/>
        <item x="76"/>
        <item x="124"/>
        <item x="119"/>
        <item x="265"/>
        <item x="193"/>
        <item x="111"/>
        <item x="174"/>
        <item x="68"/>
        <item x="242"/>
        <item x="204"/>
        <item x="61"/>
        <item x="255"/>
        <item x="84"/>
        <item x="137"/>
        <item x="279"/>
        <item x="27"/>
        <item x="92"/>
        <item x="165"/>
        <item x="77"/>
        <item x="120"/>
        <item x="47"/>
        <item x="240"/>
        <item x="276"/>
        <item x="259"/>
        <item x="273"/>
        <item x="292"/>
        <item x="169"/>
        <item x="72"/>
        <item x="33"/>
        <item x="103"/>
        <item x="330"/>
        <item x="220"/>
        <item x="198"/>
        <item x="227"/>
        <item x="267"/>
        <item x="49"/>
        <item x="21"/>
        <item x="270"/>
        <item x="104"/>
        <item x="319"/>
        <item x="208"/>
        <item x="30"/>
        <item x="91"/>
        <item x="311"/>
        <item x="282"/>
        <item x="87"/>
        <item x="7"/>
        <item x="8"/>
        <item x="280"/>
        <item x="226"/>
        <item x="289"/>
        <item x="269"/>
        <item x="317"/>
        <item x="296"/>
        <item x="251"/>
        <item x="250"/>
        <item x="25"/>
        <item x="215"/>
        <item x="110"/>
        <item x="83"/>
        <item x="231"/>
        <item x="268"/>
        <item x="339"/>
        <item x="46"/>
        <item x="143"/>
        <item x="310"/>
        <item x="172"/>
        <item x="42"/>
        <item x="166"/>
        <item x="153"/>
        <item x="147"/>
        <item x="127"/>
        <item x="275"/>
        <item x="14"/>
        <item x="286"/>
        <item x="225"/>
        <item x="98"/>
        <item x="51"/>
        <item x="239"/>
        <item x="199"/>
        <item x="189"/>
        <item x="307"/>
        <item x="252"/>
        <item x="139"/>
        <item x="266"/>
        <item x="163"/>
        <item x="291"/>
        <item x="309"/>
        <item x="146"/>
        <item x="336"/>
        <item x="149"/>
        <item x="31"/>
        <item x="85"/>
        <item x="131"/>
        <item x="10"/>
        <item x="108"/>
        <item x="32"/>
        <item x="247"/>
        <item x="306"/>
        <item x="121"/>
        <item x="133"/>
        <item x="180"/>
        <item x="24"/>
        <item x="38"/>
        <item x="130"/>
        <item x="271"/>
        <item x="88"/>
        <item x="162"/>
        <item x="75"/>
        <item x="185"/>
        <item x="213"/>
        <item x="325"/>
        <item x="95"/>
        <item x="16"/>
        <item x="290"/>
        <item x="57"/>
        <item x="125"/>
        <item x="328"/>
        <item x="192"/>
        <item x="113"/>
        <item x="109"/>
        <item x="315"/>
        <item x="320"/>
        <item x="288"/>
        <item x="86"/>
        <item x="136"/>
        <item x="18"/>
        <item x="277"/>
        <item x="313"/>
        <item x="62"/>
        <item x="237"/>
        <item x="196"/>
        <item x="115"/>
        <item x="1"/>
        <item x="63"/>
        <item x="160"/>
        <item x="321"/>
        <item x="329"/>
        <item x="272"/>
        <item x="90"/>
        <item x="177"/>
        <item x="238"/>
        <item x="102"/>
        <item x="230"/>
        <item x="3"/>
        <item x="260"/>
        <item x="190"/>
        <item x="170"/>
        <item x="209"/>
        <item x="203"/>
        <item x="126"/>
        <item x="70"/>
        <item x="183"/>
        <item x="145"/>
        <item x="156"/>
        <item x="148"/>
        <item x="262"/>
        <item x="29"/>
        <item x="168"/>
        <item x="175"/>
        <item x="300"/>
        <item x="182"/>
        <item x="228"/>
        <item x="327"/>
        <item x="324"/>
        <item x="236"/>
        <item x="59"/>
        <item x="134"/>
        <item x="285"/>
        <item x="159"/>
        <item x="200"/>
        <item x="234"/>
        <item x="318"/>
        <item x="41"/>
        <item x="55"/>
        <item x="96"/>
        <item x="11"/>
        <item x="40"/>
        <item x="186"/>
        <item x="303"/>
        <item x="258"/>
        <item x="187"/>
        <item x="60"/>
        <item x="312"/>
        <item x="335"/>
        <item x="188"/>
        <item x="244"/>
        <item x="331"/>
        <item x="37"/>
        <item x="241"/>
        <item x="229"/>
        <item x="5"/>
        <item x="74"/>
        <item x="56"/>
        <item x="197"/>
        <item x="48"/>
        <item x="261"/>
        <item x="142"/>
        <item x="151"/>
        <item x="17"/>
        <item x="245"/>
        <item x="97"/>
        <item x="223"/>
        <item x="337"/>
        <item x="4"/>
        <item x="284"/>
        <item x="214"/>
        <item x="202"/>
        <item x="254"/>
        <item x="35"/>
        <item x="106"/>
        <item x="294"/>
        <item x="314"/>
        <item x="43"/>
        <item x="224"/>
        <item x="274"/>
        <item x="299"/>
        <item x="66"/>
        <item x="263"/>
        <item x="155"/>
        <item x="117"/>
        <item x="295"/>
        <item x="73"/>
        <item x="105"/>
        <item x="235"/>
        <item x="157"/>
        <item x="158"/>
        <item x="322"/>
        <item x="123"/>
        <item x="281"/>
        <item x="23"/>
        <item x="334"/>
        <item x="71"/>
        <item x="45"/>
        <item x="207"/>
        <item x="128"/>
        <item x="305"/>
        <item x="52"/>
        <item x="54"/>
        <item x="69"/>
        <item x="79"/>
        <item x="39"/>
        <item x="81"/>
        <item x="178"/>
        <item x="167"/>
        <item x="100"/>
        <item x="2"/>
        <item x="211"/>
        <item x="249"/>
        <item x="138"/>
        <item x="253"/>
        <item x="302"/>
        <item x="116"/>
        <item x="78"/>
        <item x="19"/>
        <item x="150"/>
        <item x="67"/>
        <item x="301"/>
        <item x="195"/>
        <item x="154"/>
        <item x="65"/>
        <item x="15"/>
        <item x="6"/>
        <item x="219"/>
        <item x="114"/>
        <item x="323"/>
        <item x="135"/>
        <item x="210"/>
        <item x="64"/>
        <item x="53"/>
        <item x="173"/>
        <item x="20"/>
        <item x="232"/>
        <item x="218"/>
        <item x="201"/>
        <item x="191"/>
        <item x="144"/>
        <item x="58"/>
        <item x="132"/>
        <item x="164"/>
        <item x="179"/>
        <item x="332"/>
        <item x="0"/>
        <item x="22"/>
        <item x="248"/>
        <item x="9"/>
        <item x="194"/>
        <item x="293"/>
        <item x="233"/>
        <item x="28"/>
        <item x="44"/>
        <item x="50"/>
        <item x="94"/>
        <item x="1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dataField="1"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
  </rowFields>
  <rowItems count="21">
    <i>
      <x v="245"/>
    </i>
    <i>
      <x v="159"/>
    </i>
    <i>
      <x v="172"/>
    </i>
    <i>
      <x v="149"/>
    </i>
    <i>
      <x v="29"/>
    </i>
    <i>
      <x v="239"/>
    </i>
    <i>
      <x v="87"/>
    </i>
    <i>
      <x v="92"/>
    </i>
    <i>
      <x v="165"/>
    </i>
    <i>
      <x v="223"/>
    </i>
    <i>
      <x v="276"/>
    </i>
    <i>
      <x v="237"/>
    </i>
    <i>
      <x v="74"/>
    </i>
    <i>
      <x v="179"/>
    </i>
    <i>
      <x v="298"/>
    </i>
    <i>
      <x v="234"/>
    </i>
    <i>
      <x v="278"/>
    </i>
    <i>
      <x v="13"/>
    </i>
    <i>
      <x v="113"/>
    </i>
    <i>
      <x v="66"/>
    </i>
    <i t="grand">
      <x/>
    </i>
  </rowItems>
  <colItems count="1">
    <i/>
  </colItems>
  <dataFields count="1">
    <dataField name="Count of month_ login" fld="27" subtotal="count" baseField="0" baseItem="0"/>
  </dataFields>
  <formats count="23">
    <format dxfId="1149">
      <pivotArea type="all" dataOnly="0" outline="0" fieldPosition="0"/>
    </format>
    <format dxfId="1148">
      <pivotArea outline="0" collapsedLevelsAreSubtotals="1" fieldPosition="0"/>
    </format>
    <format dxfId="1147">
      <pivotArea type="origin" dataOnly="0" labelOnly="1" outline="0" fieldPosition="0"/>
    </format>
    <format dxfId="1146">
      <pivotArea field="6" type="button" dataOnly="0" labelOnly="1" outline="0"/>
    </format>
    <format dxfId="1145">
      <pivotArea type="topRight" dataOnly="0" labelOnly="1" outline="0" fieldPosition="0"/>
    </format>
    <format dxfId="1144">
      <pivotArea field="21" type="button" dataOnly="0" labelOnly="1" outline="0"/>
    </format>
    <format dxfId="1143">
      <pivotArea dataOnly="0" labelOnly="1" grandRow="1" outline="0" fieldPosition="0"/>
    </format>
    <format dxfId="1142">
      <pivotArea dataOnly="0" labelOnly="1" grandCol="1" outline="0" fieldPosition="0"/>
    </format>
    <format dxfId="1141">
      <pivotArea type="all" dataOnly="0" outline="0" fieldPosition="0"/>
    </format>
    <format dxfId="1140">
      <pivotArea outline="0" collapsedLevelsAreSubtotals="1" fieldPosition="0"/>
    </format>
    <format dxfId="1139">
      <pivotArea type="origin" dataOnly="0" labelOnly="1" outline="0" fieldPosition="0"/>
    </format>
    <format dxfId="1138">
      <pivotArea field="6" type="button" dataOnly="0" labelOnly="1" outline="0"/>
    </format>
    <format dxfId="1137">
      <pivotArea type="topRight" dataOnly="0" labelOnly="1" outline="0" fieldPosition="0"/>
    </format>
    <format dxfId="1136">
      <pivotArea field="21" type="button" dataOnly="0" labelOnly="1" outline="0"/>
    </format>
    <format dxfId="1135">
      <pivotArea dataOnly="0" labelOnly="1" grandRow="1" outline="0" fieldPosition="0"/>
    </format>
    <format dxfId="1134">
      <pivotArea dataOnly="0" labelOnly="1" grandCol="1" outline="0" fieldPosition="0"/>
    </format>
    <format dxfId="1133">
      <pivotArea type="all" dataOnly="0" outline="0" fieldPosition="0"/>
    </format>
    <format dxfId="1132">
      <pivotArea outline="0" collapsedLevelsAreSubtotals="1" fieldPosition="0"/>
    </format>
    <format dxfId="1131">
      <pivotArea type="origin" dataOnly="0" labelOnly="1" outline="0" fieldPosition="0"/>
    </format>
    <format dxfId="1130">
      <pivotArea field="6" type="button" dataOnly="0" labelOnly="1" outline="0"/>
    </format>
    <format dxfId="1129">
      <pivotArea type="topRight" dataOnly="0" labelOnly="1" outline="0" fieldPosition="0"/>
    </format>
    <format dxfId="1128">
      <pivotArea field="21" type="button" dataOnly="0" labelOnly="1" outline="0"/>
    </format>
    <format dxfId="1127">
      <pivotArea dataOnly="0" labelOnly="1" grandRow="1" outline="0" fieldPosition="0"/>
    </format>
  </formats>
  <chartFormats count="21">
    <chartFormat chart="0" format="24" series="1">
      <pivotArea type="data" outline="0" fieldPosition="0">
        <references count="1">
          <reference field="4294967294" count="1" selected="0">
            <x v="0"/>
          </reference>
        </references>
      </pivotArea>
    </chartFormat>
    <chartFormat chart="0" format="25">
      <pivotArea type="data" outline="0" fieldPosition="0">
        <references count="2">
          <reference field="4294967294" count="1" selected="0">
            <x v="0"/>
          </reference>
          <reference field="1" count="1" selected="0">
            <x v="245"/>
          </reference>
        </references>
      </pivotArea>
    </chartFormat>
    <chartFormat chart="0" format="26">
      <pivotArea type="data" outline="0" fieldPosition="0">
        <references count="2">
          <reference field="4294967294" count="1" selected="0">
            <x v="0"/>
          </reference>
          <reference field="1" count="1" selected="0">
            <x v="159"/>
          </reference>
        </references>
      </pivotArea>
    </chartFormat>
    <chartFormat chart="0" format="27">
      <pivotArea type="data" outline="0" fieldPosition="0">
        <references count="2">
          <reference field="4294967294" count="1" selected="0">
            <x v="0"/>
          </reference>
          <reference field="1" count="1" selected="0">
            <x v="172"/>
          </reference>
        </references>
      </pivotArea>
    </chartFormat>
    <chartFormat chart="0" format="28">
      <pivotArea type="data" outline="0" fieldPosition="0">
        <references count="2">
          <reference field="4294967294" count="1" selected="0">
            <x v="0"/>
          </reference>
          <reference field="1" count="1" selected="0">
            <x v="149"/>
          </reference>
        </references>
      </pivotArea>
    </chartFormat>
    <chartFormat chart="0" format="29">
      <pivotArea type="data" outline="0" fieldPosition="0">
        <references count="2">
          <reference field="4294967294" count="1" selected="0">
            <x v="0"/>
          </reference>
          <reference field="1" count="1" selected="0">
            <x v="29"/>
          </reference>
        </references>
      </pivotArea>
    </chartFormat>
    <chartFormat chart="0" format="30">
      <pivotArea type="data" outline="0" fieldPosition="0">
        <references count="2">
          <reference field="4294967294" count="1" selected="0">
            <x v="0"/>
          </reference>
          <reference field="1" count="1" selected="0">
            <x v="239"/>
          </reference>
        </references>
      </pivotArea>
    </chartFormat>
    <chartFormat chart="0" format="31">
      <pivotArea type="data" outline="0" fieldPosition="0">
        <references count="2">
          <reference field="4294967294" count="1" selected="0">
            <x v="0"/>
          </reference>
          <reference field="1" count="1" selected="0">
            <x v="87"/>
          </reference>
        </references>
      </pivotArea>
    </chartFormat>
    <chartFormat chart="0" format="32">
      <pivotArea type="data" outline="0" fieldPosition="0">
        <references count="2">
          <reference field="4294967294" count="1" selected="0">
            <x v="0"/>
          </reference>
          <reference field="1" count="1" selected="0">
            <x v="92"/>
          </reference>
        </references>
      </pivotArea>
    </chartFormat>
    <chartFormat chart="0" format="33">
      <pivotArea type="data" outline="0" fieldPosition="0">
        <references count="2">
          <reference field="4294967294" count="1" selected="0">
            <x v="0"/>
          </reference>
          <reference field="1" count="1" selected="0">
            <x v="165"/>
          </reference>
        </references>
      </pivotArea>
    </chartFormat>
    <chartFormat chart="0" format="34">
      <pivotArea type="data" outline="0" fieldPosition="0">
        <references count="2">
          <reference field="4294967294" count="1" selected="0">
            <x v="0"/>
          </reference>
          <reference field="1" count="1" selected="0">
            <x v="223"/>
          </reference>
        </references>
      </pivotArea>
    </chartFormat>
    <chartFormat chart="0" format="35">
      <pivotArea type="data" outline="0" fieldPosition="0">
        <references count="2">
          <reference field="4294967294" count="1" selected="0">
            <x v="0"/>
          </reference>
          <reference field="1" count="1" selected="0">
            <x v="276"/>
          </reference>
        </references>
      </pivotArea>
    </chartFormat>
    <chartFormat chart="0" format="36">
      <pivotArea type="data" outline="0" fieldPosition="0">
        <references count="2">
          <reference field="4294967294" count="1" selected="0">
            <x v="0"/>
          </reference>
          <reference field="1" count="1" selected="0">
            <x v="237"/>
          </reference>
        </references>
      </pivotArea>
    </chartFormat>
    <chartFormat chart="0" format="37">
      <pivotArea type="data" outline="0" fieldPosition="0">
        <references count="2">
          <reference field="4294967294" count="1" selected="0">
            <x v="0"/>
          </reference>
          <reference field="1" count="1" selected="0">
            <x v="74"/>
          </reference>
        </references>
      </pivotArea>
    </chartFormat>
    <chartFormat chart="0" format="38">
      <pivotArea type="data" outline="0" fieldPosition="0">
        <references count="2">
          <reference field="4294967294" count="1" selected="0">
            <x v="0"/>
          </reference>
          <reference field="1" count="1" selected="0">
            <x v="179"/>
          </reference>
        </references>
      </pivotArea>
    </chartFormat>
    <chartFormat chart="0" format="39">
      <pivotArea type="data" outline="0" fieldPosition="0">
        <references count="2">
          <reference field="4294967294" count="1" selected="0">
            <x v="0"/>
          </reference>
          <reference field="1" count="1" selected="0">
            <x v="298"/>
          </reference>
        </references>
      </pivotArea>
    </chartFormat>
    <chartFormat chart="0" format="40">
      <pivotArea type="data" outline="0" fieldPosition="0">
        <references count="2">
          <reference field="4294967294" count="1" selected="0">
            <x v="0"/>
          </reference>
          <reference field="1" count="1" selected="0">
            <x v="234"/>
          </reference>
        </references>
      </pivotArea>
    </chartFormat>
    <chartFormat chart="0" format="41">
      <pivotArea type="data" outline="0" fieldPosition="0">
        <references count="2">
          <reference field="4294967294" count="1" selected="0">
            <x v="0"/>
          </reference>
          <reference field="1" count="1" selected="0">
            <x v="278"/>
          </reference>
        </references>
      </pivotArea>
    </chartFormat>
    <chartFormat chart="0" format="42">
      <pivotArea type="data" outline="0" fieldPosition="0">
        <references count="2">
          <reference field="4294967294" count="1" selected="0">
            <x v="0"/>
          </reference>
          <reference field="1" count="1" selected="0">
            <x v="13"/>
          </reference>
        </references>
      </pivotArea>
    </chartFormat>
    <chartFormat chart="0" format="43">
      <pivotArea type="data" outline="0" fieldPosition="0">
        <references count="2">
          <reference field="4294967294" count="1" selected="0">
            <x v="0"/>
          </reference>
          <reference field="1" count="1" selected="0">
            <x v="113"/>
          </reference>
        </references>
      </pivotArea>
    </chartFormat>
    <chartFormat chart="0" format="44">
      <pivotArea type="data" outline="0" fieldPosition="0">
        <references count="2">
          <reference field="4294967294" count="1" selected="0">
            <x v="0"/>
          </reference>
          <reference field="1" count="1" selected="0">
            <x v="66"/>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6AC9CF-65BE-8641-83AA-53774E5BD2CC}" name="PivotTable11"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A6:B17" firstHeaderRow="1" firstDataRow="1"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axis="axisRow" showAll="0">
      <items count="13">
        <item x="0"/>
        <item x="1"/>
        <item x="2"/>
        <item x="3"/>
        <item x="4"/>
        <item x="5"/>
        <item x="6"/>
        <item x="7"/>
        <item x="8"/>
        <item x="9"/>
        <item x="10"/>
        <item x="11"/>
        <item t="default"/>
      </items>
    </pivotField>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9"/>
  </rowFields>
  <rowItems count="11">
    <i>
      <x v="1"/>
    </i>
    <i>
      <x v="2"/>
    </i>
    <i>
      <x v="3"/>
    </i>
    <i>
      <x v="4"/>
    </i>
    <i>
      <x v="5"/>
    </i>
    <i>
      <x v="6"/>
    </i>
    <i>
      <x v="7"/>
    </i>
    <i>
      <x v="8"/>
    </i>
    <i>
      <x v="9"/>
    </i>
    <i>
      <x v="10"/>
    </i>
    <i t="grand">
      <x/>
    </i>
  </rowItems>
  <colItems count="1">
    <i/>
  </colItems>
  <dataFields count="1">
    <dataField name="Count of User_ID" fld="0" subtotal="count" baseField="0" baseItem="0"/>
  </dataFields>
  <formats count="24">
    <format dxfId="719">
      <pivotArea type="all" dataOnly="0" outline="0" fieldPosition="0"/>
    </format>
    <format dxfId="718">
      <pivotArea outline="0" collapsedLevelsAreSubtotals="1" fieldPosition="0"/>
    </format>
    <format dxfId="717">
      <pivotArea type="origin" dataOnly="0" labelOnly="1" outline="0" fieldPosition="0"/>
    </format>
    <format dxfId="716">
      <pivotArea field="6" type="button" dataOnly="0" labelOnly="1" outline="0"/>
    </format>
    <format dxfId="715">
      <pivotArea type="topRight" dataOnly="0" labelOnly="1" outline="0" fieldPosition="0"/>
    </format>
    <format dxfId="714">
      <pivotArea field="21" type="button" dataOnly="0" labelOnly="1" outline="0"/>
    </format>
    <format dxfId="713">
      <pivotArea dataOnly="0" labelOnly="1" grandRow="1" outline="0" fieldPosition="0"/>
    </format>
    <format dxfId="712">
      <pivotArea dataOnly="0" labelOnly="1" grandCol="1" outline="0" fieldPosition="0"/>
    </format>
    <format dxfId="711">
      <pivotArea type="all" dataOnly="0" outline="0" fieldPosition="0"/>
    </format>
    <format dxfId="710">
      <pivotArea outline="0" collapsedLevelsAreSubtotals="1" fieldPosition="0"/>
    </format>
    <format dxfId="709">
      <pivotArea type="origin" dataOnly="0" labelOnly="1" outline="0" fieldPosition="0"/>
    </format>
    <format dxfId="708">
      <pivotArea field="6" type="button" dataOnly="0" labelOnly="1" outline="0"/>
    </format>
    <format dxfId="707">
      <pivotArea type="topRight" dataOnly="0" labelOnly="1" outline="0" fieldPosition="0"/>
    </format>
    <format dxfId="706">
      <pivotArea field="21" type="button" dataOnly="0" labelOnly="1" outline="0"/>
    </format>
    <format dxfId="705">
      <pivotArea dataOnly="0" labelOnly="1" grandRow="1" outline="0" fieldPosition="0"/>
    </format>
    <format dxfId="704">
      <pivotArea dataOnly="0" labelOnly="1" grandCol="1" outline="0" fieldPosition="0"/>
    </format>
    <format dxfId="703">
      <pivotArea type="all" dataOnly="0" outline="0" fieldPosition="0"/>
    </format>
    <format dxfId="702">
      <pivotArea outline="0" collapsedLevelsAreSubtotals="1" fieldPosition="0"/>
    </format>
    <format dxfId="701">
      <pivotArea type="origin" dataOnly="0" labelOnly="1" outline="0" fieldPosition="0"/>
    </format>
    <format dxfId="700">
      <pivotArea field="6" type="button" dataOnly="0" labelOnly="1" outline="0"/>
    </format>
    <format dxfId="699">
      <pivotArea type="topRight" dataOnly="0" labelOnly="1" outline="0" fieldPosition="0"/>
    </format>
    <format dxfId="698">
      <pivotArea field="21" type="button" dataOnly="0" labelOnly="1" outline="0"/>
    </format>
    <format dxfId="697">
      <pivotArea dataOnly="0" labelOnly="1" grandRow="1" outline="0" fieldPosition="0"/>
    </format>
    <format dxfId="696">
      <pivotArea dataOnly="0" labelOnly="1" grandCol="1" outline="0"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1"/>
          </reference>
        </references>
      </pivotArea>
    </chartFormat>
    <chartFormat chart="0" format="2">
      <pivotArea type="data" outline="0" fieldPosition="0">
        <references count="2">
          <reference field="4294967294" count="1" selected="0">
            <x v="0"/>
          </reference>
          <reference field="19" count="1" selected="0">
            <x v="2"/>
          </reference>
        </references>
      </pivotArea>
    </chartFormat>
    <chartFormat chart="0" format="3">
      <pivotArea type="data" outline="0" fieldPosition="0">
        <references count="2">
          <reference field="4294967294" count="1" selected="0">
            <x v="0"/>
          </reference>
          <reference field="19" count="1" selected="0">
            <x v="3"/>
          </reference>
        </references>
      </pivotArea>
    </chartFormat>
    <chartFormat chart="0" format="4">
      <pivotArea type="data" outline="0" fieldPosition="0">
        <references count="2">
          <reference field="4294967294" count="1" selected="0">
            <x v="0"/>
          </reference>
          <reference field="19" count="1" selected="0">
            <x v="4"/>
          </reference>
        </references>
      </pivotArea>
    </chartFormat>
    <chartFormat chart="0" format="5">
      <pivotArea type="data" outline="0" fieldPosition="0">
        <references count="2">
          <reference field="4294967294" count="1" selected="0">
            <x v="0"/>
          </reference>
          <reference field="19" count="1" selected="0">
            <x v="5"/>
          </reference>
        </references>
      </pivotArea>
    </chartFormat>
    <chartFormat chart="0" format="6">
      <pivotArea type="data" outline="0" fieldPosition="0">
        <references count="2">
          <reference field="4294967294" count="1" selected="0">
            <x v="0"/>
          </reference>
          <reference field="19" count="1" selected="0">
            <x v="6"/>
          </reference>
        </references>
      </pivotArea>
    </chartFormat>
    <chartFormat chart="0" format="7">
      <pivotArea type="data" outline="0" fieldPosition="0">
        <references count="2">
          <reference field="4294967294" count="1" selected="0">
            <x v="0"/>
          </reference>
          <reference field="19" count="1" selected="0">
            <x v="7"/>
          </reference>
        </references>
      </pivotArea>
    </chartFormat>
    <chartFormat chart="0" format="8">
      <pivotArea type="data" outline="0" fieldPosition="0">
        <references count="2">
          <reference field="4294967294" count="1" selected="0">
            <x v="0"/>
          </reference>
          <reference field="19" count="1" selected="0">
            <x v="8"/>
          </reference>
        </references>
      </pivotArea>
    </chartFormat>
    <chartFormat chart="0" format="9">
      <pivotArea type="data" outline="0" fieldPosition="0">
        <references count="2">
          <reference field="4294967294" count="1" selected="0">
            <x v="0"/>
          </reference>
          <reference field="19" count="1" selected="0">
            <x v="9"/>
          </reference>
        </references>
      </pivotArea>
    </chartFormat>
    <chartFormat chart="0" format="10">
      <pivotArea type="data" outline="0" fieldPosition="0">
        <references count="2">
          <reference field="4294967294" count="1" selected="0">
            <x v="0"/>
          </reference>
          <reference field="19"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9AF4D3-573B-7648-AB1B-BB5A3746043C}" name="PivotTable2"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X6:AB15" firstHeaderRow="1" firstDataRow="2"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axis="axisRow" showAll="0">
      <items count="8">
        <item x="5"/>
        <item x="2"/>
        <item x="4"/>
        <item x="0"/>
        <item x="1"/>
        <item x="6"/>
        <item x="3"/>
        <item t="default"/>
      </items>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axis="axisCol" showAll="0">
      <items count="7">
        <item m="1" x="3"/>
        <item m="1" x="4"/>
        <item m="1" x="5"/>
        <item x="0"/>
        <item x="1"/>
        <item x="2"/>
        <item t="default"/>
      </items>
    </pivotField>
    <pivotField showAll="0"/>
    <pivotField numFmtId="9" showAll="0"/>
    <pivotField showAll="0"/>
    <pivotField showAll="0">
      <items count="4">
        <item m="1" x="2"/>
        <item x="1"/>
        <item x="0"/>
        <item t="default"/>
      </items>
    </pivotField>
  </pivotFields>
  <rowFields count="1">
    <field x="12"/>
  </rowFields>
  <rowItems count="8">
    <i>
      <x/>
    </i>
    <i>
      <x v="1"/>
    </i>
    <i>
      <x v="2"/>
    </i>
    <i>
      <x v="3"/>
    </i>
    <i>
      <x v="4"/>
    </i>
    <i>
      <x v="5"/>
    </i>
    <i>
      <x v="6"/>
    </i>
    <i t="grand">
      <x/>
    </i>
  </rowItems>
  <colFields count="1">
    <field x="29"/>
  </colFields>
  <colItems count="4">
    <i>
      <x v="3"/>
    </i>
    <i>
      <x v="4"/>
    </i>
    <i>
      <x v="5"/>
    </i>
    <i t="grand">
      <x/>
    </i>
  </colItems>
  <dataFields count="1">
    <dataField name="Count of User_ID" fld="0" subtotal="count" baseField="0" baseItem="0"/>
  </dataFields>
  <formats count="24">
    <format dxfId="743">
      <pivotArea type="all" dataOnly="0" outline="0" fieldPosition="0"/>
    </format>
    <format dxfId="742">
      <pivotArea outline="0" collapsedLevelsAreSubtotals="1" fieldPosition="0"/>
    </format>
    <format dxfId="741">
      <pivotArea type="origin" dataOnly="0" labelOnly="1" outline="0" fieldPosition="0"/>
    </format>
    <format dxfId="740">
      <pivotArea field="6" type="button" dataOnly="0" labelOnly="1" outline="0"/>
    </format>
    <format dxfId="739">
      <pivotArea type="topRight" dataOnly="0" labelOnly="1" outline="0" fieldPosition="0"/>
    </format>
    <format dxfId="738">
      <pivotArea field="21" type="button" dataOnly="0" labelOnly="1" outline="0"/>
    </format>
    <format dxfId="737">
      <pivotArea dataOnly="0" labelOnly="1" grandRow="1" outline="0" fieldPosition="0"/>
    </format>
    <format dxfId="736">
      <pivotArea dataOnly="0" labelOnly="1" grandCol="1" outline="0" fieldPosition="0"/>
    </format>
    <format dxfId="735">
      <pivotArea type="all" dataOnly="0" outline="0" fieldPosition="0"/>
    </format>
    <format dxfId="734">
      <pivotArea outline="0" collapsedLevelsAreSubtotals="1" fieldPosition="0"/>
    </format>
    <format dxfId="733">
      <pivotArea type="origin" dataOnly="0" labelOnly="1" outline="0" fieldPosition="0"/>
    </format>
    <format dxfId="732">
      <pivotArea field="6" type="button" dataOnly="0" labelOnly="1" outline="0"/>
    </format>
    <format dxfId="731">
      <pivotArea type="topRight" dataOnly="0" labelOnly="1" outline="0" fieldPosition="0"/>
    </format>
    <format dxfId="730">
      <pivotArea field="21" type="button" dataOnly="0" labelOnly="1" outline="0"/>
    </format>
    <format dxfId="729">
      <pivotArea dataOnly="0" labelOnly="1" grandRow="1" outline="0" fieldPosition="0"/>
    </format>
    <format dxfId="728">
      <pivotArea dataOnly="0" labelOnly="1" grandCol="1" outline="0" fieldPosition="0"/>
    </format>
    <format dxfId="727">
      <pivotArea type="all" dataOnly="0" outline="0" fieldPosition="0"/>
    </format>
    <format dxfId="726">
      <pivotArea outline="0" collapsedLevelsAreSubtotals="1" fieldPosition="0"/>
    </format>
    <format dxfId="725">
      <pivotArea type="origin" dataOnly="0" labelOnly="1" outline="0" fieldPosition="0"/>
    </format>
    <format dxfId="724">
      <pivotArea field="6" type="button" dataOnly="0" labelOnly="1" outline="0"/>
    </format>
    <format dxfId="723">
      <pivotArea type="topRight" dataOnly="0" labelOnly="1" outline="0" fieldPosition="0"/>
    </format>
    <format dxfId="722">
      <pivotArea field="21" type="button" dataOnly="0" labelOnly="1" outline="0"/>
    </format>
    <format dxfId="721">
      <pivotArea dataOnly="0" labelOnly="1" grandRow="1" outline="0" fieldPosition="0"/>
    </format>
    <format dxfId="720">
      <pivotArea dataOnly="0" labelOnly="1" grandCol="1" outline="0" fieldPosition="0"/>
    </format>
  </formats>
  <chartFormats count="7">
    <chartFormat chart="0" format="3" series="1">
      <pivotArea type="data" outline="0" fieldPosition="0">
        <references count="2">
          <reference field="4294967294" count="1" selected="0">
            <x v="0"/>
          </reference>
          <reference field="29" count="1" selected="0">
            <x v="0"/>
          </reference>
        </references>
      </pivotArea>
    </chartFormat>
    <chartFormat chart="0" format="4" series="1">
      <pivotArea type="data" outline="0" fieldPosition="0">
        <references count="2">
          <reference field="4294967294" count="1" selected="0">
            <x v="0"/>
          </reference>
          <reference field="29" count="1" selected="0">
            <x v="1"/>
          </reference>
        </references>
      </pivotArea>
    </chartFormat>
    <chartFormat chart="0" format="5" series="1">
      <pivotArea type="data" outline="0" fieldPosition="0">
        <references count="2">
          <reference field="4294967294" count="1" selected="0">
            <x v="0"/>
          </reference>
          <reference field="29" count="1" selected="0">
            <x v="2"/>
          </reference>
        </references>
      </pivotArea>
    </chartFormat>
    <chartFormat chart="0" format="6" series="1">
      <pivotArea type="data" outline="0" fieldPosition="0">
        <references count="2">
          <reference field="4294967294" count="1" selected="0">
            <x v="0"/>
          </reference>
          <reference field="29" count="1" selected="0">
            <x v="3"/>
          </reference>
        </references>
      </pivotArea>
    </chartFormat>
    <chartFormat chart="0" format="7" series="1">
      <pivotArea type="data" outline="0" fieldPosition="0">
        <references count="2">
          <reference field="4294967294" count="1" selected="0">
            <x v="0"/>
          </reference>
          <reference field="29" count="1" selected="0">
            <x v="4"/>
          </reference>
        </references>
      </pivotArea>
    </chartFormat>
    <chartFormat chart="0" format="8" series="1">
      <pivotArea type="data" outline="0" fieldPosition="0">
        <references count="2">
          <reference field="4294967294" count="1" selected="0">
            <x v="0"/>
          </reference>
          <reference field="29" count="1" selected="0">
            <x v="5"/>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A6F0BD4-B02A-0948-B418-AB1584038861}" name="PivotTable1"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E6:J15" firstHeaderRow="1" firstDataRow="2"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axis="axisRow" showAll="0">
      <items count="8">
        <item x="5"/>
        <item x="2"/>
        <item x="4"/>
        <item x="0"/>
        <item x="1"/>
        <item x="6"/>
        <item x="3"/>
        <item t="default"/>
      </items>
    </pivotField>
    <pivotField axis="axisCol"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2"/>
  </rowFields>
  <rowItems count="8">
    <i>
      <x/>
    </i>
    <i>
      <x v="1"/>
    </i>
    <i>
      <x v="2"/>
    </i>
    <i>
      <x v="3"/>
    </i>
    <i>
      <x v="4"/>
    </i>
    <i>
      <x v="5"/>
    </i>
    <i>
      <x v="6"/>
    </i>
    <i t="grand">
      <x/>
    </i>
  </rowItems>
  <colFields count="1">
    <field x="13"/>
  </colFields>
  <colItems count="5">
    <i>
      <x/>
    </i>
    <i>
      <x v="1"/>
    </i>
    <i>
      <x v="2"/>
    </i>
    <i>
      <x v="3"/>
    </i>
    <i t="grand">
      <x/>
    </i>
  </colItems>
  <dataFields count="1">
    <dataField name="Count of User_ID" fld="0" subtotal="count" baseField="0" baseItem="0"/>
  </dataFields>
  <formats count="24">
    <format dxfId="767">
      <pivotArea type="all" dataOnly="0" outline="0" fieldPosition="0"/>
    </format>
    <format dxfId="766">
      <pivotArea outline="0" collapsedLevelsAreSubtotals="1" fieldPosition="0"/>
    </format>
    <format dxfId="765">
      <pivotArea type="origin" dataOnly="0" labelOnly="1" outline="0" fieldPosition="0"/>
    </format>
    <format dxfId="764">
      <pivotArea field="6" type="button" dataOnly="0" labelOnly="1" outline="0"/>
    </format>
    <format dxfId="763">
      <pivotArea type="topRight" dataOnly="0" labelOnly="1" outline="0" fieldPosition="0"/>
    </format>
    <format dxfId="762">
      <pivotArea field="21" type="button" dataOnly="0" labelOnly="1" outline="0"/>
    </format>
    <format dxfId="761">
      <pivotArea dataOnly="0" labelOnly="1" grandRow="1" outline="0" fieldPosition="0"/>
    </format>
    <format dxfId="760">
      <pivotArea dataOnly="0" labelOnly="1" grandCol="1" outline="0" fieldPosition="0"/>
    </format>
    <format dxfId="759">
      <pivotArea type="all" dataOnly="0" outline="0" fieldPosition="0"/>
    </format>
    <format dxfId="758">
      <pivotArea outline="0" collapsedLevelsAreSubtotals="1" fieldPosition="0"/>
    </format>
    <format dxfId="757">
      <pivotArea type="origin" dataOnly="0" labelOnly="1" outline="0" fieldPosition="0"/>
    </format>
    <format dxfId="756">
      <pivotArea field="6" type="button" dataOnly="0" labelOnly="1" outline="0"/>
    </format>
    <format dxfId="755">
      <pivotArea type="topRight" dataOnly="0" labelOnly="1" outline="0" fieldPosition="0"/>
    </format>
    <format dxfId="754">
      <pivotArea field="21" type="button" dataOnly="0" labelOnly="1" outline="0"/>
    </format>
    <format dxfId="753">
      <pivotArea dataOnly="0" labelOnly="1" grandRow="1" outline="0" fieldPosition="0"/>
    </format>
    <format dxfId="752">
      <pivotArea dataOnly="0" labelOnly="1" grandCol="1" outline="0" fieldPosition="0"/>
    </format>
    <format dxfId="751">
      <pivotArea type="all" dataOnly="0" outline="0" fieldPosition="0"/>
    </format>
    <format dxfId="750">
      <pivotArea outline="0" collapsedLevelsAreSubtotals="1" fieldPosition="0"/>
    </format>
    <format dxfId="749">
      <pivotArea type="origin" dataOnly="0" labelOnly="1" outline="0" fieldPosition="0"/>
    </format>
    <format dxfId="748">
      <pivotArea field="6" type="button" dataOnly="0" labelOnly="1" outline="0"/>
    </format>
    <format dxfId="747">
      <pivotArea type="topRight" dataOnly="0" labelOnly="1" outline="0" fieldPosition="0"/>
    </format>
    <format dxfId="746">
      <pivotArea field="21" type="button" dataOnly="0" labelOnly="1" outline="0"/>
    </format>
    <format dxfId="745">
      <pivotArea dataOnly="0" labelOnly="1" grandRow="1" outline="0" fieldPosition="0"/>
    </format>
    <format dxfId="744">
      <pivotArea dataOnly="0" labelOnly="1" grandCol="1" outline="0" fieldPosition="0"/>
    </format>
  </formats>
  <chartFormats count="11">
    <chartFormat chart="4" format="8"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2">
          <reference field="4294967294" count="1" selected="0">
            <x v="0"/>
          </reference>
          <reference field="13" count="1" selected="0">
            <x v="2"/>
          </reference>
        </references>
      </pivotArea>
    </chartFormat>
    <chartFormat chart="4" format="11" series="1">
      <pivotArea type="data" outline="0" fieldPosition="0">
        <references count="2">
          <reference field="4294967294" count="1" selected="0">
            <x v="0"/>
          </reference>
          <reference field="13"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2">
          <reference field="4294967294" count="1" selected="0">
            <x v="0"/>
          </reference>
          <reference field="12" count="1" selected="0">
            <x v="1"/>
          </reference>
        </references>
      </pivotArea>
    </chartFormat>
    <chartFormat chart="4" format="14" series="1">
      <pivotArea type="data" outline="0" fieldPosition="0">
        <references count="2">
          <reference field="4294967294" count="1" selected="0">
            <x v="0"/>
          </reference>
          <reference field="12" count="1" selected="0">
            <x v="2"/>
          </reference>
        </references>
      </pivotArea>
    </chartFormat>
    <chartFormat chart="4" format="15" series="1">
      <pivotArea type="data" outline="0" fieldPosition="0">
        <references count="2">
          <reference field="4294967294" count="1" selected="0">
            <x v="0"/>
          </reference>
          <reference field="12" count="1" selected="0">
            <x v="3"/>
          </reference>
        </references>
      </pivotArea>
    </chartFormat>
    <chartFormat chart="4" format="16" series="1">
      <pivotArea type="data" outline="0" fieldPosition="0">
        <references count="2">
          <reference field="4294967294" count="1" selected="0">
            <x v="0"/>
          </reference>
          <reference field="12" count="1" selected="0">
            <x v="4"/>
          </reference>
        </references>
      </pivotArea>
    </chartFormat>
    <chartFormat chart="4" format="17" series="1">
      <pivotArea type="data" outline="0" fieldPosition="0">
        <references count="2">
          <reference field="4294967294" count="1" selected="0">
            <x v="0"/>
          </reference>
          <reference field="12" count="1" selected="0">
            <x v="5"/>
          </reference>
        </references>
      </pivotArea>
    </chartFormat>
    <chartFormat chart="4" format="18" series="1">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B900DDE-E20C-D147-83A5-54C59A3F9588}" name="PivotTable6"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6">
  <location ref="M38:N46" firstHeaderRow="1" firstDataRow="1" firstDataCol="1" rowPageCount="1" colPageCount="1"/>
  <pivotFields count="34">
    <pivotField dataField="1" showAll="0"/>
    <pivotField showAll="0"/>
    <pivotField showAll="0"/>
    <pivotField showAll="0"/>
    <pivotField showAll="0"/>
    <pivotField showAll="0"/>
    <pivotField axis="axisRow"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axis="axisPage" showAll="0" sortType="descending">
      <items count="8">
        <item x="5"/>
        <item x="2"/>
        <item x="4"/>
        <item x="0"/>
        <item x="1"/>
        <item x="6"/>
        <item x="3"/>
        <item t="default"/>
      </items>
      <autoSortScope>
        <pivotArea dataOnly="0" outline="0" fieldPosition="0">
          <references count="1">
            <reference field="4294967294" count="1" selected="0">
              <x v="0"/>
            </reference>
          </references>
        </pivotArea>
      </autoSortScope>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6"/>
  </rowFields>
  <rowItems count="8">
    <i>
      <x/>
    </i>
    <i>
      <x v="1"/>
    </i>
    <i>
      <x v="2"/>
    </i>
    <i>
      <x v="3"/>
    </i>
    <i>
      <x v="4"/>
    </i>
    <i>
      <x v="5"/>
    </i>
    <i>
      <x v="6"/>
    </i>
    <i t="grand">
      <x/>
    </i>
  </rowItems>
  <colItems count="1">
    <i/>
  </colItems>
  <pageFields count="1">
    <pageField fld="12" hier="-1"/>
  </pageFields>
  <dataFields count="1">
    <dataField name="Count of User_ID" fld="0" subtotal="count" baseField="0" baseItem="0"/>
  </dataFields>
  <formats count="24">
    <format dxfId="791">
      <pivotArea type="all" dataOnly="0" outline="0" fieldPosition="0"/>
    </format>
    <format dxfId="790">
      <pivotArea outline="0" collapsedLevelsAreSubtotals="1" fieldPosition="0"/>
    </format>
    <format dxfId="789">
      <pivotArea type="origin" dataOnly="0" labelOnly="1" outline="0" fieldPosition="0"/>
    </format>
    <format dxfId="788">
      <pivotArea field="6" type="button" dataOnly="0" labelOnly="1" outline="0" axis="axisRow" fieldPosition="0"/>
    </format>
    <format dxfId="787">
      <pivotArea type="topRight" dataOnly="0" labelOnly="1" outline="0" fieldPosition="0"/>
    </format>
    <format dxfId="786">
      <pivotArea field="21" type="button" dataOnly="0" labelOnly="1" outline="0"/>
    </format>
    <format dxfId="785">
      <pivotArea dataOnly="0" labelOnly="1" grandRow="1" outline="0" fieldPosition="0"/>
    </format>
    <format dxfId="784">
      <pivotArea dataOnly="0" labelOnly="1" grandCol="1" outline="0" fieldPosition="0"/>
    </format>
    <format dxfId="783">
      <pivotArea type="all" dataOnly="0" outline="0" fieldPosition="0"/>
    </format>
    <format dxfId="782">
      <pivotArea outline="0" collapsedLevelsAreSubtotals="1" fieldPosition="0"/>
    </format>
    <format dxfId="781">
      <pivotArea type="origin" dataOnly="0" labelOnly="1" outline="0" fieldPosition="0"/>
    </format>
    <format dxfId="780">
      <pivotArea field="6" type="button" dataOnly="0" labelOnly="1" outline="0" axis="axisRow" fieldPosition="0"/>
    </format>
    <format dxfId="779">
      <pivotArea type="topRight" dataOnly="0" labelOnly="1" outline="0" fieldPosition="0"/>
    </format>
    <format dxfId="778">
      <pivotArea field="21" type="button" dataOnly="0" labelOnly="1" outline="0"/>
    </format>
    <format dxfId="777">
      <pivotArea dataOnly="0" labelOnly="1" grandRow="1" outline="0" fieldPosition="0"/>
    </format>
    <format dxfId="776">
      <pivotArea dataOnly="0" labelOnly="1" grandCol="1" outline="0" fieldPosition="0"/>
    </format>
    <format dxfId="775">
      <pivotArea type="all" dataOnly="0" outline="0" fieldPosition="0"/>
    </format>
    <format dxfId="774">
      <pivotArea outline="0" collapsedLevelsAreSubtotals="1" fieldPosition="0"/>
    </format>
    <format dxfId="773">
      <pivotArea type="origin" dataOnly="0" labelOnly="1" outline="0" fieldPosition="0"/>
    </format>
    <format dxfId="772">
      <pivotArea field="6" type="button" dataOnly="0" labelOnly="1" outline="0" axis="axisRow" fieldPosition="0"/>
    </format>
    <format dxfId="771">
      <pivotArea type="topRight" dataOnly="0" labelOnly="1" outline="0" fieldPosition="0"/>
    </format>
    <format dxfId="770">
      <pivotArea field="21" type="button" dataOnly="0" labelOnly="1" outline="0"/>
    </format>
    <format dxfId="769">
      <pivotArea dataOnly="0" labelOnly="1" grandRow="1" outline="0" fieldPosition="0"/>
    </format>
    <format dxfId="768">
      <pivotArea dataOnly="0" labelOnly="1" grandCol="1" outline="0" fieldPosition="0"/>
    </format>
  </formats>
  <chartFormats count="2">
    <chartFormat chart="4" format="1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1DB268D-9D19-8441-85E7-1826A855A3B7}" name="PivotTable5"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0">
  <location ref="M21:S23" firstHeaderRow="1" firstDataRow="2" firstDataCol="1" rowPageCount="1" colPageCount="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axis="axisPage" showAll="0" sortType="descending">
      <items count="8">
        <item x="5"/>
        <item x="2"/>
        <item x="4"/>
        <item x="0"/>
        <item x="1"/>
        <item x="6"/>
        <item x="3"/>
        <item t="default"/>
      </items>
      <autoSortScope>
        <pivotArea dataOnly="0" outline="0" fieldPosition="0">
          <references count="1">
            <reference field="4294967294" count="1" selected="0">
              <x v="0"/>
            </reference>
          </references>
        </pivotArea>
      </autoSortScope>
    </pivotField>
    <pivotField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axis="axisCol"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Items count="1">
    <i/>
  </rowItems>
  <colFields count="1">
    <field x="21"/>
  </colFields>
  <colItems count="6">
    <i>
      <x/>
    </i>
    <i>
      <x v="1"/>
    </i>
    <i>
      <x v="2"/>
    </i>
    <i>
      <x v="3"/>
    </i>
    <i>
      <x v="4"/>
    </i>
    <i t="grand">
      <x/>
    </i>
  </colItems>
  <pageFields count="1">
    <pageField fld="12" hier="-1"/>
  </pageFields>
  <dataFields count="1">
    <dataField name="Count of User_ID" fld="0" subtotal="count" baseField="0" baseItem="0"/>
  </dataFields>
  <formats count="24">
    <format dxfId="815">
      <pivotArea type="all" dataOnly="0" outline="0" fieldPosition="0"/>
    </format>
    <format dxfId="814">
      <pivotArea outline="0" collapsedLevelsAreSubtotals="1" fieldPosition="0"/>
    </format>
    <format dxfId="813">
      <pivotArea type="origin" dataOnly="0" labelOnly="1" outline="0" fieldPosition="0"/>
    </format>
    <format dxfId="812">
      <pivotArea field="6" type="button" dataOnly="0" labelOnly="1" outline="0"/>
    </format>
    <format dxfId="811">
      <pivotArea type="topRight" dataOnly="0" labelOnly="1" outline="0" fieldPosition="0"/>
    </format>
    <format dxfId="810">
      <pivotArea field="21" type="button" dataOnly="0" labelOnly="1" outline="0" axis="axisCol" fieldPosition="0"/>
    </format>
    <format dxfId="809">
      <pivotArea dataOnly="0" labelOnly="1" grandRow="1" outline="0" fieldPosition="0"/>
    </format>
    <format dxfId="808">
      <pivotArea dataOnly="0" labelOnly="1" grandCol="1" outline="0" fieldPosition="0"/>
    </format>
    <format dxfId="807">
      <pivotArea type="all" dataOnly="0" outline="0" fieldPosition="0"/>
    </format>
    <format dxfId="806">
      <pivotArea outline="0" collapsedLevelsAreSubtotals="1" fieldPosition="0"/>
    </format>
    <format dxfId="805">
      <pivotArea type="origin" dataOnly="0" labelOnly="1" outline="0" fieldPosition="0"/>
    </format>
    <format dxfId="804">
      <pivotArea field="6" type="button" dataOnly="0" labelOnly="1" outline="0"/>
    </format>
    <format dxfId="803">
      <pivotArea type="topRight" dataOnly="0" labelOnly="1" outline="0" fieldPosition="0"/>
    </format>
    <format dxfId="802">
      <pivotArea field="21" type="button" dataOnly="0" labelOnly="1" outline="0" axis="axisCol" fieldPosition="0"/>
    </format>
    <format dxfId="801">
      <pivotArea dataOnly="0" labelOnly="1" grandRow="1" outline="0" fieldPosition="0"/>
    </format>
    <format dxfId="800">
      <pivotArea dataOnly="0" labelOnly="1" grandCol="1" outline="0" fieldPosition="0"/>
    </format>
    <format dxfId="799">
      <pivotArea type="all" dataOnly="0" outline="0" fieldPosition="0"/>
    </format>
    <format dxfId="798">
      <pivotArea outline="0" collapsedLevelsAreSubtotals="1" fieldPosition="0"/>
    </format>
    <format dxfId="797">
      <pivotArea type="origin" dataOnly="0" labelOnly="1" outline="0" fieldPosition="0"/>
    </format>
    <format dxfId="796">
      <pivotArea field="6" type="button" dataOnly="0" labelOnly="1" outline="0"/>
    </format>
    <format dxfId="795">
      <pivotArea type="topRight" dataOnly="0" labelOnly="1" outline="0" fieldPosition="0"/>
    </format>
    <format dxfId="794">
      <pivotArea field="21" type="button" dataOnly="0" labelOnly="1" outline="0" axis="axisCol" fieldPosition="0"/>
    </format>
    <format dxfId="793">
      <pivotArea dataOnly="0" labelOnly="1" grandRow="1" outline="0" fieldPosition="0"/>
    </format>
    <format dxfId="792">
      <pivotArea dataOnly="0" labelOnly="1" grandCol="1" outline="0" fieldPosition="0"/>
    </format>
  </formats>
  <chartFormats count="7">
    <chartFormat chart="4" format="1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21" count="1" selected="0">
            <x v="1"/>
          </reference>
        </references>
      </pivotArea>
    </chartFormat>
    <chartFormat chart="17" format="2" series="1">
      <pivotArea type="data" outline="0" fieldPosition="0">
        <references count="2">
          <reference field="4294967294" count="1" selected="0">
            <x v="0"/>
          </reference>
          <reference field="21" count="1" selected="0">
            <x v="2"/>
          </reference>
        </references>
      </pivotArea>
    </chartFormat>
    <chartFormat chart="17" format="3" series="1">
      <pivotArea type="data" outline="0" fieldPosition="0">
        <references count="2">
          <reference field="4294967294" count="1" selected="0">
            <x v="0"/>
          </reference>
          <reference field="21" count="1" selected="0">
            <x v="3"/>
          </reference>
        </references>
      </pivotArea>
    </chartFormat>
    <chartFormat chart="17" format="4" series="1">
      <pivotArea type="data" outline="0" fieldPosition="0">
        <references count="2">
          <reference field="4294967294" count="1" selected="0">
            <x v="0"/>
          </reference>
          <reference field="21" count="1" selected="0">
            <x v="4"/>
          </reference>
        </references>
      </pivotArea>
    </chartFormat>
    <chartFormat chart="17" format="5" series="1">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40C75AB-914E-3548-8E11-DA6C528646E7}" name="PivotTable12" cacheId="8"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26:A1027" firstHeaderRow="1" firstDataRow="1" firstDataCol="1"/>
  <pivotFields count="30">
    <pivotField axis="axisRow"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numFmtId="164" showAll="0"/>
    <pivotField showAll="0"/>
    <pivotField showAll="0"/>
    <pivotField showAll="0"/>
    <pivotField showAll="0"/>
    <pivotField showAll="0"/>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Items count="1">
    <i/>
  </colItems>
  <formats count="24">
    <format dxfId="839">
      <pivotArea type="all" dataOnly="0" outline="0" fieldPosition="0"/>
    </format>
    <format dxfId="838">
      <pivotArea outline="0" collapsedLevelsAreSubtotals="1" fieldPosition="0"/>
    </format>
    <format dxfId="837">
      <pivotArea type="origin" dataOnly="0" labelOnly="1" outline="0" fieldPosition="0"/>
    </format>
    <format dxfId="836">
      <pivotArea field="6" type="button" dataOnly="0" labelOnly="1" outline="0"/>
    </format>
    <format dxfId="835">
      <pivotArea type="topRight" dataOnly="0" labelOnly="1" outline="0" fieldPosition="0"/>
    </format>
    <format dxfId="834">
      <pivotArea field="21" type="button" dataOnly="0" labelOnly="1" outline="0"/>
    </format>
    <format dxfId="833">
      <pivotArea dataOnly="0" labelOnly="1" grandRow="1" outline="0" fieldPosition="0"/>
    </format>
    <format dxfId="832">
      <pivotArea dataOnly="0" labelOnly="1" grandCol="1" outline="0" fieldPosition="0"/>
    </format>
    <format dxfId="831">
      <pivotArea type="all" dataOnly="0" outline="0" fieldPosition="0"/>
    </format>
    <format dxfId="830">
      <pivotArea outline="0" collapsedLevelsAreSubtotals="1" fieldPosition="0"/>
    </format>
    <format dxfId="829">
      <pivotArea type="origin" dataOnly="0" labelOnly="1" outline="0" fieldPosition="0"/>
    </format>
    <format dxfId="828">
      <pivotArea field="6" type="button" dataOnly="0" labelOnly="1" outline="0"/>
    </format>
    <format dxfId="827">
      <pivotArea type="topRight" dataOnly="0" labelOnly="1" outline="0" fieldPosition="0"/>
    </format>
    <format dxfId="826">
      <pivotArea field="21" type="button" dataOnly="0" labelOnly="1" outline="0"/>
    </format>
    <format dxfId="825">
      <pivotArea dataOnly="0" labelOnly="1" grandRow="1" outline="0" fieldPosition="0"/>
    </format>
    <format dxfId="824">
      <pivotArea dataOnly="0" labelOnly="1" grandCol="1" outline="0" fieldPosition="0"/>
    </format>
    <format dxfId="823">
      <pivotArea type="all" dataOnly="0" outline="0" fieldPosition="0"/>
    </format>
    <format dxfId="822">
      <pivotArea outline="0" collapsedLevelsAreSubtotals="1" fieldPosition="0"/>
    </format>
    <format dxfId="821">
      <pivotArea type="origin" dataOnly="0" labelOnly="1" outline="0" fieldPosition="0"/>
    </format>
    <format dxfId="820">
      <pivotArea field="6" type="button" dataOnly="0" labelOnly="1" outline="0"/>
    </format>
    <format dxfId="819">
      <pivotArea type="topRight" dataOnly="0" labelOnly="1" outline="0" fieldPosition="0"/>
    </format>
    <format dxfId="818">
      <pivotArea field="21" type="button" dataOnly="0" labelOnly="1" outline="0"/>
    </format>
    <format dxfId="817">
      <pivotArea dataOnly="0" labelOnly="1" grandRow="1" outline="0" fieldPosition="0"/>
    </format>
    <format dxfId="8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C6F3F8D-CC24-6945-A49F-CB521B0231DB}" name="PivotTable4"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E21:J23" firstHeaderRow="1" firstDataRow="2" firstDataCol="1"/>
  <pivotFields count="34">
    <pivotField dataField="1" showAll="0"/>
    <pivotField showAll="0"/>
    <pivotField showAll="0"/>
    <pivotField showAll="0"/>
    <pivotField showAll="0"/>
    <pivotField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axis="axisCol" showAll="0">
      <items count="5">
        <item x="1"/>
        <item x="0"/>
        <item x="2"/>
        <item x="3"/>
        <item t="default"/>
      </items>
    </pivotField>
    <pivotField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Items count="1">
    <i/>
  </rowItems>
  <colFields count="1">
    <field x="13"/>
  </colFields>
  <colItems count="5">
    <i>
      <x/>
    </i>
    <i>
      <x v="1"/>
    </i>
    <i>
      <x v="2"/>
    </i>
    <i>
      <x v="3"/>
    </i>
    <i t="grand">
      <x/>
    </i>
  </colItems>
  <dataFields count="1">
    <dataField name="Count of User_ID" fld="0" subtotal="count" baseField="0" baseItem="0"/>
  </dataFields>
  <formats count="24">
    <format dxfId="863">
      <pivotArea type="all" dataOnly="0" outline="0" fieldPosition="0"/>
    </format>
    <format dxfId="862">
      <pivotArea outline="0" collapsedLevelsAreSubtotals="1" fieldPosition="0"/>
    </format>
    <format dxfId="861">
      <pivotArea type="origin" dataOnly="0" labelOnly="1" outline="0" fieldPosition="0"/>
    </format>
    <format dxfId="860">
      <pivotArea field="6" type="button" dataOnly="0" labelOnly="1" outline="0"/>
    </format>
    <format dxfId="859">
      <pivotArea type="topRight" dataOnly="0" labelOnly="1" outline="0" fieldPosition="0"/>
    </format>
    <format dxfId="858">
      <pivotArea field="21" type="button" dataOnly="0" labelOnly="1" outline="0"/>
    </format>
    <format dxfId="857">
      <pivotArea dataOnly="0" labelOnly="1" grandRow="1" outline="0" fieldPosition="0"/>
    </format>
    <format dxfId="856">
      <pivotArea dataOnly="0" labelOnly="1" grandCol="1" outline="0" fieldPosition="0"/>
    </format>
    <format dxfId="855">
      <pivotArea type="all" dataOnly="0" outline="0" fieldPosition="0"/>
    </format>
    <format dxfId="854">
      <pivotArea outline="0" collapsedLevelsAreSubtotals="1" fieldPosition="0"/>
    </format>
    <format dxfId="853">
      <pivotArea type="origin" dataOnly="0" labelOnly="1" outline="0" fieldPosition="0"/>
    </format>
    <format dxfId="852">
      <pivotArea field="6" type="button" dataOnly="0" labelOnly="1" outline="0"/>
    </format>
    <format dxfId="851">
      <pivotArea type="topRight" dataOnly="0" labelOnly="1" outline="0" fieldPosition="0"/>
    </format>
    <format dxfId="850">
      <pivotArea field="21" type="button" dataOnly="0" labelOnly="1" outline="0"/>
    </format>
    <format dxfId="849">
      <pivotArea dataOnly="0" labelOnly="1" grandRow="1" outline="0" fieldPosition="0"/>
    </format>
    <format dxfId="848">
      <pivotArea dataOnly="0" labelOnly="1" grandCol="1" outline="0" fieldPosition="0"/>
    </format>
    <format dxfId="847">
      <pivotArea type="all" dataOnly="0" outline="0" fieldPosition="0"/>
    </format>
    <format dxfId="846">
      <pivotArea outline="0" collapsedLevelsAreSubtotals="1" fieldPosition="0"/>
    </format>
    <format dxfId="845">
      <pivotArea type="origin" dataOnly="0" labelOnly="1" outline="0" fieldPosition="0"/>
    </format>
    <format dxfId="844">
      <pivotArea field="6" type="button" dataOnly="0" labelOnly="1" outline="0"/>
    </format>
    <format dxfId="843">
      <pivotArea type="topRight" dataOnly="0" labelOnly="1" outline="0" fieldPosition="0"/>
    </format>
    <format dxfId="842">
      <pivotArea field="21" type="button" dataOnly="0" labelOnly="1" outline="0"/>
    </format>
    <format dxfId="841">
      <pivotArea dataOnly="0" labelOnly="1" grandRow="1" outline="0" fieldPosition="0"/>
    </format>
    <format dxfId="840">
      <pivotArea dataOnly="0" labelOnly="1" grandCol="1" outline="0" fieldPosition="0"/>
    </format>
  </formats>
  <chartFormats count="5">
    <chartFormat chart="4" format="8"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2">
          <reference field="4294967294" count="1" selected="0">
            <x v="0"/>
          </reference>
          <reference field="13" count="1" selected="0">
            <x v="2"/>
          </reference>
        </references>
      </pivotArea>
    </chartFormat>
    <chartFormat chart="4" format="11" series="1">
      <pivotArea type="data" outline="0" fieldPosition="0">
        <references count="2">
          <reference field="4294967294" count="1" selected="0">
            <x v="0"/>
          </reference>
          <reference field="13" count="1" selected="0">
            <x v="3"/>
          </reference>
        </references>
      </pivotArea>
    </chartFormat>
    <chartFormat chart="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1B52B50-0E68-0D43-8380-95ADD216646B}" name="PivotTable3" cacheId="3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4">
  <location ref="AD6:AF13" firstHeaderRow="0" firstDataRow="1" firstDataCol="1"/>
  <pivotFields count="34">
    <pivotField dataField="1" showAll="0"/>
    <pivotField showAll="0"/>
    <pivotField showAll="0"/>
    <pivotField showAll="0"/>
    <pivotField showAll="0"/>
    <pivotField dataField="1" showAll="0"/>
    <pivotField showAll="0">
      <items count="8">
        <item x="5"/>
        <item x="6"/>
        <item x="3"/>
        <item x="1"/>
        <item x="0"/>
        <item x="2"/>
        <item x="4"/>
        <item t="default"/>
      </items>
    </pivotField>
    <pivotField showAll="0"/>
    <pivotField showAll="0"/>
    <pivotField showAll="0">
      <items count="3">
        <item x="0"/>
        <item x="1"/>
        <item t="default"/>
      </items>
    </pivotField>
    <pivotField showAll="0"/>
    <pivotField showAll="0"/>
    <pivotField showAll="0">
      <items count="8">
        <item x="5"/>
        <item x="2"/>
        <item x="4"/>
        <item x="0"/>
        <item x="1"/>
        <item x="6"/>
        <item x="3"/>
        <item t="default"/>
      </items>
    </pivotField>
    <pivotField showAll="0">
      <items count="5">
        <item x="1"/>
        <item x="0"/>
        <item x="2"/>
        <item x="3"/>
        <item t="default"/>
      </items>
    </pivotField>
    <pivotField axis="axisRow" showAll="0">
      <items count="7">
        <item x="1"/>
        <item x="5"/>
        <item x="4"/>
        <item x="3"/>
        <item x="2"/>
        <item x="0"/>
        <item t="default"/>
      </items>
    </pivotField>
    <pivotField showAll="0"/>
    <pivotField showAll="0"/>
    <pivotField showAll="0"/>
    <pivotField showAll="0"/>
    <pivotField showAll="0"/>
    <pivotField showAll="0">
      <items count="6">
        <item x="4"/>
        <item x="1"/>
        <item x="2"/>
        <item x="0"/>
        <item x="3"/>
        <item t="default"/>
      </items>
    </pivotField>
    <pivotField showAll="0">
      <items count="6">
        <item x="4"/>
        <item x="3"/>
        <item x="0"/>
        <item x="2"/>
        <item x="1"/>
        <item t="default"/>
      </items>
    </pivotField>
    <pivotField showAll="0">
      <items count="5">
        <item x="1"/>
        <item x="3"/>
        <item x="0"/>
        <item x="2"/>
        <item t="default"/>
      </items>
    </pivotField>
    <pivotField showAll="0"/>
    <pivotField numFmtId="164" showAll="0"/>
    <pivotField showAll="0"/>
    <pivotField showAll="0"/>
    <pivotField showAll="0"/>
    <pivotField showAll="0"/>
    <pivotField showAll="0">
      <items count="7">
        <item m="1" x="4"/>
        <item x="2"/>
        <item x="0"/>
        <item m="1" x="3"/>
        <item m="1" x="5"/>
        <item x="1"/>
        <item t="default"/>
      </items>
    </pivotField>
    <pivotField showAll="0"/>
    <pivotField numFmtId="9" showAll="0"/>
    <pivotField showAll="0"/>
    <pivotField showAll="0">
      <items count="4">
        <item m="1" x="2"/>
        <item x="1"/>
        <item x="0"/>
        <item t="default"/>
      </items>
    </pivotField>
  </pivotFields>
  <rowFields count="1">
    <field x="14"/>
  </rowFields>
  <rowItems count="7">
    <i>
      <x/>
    </i>
    <i>
      <x v="1"/>
    </i>
    <i>
      <x v="2"/>
    </i>
    <i>
      <x v="3"/>
    </i>
    <i>
      <x v="4"/>
    </i>
    <i>
      <x v="5"/>
    </i>
    <i t="grand">
      <x/>
    </i>
  </rowItems>
  <colFields count="1">
    <field x="-2"/>
  </colFields>
  <colItems count="2">
    <i>
      <x/>
    </i>
    <i i="1">
      <x v="1"/>
    </i>
  </colItems>
  <dataFields count="2">
    <dataField name="Total Watch_Hours" fld="5" baseField="0" baseItem="0"/>
    <dataField name="Count of User_ID" fld="0" subtotal="count" baseField="0" baseItem="0"/>
  </dataFields>
  <formats count="24">
    <format dxfId="887">
      <pivotArea type="all" dataOnly="0" outline="0" fieldPosition="0"/>
    </format>
    <format dxfId="886">
      <pivotArea outline="0" collapsedLevelsAreSubtotals="1" fieldPosition="0"/>
    </format>
    <format dxfId="885">
      <pivotArea type="origin" dataOnly="0" labelOnly="1" outline="0" fieldPosition="0"/>
    </format>
    <format dxfId="884">
      <pivotArea field="6" type="button" dataOnly="0" labelOnly="1" outline="0"/>
    </format>
    <format dxfId="883">
      <pivotArea type="topRight" dataOnly="0" labelOnly="1" outline="0" fieldPosition="0"/>
    </format>
    <format dxfId="882">
      <pivotArea field="21" type="button" dataOnly="0" labelOnly="1" outline="0"/>
    </format>
    <format dxfId="881">
      <pivotArea dataOnly="0" labelOnly="1" grandRow="1" outline="0" fieldPosition="0"/>
    </format>
    <format dxfId="880">
      <pivotArea dataOnly="0" labelOnly="1" grandCol="1" outline="0" fieldPosition="0"/>
    </format>
    <format dxfId="879">
      <pivotArea type="all" dataOnly="0" outline="0" fieldPosition="0"/>
    </format>
    <format dxfId="878">
      <pivotArea outline="0" collapsedLevelsAreSubtotals="1" fieldPosition="0"/>
    </format>
    <format dxfId="877">
      <pivotArea type="origin" dataOnly="0" labelOnly="1" outline="0" fieldPosition="0"/>
    </format>
    <format dxfId="876">
      <pivotArea field="6" type="button" dataOnly="0" labelOnly="1" outline="0"/>
    </format>
    <format dxfId="875">
      <pivotArea type="topRight" dataOnly="0" labelOnly="1" outline="0" fieldPosition="0"/>
    </format>
    <format dxfId="874">
      <pivotArea field="21" type="button" dataOnly="0" labelOnly="1" outline="0"/>
    </format>
    <format dxfId="873">
      <pivotArea dataOnly="0" labelOnly="1" grandRow="1" outline="0" fieldPosition="0"/>
    </format>
    <format dxfId="872">
      <pivotArea dataOnly="0" labelOnly="1" grandCol="1" outline="0" fieldPosition="0"/>
    </format>
    <format dxfId="871">
      <pivotArea type="all" dataOnly="0" outline="0" fieldPosition="0"/>
    </format>
    <format dxfId="870">
      <pivotArea outline="0" collapsedLevelsAreSubtotals="1" fieldPosition="0"/>
    </format>
    <format dxfId="869">
      <pivotArea type="origin" dataOnly="0" labelOnly="1" outline="0" fieldPosition="0"/>
    </format>
    <format dxfId="868">
      <pivotArea field="6" type="button" dataOnly="0" labelOnly="1" outline="0"/>
    </format>
    <format dxfId="867">
      <pivotArea type="topRight" dataOnly="0" labelOnly="1" outline="0" fieldPosition="0"/>
    </format>
    <format dxfId="866">
      <pivotArea field="21" type="button" dataOnly="0" labelOnly="1" outline="0"/>
    </format>
    <format dxfId="865">
      <pivotArea dataOnly="0" labelOnly="1" grandRow="1" outline="0" fieldPosition="0"/>
    </format>
    <format dxfId="864">
      <pivotArea dataOnly="0" labelOnly="1" grandCol="1" outline="0" fieldPosition="0"/>
    </format>
  </formats>
  <chartFormats count="6">
    <chartFormat chart="20" format="8" series="1">
      <pivotArea type="data" outline="0" fieldPosition="0">
        <references count="1">
          <reference field="4294967294" count="1" selected="0">
            <x v="1"/>
          </reference>
        </references>
      </pivotArea>
    </chartFormat>
    <chartFormat chart="20" format="9"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8425B90-0EE9-264E-838B-E4889CB47D9E}" sourceName="Payment_Method">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_Preference" xr10:uid="{C94798F7-1FB2-A74E-B016-1C5BFEB2661E}" sourceName="Language_Preference">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6">
        <i x="1" s="1"/>
        <i x="5" s="1"/>
        <i x="4"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plan" xr10:uid="{BF5D167D-582B-A04B-B3F6-3CAA12FF424E}" sourceName="subscription plan">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6">
        <i x="2" s="1"/>
        <i x="0" s="1"/>
        <i x="1" s="1"/>
        <i x="4" s="1" nd="1"/>
        <i x="3"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al_Controls" xr10:uid="{21A1E652-71C5-4A4C-A008-78A5F09E112A}" sourceName="Parental_Controls">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71B76D8-33C4-1148-9B60-67CDD941A1C4}" sourceName="Country">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7">
        <i x="5" s="1"/>
        <i x="2" s="1"/>
        <i x="4" s="1"/>
        <i x="0" s="1"/>
        <i x="1" s="1"/>
        <i x="6"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vorite_Genre" xr10:uid="{7F6128EB-D69C-FD4F-9A5E-B4898398B16B}" sourceName="Favorite_Genre">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7">
        <i x="5" s="1"/>
        <i x="6" s="1"/>
        <i x="3" s="1"/>
        <i x="1" s="1"/>
        <i x="0" s="1"/>
        <i x="2"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Watch_Time" xr10:uid="{19209179-045F-C744-AE6D-E738F990EE43}" sourceName="Primary_Watch_Time">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2433997-6A30-9A4B-8F63-2E1D6E4E06CD}" sourceName="Age_Group">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5">
        <i x="4" s="1"/>
        <i x="3" s="1"/>
        <i x="0" s="1"/>
        <i x="2" s="1"/>
        <i x="1" s="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ity_Level" xr10:uid="{CAE0D3C4-2223-F84F-A6B4-24397BA69AB7}" sourceName="Activity Level">
  <pivotTables>
    <pivotTable tabId="4" name="PivotTable1"/>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1"/>
    <pivotTable tabId="4" name="PivotTable2"/>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3">
        <i x="1" s="1"/>
        <i x="0" s="1"/>
        <i x="2"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Device_Used" xr10:uid="{C5DE251C-5644-7E49-A5E0-5DC5392DED06}" sourceName="First_Device_Used">
  <pivotTables>
    <pivotTable tabId="4" name="PivotTable2"/>
    <pivotTable tabId="2" name="PivotTable1"/>
    <pivotTable tabId="2" name="PivotTable2"/>
    <pivotTable tabId="2" name="PivotTable3"/>
    <pivotTable tabId="2" name="PivotTable4"/>
    <pivotTable tabId="2" name="PivotTable5"/>
    <pivotTable tabId="2" name="PivotTable6"/>
    <pivotTable tabId="3" name="PivotTable1"/>
    <pivotTable tabId="3" name="PivotTable10"/>
    <pivotTable tabId="3" name="PivotTable2"/>
    <pivotTable tabId="3" name="PivotTable3"/>
    <pivotTable tabId="3" name="PivotTable5"/>
    <pivotTable tabId="3" name="PivotTable7"/>
    <pivotTable tabId="3" name="PivotTable8"/>
    <pivotTable tabId="3" name="PivotTable9"/>
    <pivotTable tabId="4" name="PivotTable1"/>
    <pivotTable tabId="4" name="PivotTable11"/>
    <pivotTable tabId="4" name="PivotTable3"/>
    <pivotTable tabId="4" name="PivotTable4"/>
    <pivotTable tabId="4" name="PivotTable5"/>
    <pivotTable tabId="4" name="PivotTable6"/>
    <pivotTable tabId="2" name="PivotTable7"/>
    <pivotTable tabId="3" name="PivotTable4"/>
    <pivotTable tabId="3" name="PivotTable6"/>
    <pivotTable tabId="3" name="PivotTable11"/>
  </pivotTables>
  <data>
    <tabular pivotCacheId="1058351741">
      <items count="5">
        <i x="4" s="1"/>
        <i x="1" s="1"/>
        <i x="2" s="1"/>
        <i x="0"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xr10:uid="{E6ACEBBC-D612-6947-9994-71D7DF77D42E}" cache="Slicer_Payment_Method" caption="Payment_Method" columnCount="2" style="SlicerStyleDark1" rowHeight="228600"/>
  <slicer name="Language_Preference" xr10:uid="{D25DB834-DAF0-FC4C-A1C2-17B6ADFF6F28}" cache="Slicer_Language_Preference" caption="Language_Preference" columnCount="3" style="SlicerStyleDark1" rowHeight="228600"/>
  <slicer name="subscription plan" xr10:uid="{5F417172-13F1-114E-9DF9-8C835CE2A00C}" cache="Slicer_subscription_plan" caption="Plan" style="SlicerStyleDark1" rowHeight="228600"/>
  <slicer name="Parental_Controls" xr10:uid="{B8E5AC17-22B7-954F-8D0F-25F850CCBB67}" cache="Slicer_Parental_Controls" caption="Parental_Controls" style="SlicerStyleDark1" rowHeight="228600"/>
  <slicer name="Country" xr10:uid="{A57D9789-7B94-7D47-B651-6A4188A21F08}" cache="Slicer_Country" caption="Country" columnCount="3" style="SlicerStyleDark1" rowHeight="228600"/>
  <slicer name="Favorite_Genre" xr10:uid="{E9173D9A-B090-4141-A494-FB2BABD336B6}" cache="Slicer_Favorite_Genre" caption="Favorite_Genre" columnCount="3" style="SlicerStyleDark1" rowHeight="228600"/>
  <slicer name="Primary_Watch_Time" xr10:uid="{F196B4E9-9314-B84D-B579-70FF71DEB7C0}" cache="Slicer_Primary_Watch_Time" caption="Primary Time" style="SlicerStyleDark1" rowHeight="228600"/>
  <slicer name="Age_Group" xr10:uid="{89A38B13-A941-A44E-987F-F5046CED0DF1}" cache="Slicer_Age_Group" caption="Age_Group" columnCount="2" style="SlicerStyleDark1" rowHeight="228600"/>
  <slicer name="Activity Level" xr10:uid="{4D6912ED-71C6-3B48-9CC1-C32919014D77}" cache="Slicer_Activity_Level" caption="Status" style="SlicerStyleDark1" rowHeight="228600"/>
  <slicer name="First_Device_Used" xr10:uid="{3D938862-5785-B64D-ACF1-25D34BEB0395}" cache="Slicer_First_Device_Used" caption="Device" columnCount="2" style="SlicerStyleDark1"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3DCBCE-45C0-844F-AF6A-BA5851554596}" name="Table1" displayName="Table1" ref="A1:AI1001" totalsRowShown="0" tableBorderDxfId="1426">
  <autoFilter ref="A1:AI1001" xr:uid="{DF48B8C3-A11B-1E40-A3B5-178CB2A13C10}"/>
  <tableColumns count="35">
    <tableColumn id="1" xr3:uid="{179E24AE-0A1E-7E4D-B4BC-1B4EA07DD820}" name="User_ID" dataDxfId="1425"/>
    <tableColumn id="2" xr3:uid="{C37C491D-4AA3-C644-9035-9D4A38420865}" name="User_Name" dataDxfId="1424"/>
    <tableColumn id="3" xr3:uid="{AC2B50EE-9FFC-F944-B255-D0D69884EDD8}" name="Join_Date" dataDxfId="1423"/>
    <tableColumn id="4" xr3:uid="{715AD895-1621-4F47-9B0D-9576A1D59A16}" name="Last_Login" dataDxfId="1422"/>
    <tableColumn id="5" xr3:uid="{6AC43314-52B7-8A46-9F99-6F7C14EB2E94}" name="Monthly_Price" dataDxfId="1421"/>
    <tableColumn id="6" xr3:uid="{B9B7E46F-060A-9845-8F77-79D8B7147970}" name="Watch_Hours" dataDxfId="1420"/>
    <tableColumn id="7" xr3:uid="{26C69AE8-10AF-EC44-93C2-31FCCBEDE466}" name="Favorite_Genre" dataDxfId="1419"/>
    <tableColumn id="8" xr3:uid="{E770D45E-F11D-454A-A758-8C14DB3304C7}" name="Active_Devices" dataDxfId="1418"/>
    <tableColumn id="9" xr3:uid="{0946A4C4-9A76-3840-A3A1-26E5A8E1CA7E}" name="Profile_Count" dataDxfId="1417"/>
    <tableColumn id="10" xr3:uid="{3D95CD1B-00D3-BE43-99E1-A2777D99F070}" name="Parental_Controls" dataDxfId="1416"/>
    <tableColumn id="11" xr3:uid="{A26F1037-3334-0F4C-9EEF-FB97EBB512CD}" name="Total_Movies_Watched" dataDxfId="1415"/>
    <tableColumn id="12" xr3:uid="{DCA638A1-30F0-8D4C-A51E-6BB0DE30EAEF}" name="Total_Series_Watched" dataDxfId="1414"/>
    <tableColumn id="13" xr3:uid="{12361BF4-E411-F54E-BBD1-C18CBC2FC1E5}" name="Country" dataDxfId="1413"/>
    <tableColumn id="14" xr3:uid="{7F2CF6D3-927C-0D42-BC84-9EF1F7422050}" name="Payment_Method" dataDxfId="1412"/>
    <tableColumn id="15" xr3:uid="{0DBC6437-3223-2145-BB14-D64EF0B70FA5}" name="Language_Preference" dataDxfId="1411"/>
    <tableColumn id="16" xr3:uid="{940F08D9-8A5B-A047-B809-E8B76776776E}" name="Recommended_Content_Count" dataDxfId="1410"/>
    <tableColumn id="17" xr3:uid="{D19CB7D6-B2E5-854D-8C21-6AEFD4F4DF5C}" name="Average_Rating_Given" dataDxfId="1409"/>
    <tableColumn id="18" xr3:uid="{097205F0-C572-0443-B56F-73E98E818FBC}" name="Has_Downloaded_Content" dataDxfId="1408"/>
    <tableColumn id="19" xr3:uid="{90CD2E9E-BAA3-0D43-A55D-0B72D90826AC}" name="Membership_Status" dataDxfId="1407"/>
    <tableColumn id="20" xr3:uid="{C18315DE-9208-FC49-B3C6-D70A7ACD3236}" name="Loyalty_Points" dataDxfId="1406"/>
    <tableColumn id="21" xr3:uid="{C42CEB56-A3A9-D547-AFDF-005E3DF0E199}" name="First_Device_Used" dataDxfId="1405"/>
    <tableColumn id="22" xr3:uid="{A2875815-5AF4-8345-8093-AEA88D172A0B}" name="Age_Group" dataDxfId="1404"/>
    <tableColumn id="23" xr3:uid="{C70F13D4-1F18-EE47-B460-BC9D4F484678}" name="Primary_Watch_Time" dataDxfId="1403"/>
    <tableColumn id="24" xr3:uid="{CADCBE75-B148-1D49-8EEE-75D62E4FC240}" name="no of month subscribed" dataDxfId="1402"/>
    <tableColumn id="25" xr3:uid="{72CC4CD0-DD54-E840-8E74-77F9BB9BBA25}" name="revenue" dataDxfId="1401">
      <calculatedColumnFormula>streaming_service_data!$X2*streaming_service_data!$E2</calculatedColumnFormula>
    </tableColumn>
    <tableColumn id="26" xr3:uid="{1109B15A-31B8-9045-A1F4-412F91A430DF}" name="month_ join" dataDxfId="1400"/>
    <tableColumn id="27" xr3:uid="{436AAA3C-216D-3943-99F9-AE4579504D67}" name="year_join" dataDxfId="1399"/>
    <tableColumn id="28" xr3:uid="{AD63D7DC-EF03-5D49-8447-60FB4354EC4C}" name="month_ login" dataDxfId="1398">
      <calculatedColumnFormula>LOOKUP(MONTH(D2),$AN$2:$AN$13,$AO$2:$AO$13)</calculatedColumnFormula>
    </tableColumn>
    <tableColumn id="29" xr3:uid="{0688AA7D-A372-2B46-BD07-CFED012AAD52}" name="year_login" dataDxfId="1397">
      <calculatedColumnFormula>YEAR(D2)</calculatedColumnFormula>
    </tableColumn>
    <tableColumn id="30" xr3:uid="{4430C21B-5855-8242-86A3-FF8DC27AA436}" name="subscription plan" dataDxfId="1396"/>
    <tableColumn id="31" xr3:uid="{27FAFDD4-E069-9F42-B85F-797909EC5476}" name="Average Watch Hours per Recommended Content" dataDxfId="1395">
      <calculatedColumnFormula>IFERROR(F2/P2,0)</calculatedColumnFormula>
    </tableColumn>
    <tableColumn id="32" xr3:uid="{8BE5B865-93E9-124C-99FA-CC8D4D102BA6}" name="Engagement Percentage from Recommendations" dataDxfId="1394" dataCellStyle="Per cent">
      <calculatedColumnFormula>P2/F2</calculatedColumnFormula>
    </tableColumn>
    <tableColumn id="33" xr3:uid="{70DB7DDD-4F80-6C47-BF36-BD2561127614}" name="day since last login" dataDxfId="1393">
      <calculatedColumnFormula>TODAY()-streaming_service_data!$D2</calculatedColumnFormula>
    </tableColumn>
    <tableColumn id="34" xr3:uid="{ADE55D2E-B2A6-AC4B-881D-B6CCA70567CC}" name="Activity Level" dataDxfId="1392">
      <calculatedColumnFormula>IF(AG2&lt;=100,"Active",IF(streaming_service_data!$AG2&lt;200,"Moderate","In-Active"))</calculatedColumnFormula>
    </tableColumn>
    <tableColumn id="35" xr3:uid="{11815603-2986-5D4A-88C4-D9DF6CDF95D4}" name="Column1" dataDxfId="1391">
      <calculatedColumnFormula>IF(IF(C2&gt;D2,DATEDIF(D2,C2,"m"),DATEDIF(C2,D2,"m"))=0,1,IF(C2&gt;D2,DATEDIF(D2,C2,"m"),DATEDIF(C2,D2,"m")))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 dockstate="right" visibility="0" width="350" row="0">
    <wetp:webextensionref xmlns:r="http://schemas.openxmlformats.org/officeDocument/2006/relationships" r:id="rId2"/>
  </wetp:taskpane>
</wetp:taskpanes>
</file>

<file path=xl/webextensions/webextension1.xml><?xml version="1.0" encoding="utf-8"?>
<we:webextension xmlns:we="http://schemas.microsoft.com/office/webextensions/webextension/2010/11" id="{35E61B81-AF23-4E4C-B2DB-3C45C0D1773C}">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ebextensions/webextension2.xml><?xml version="1.0" encoding="utf-8"?>
<we:webextension xmlns:we="http://schemas.microsoft.com/office/webextensions/webextension/2010/11" id="{8E08BC17-7535-7D4E-B3B5-228EEE2C5F91}">
  <we:reference id="wa200006575" version="1.0.0.3" store="en-US" storeType="OMEX"/>
  <we:alternateReferences>
    <we:reference id="wa200006575" version="1.0.0.3"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drawing" Target="../drawings/drawing1.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B8C3-A11B-1E40-A3B5-178CB2A13C10}">
  <sheetPr codeName="Sheet2">
    <tabColor rgb="FF00B050"/>
  </sheetPr>
  <dimension ref="A1:BB1001"/>
  <sheetViews>
    <sheetView showGridLines="0" workbookViewId="0">
      <selection sqref="A1:AI1001"/>
    </sheetView>
  </sheetViews>
  <sheetFormatPr baseColWidth="10" defaultRowHeight="16" x14ac:dyDescent="0.2"/>
  <cols>
    <col min="1" max="1" width="10" style="1" customWidth="1"/>
    <col min="2" max="2" width="13.1640625" style="1" customWidth="1"/>
    <col min="3" max="3" width="11.5" style="33" customWidth="1"/>
    <col min="4" max="4" width="12.5" style="33" customWidth="1"/>
    <col min="5" max="5" width="15.1640625" style="1" customWidth="1"/>
    <col min="6" max="6" width="14.6640625" customWidth="1"/>
    <col min="7" max="7" width="16" style="1" customWidth="1"/>
    <col min="8" max="8" width="16.1640625" style="1" customWidth="1"/>
    <col min="9" max="9" width="14.83203125" style="1" customWidth="1"/>
    <col min="10" max="10" width="18.5" style="1" customWidth="1"/>
    <col min="11" max="11" width="22.33203125" style="1" customWidth="1"/>
    <col min="12" max="12" width="21.6640625" style="1" customWidth="1"/>
    <col min="13" max="13" width="10" style="1" customWidth="1"/>
    <col min="14" max="14" width="17.83203125" style="1" customWidth="1"/>
    <col min="15" max="15" width="21.5" style="1" customWidth="1"/>
    <col min="16" max="16" width="29.33203125" style="1" customWidth="1"/>
    <col min="17" max="17" width="21.83203125" style="1" customWidth="1"/>
    <col min="18" max="18" width="25.33203125" style="1" customWidth="1"/>
    <col min="19" max="19" width="20" style="1" customWidth="1"/>
    <col min="20" max="20" width="15.5" style="1" customWidth="1"/>
    <col min="21" max="21" width="18.83203125" style="1" customWidth="1"/>
    <col min="22" max="22" width="12.5" style="1" customWidth="1"/>
    <col min="23" max="23" width="21" style="1" customWidth="1"/>
    <col min="24" max="24" width="22.6640625" style="1" customWidth="1"/>
    <col min="25" max="25" width="10.83203125" style="1"/>
    <col min="26" max="26" width="13" style="1" customWidth="1"/>
    <col min="27" max="27" width="10.83203125" style="1"/>
    <col min="28" max="28" width="14" style="1" customWidth="1"/>
    <col min="29" max="29" width="11.83203125" style="1" customWidth="1"/>
    <col min="30" max="30" width="17.6640625" style="1" customWidth="1"/>
    <col min="31" max="31" width="44" style="50" customWidth="1"/>
    <col min="32" max="32" width="44" style="37" customWidth="1"/>
    <col min="33" max="33" width="19" style="1" customWidth="1"/>
    <col min="34" max="34" width="14.33203125" style="1" customWidth="1"/>
    <col min="35" max="35" width="11" style="1" customWidth="1"/>
    <col min="36" max="39" width="10.83203125" style="1"/>
    <col min="40" max="40" width="14.6640625" style="1" customWidth="1"/>
    <col min="41" max="270" width="10.83203125" style="1"/>
    <col min="271" max="271" width="10" style="1" customWidth="1"/>
    <col min="272" max="272" width="13.1640625" style="1" customWidth="1"/>
    <col min="273" max="273" width="27.33203125" style="1" bestFit="1" customWidth="1"/>
    <col min="274" max="274" width="25" style="1" bestFit="1" customWidth="1"/>
    <col min="275" max="275" width="15.1640625" style="1" customWidth="1"/>
    <col min="276" max="276" width="14.6640625" style="1" customWidth="1"/>
    <col min="277" max="277" width="16" style="1" customWidth="1"/>
    <col min="278" max="278" width="16.1640625" style="1" customWidth="1"/>
    <col min="279" max="279" width="14.83203125" style="1" customWidth="1"/>
    <col min="280" max="280" width="18.5" style="1" customWidth="1"/>
    <col min="281" max="281" width="22.33203125" style="1" customWidth="1"/>
    <col min="282" max="282" width="21.6640625" style="1" customWidth="1"/>
    <col min="283" max="283" width="10" style="1" customWidth="1"/>
    <col min="284" max="284" width="17.83203125" style="1" customWidth="1"/>
    <col min="285" max="285" width="21.5" style="1" customWidth="1"/>
    <col min="286" max="286" width="29.33203125" style="1" customWidth="1"/>
    <col min="287" max="287" width="21.83203125" style="1" customWidth="1"/>
    <col min="288" max="288" width="25.33203125" style="1" customWidth="1"/>
    <col min="289" max="289" width="20" style="1" customWidth="1"/>
    <col min="290" max="290" width="15.5" style="1" customWidth="1"/>
    <col min="291" max="291" width="18.83203125" style="1" customWidth="1"/>
    <col min="292" max="292" width="12.5" style="1" customWidth="1"/>
    <col min="293" max="293" width="21" style="1" customWidth="1"/>
    <col min="294" max="526" width="10.83203125" style="1"/>
    <col min="527" max="527" width="10" style="1" customWidth="1"/>
    <col min="528" max="528" width="13.1640625" style="1" customWidth="1"/>
    <col min="529" max="529" width="27.33203125" style="1" bestFit="1" customWidth="1"/>
    <col min="530" max="530" width="25" style="1" bestFit="1" customWidth="1"/>
    <col min="531" max="531" width="15.1640625" style="1" customWidth="1"/>
    <col min="532" max="532" width="14.6640625" style="1" customWidth="1"/>
    <col min="533" max="533" width="16" style="1" customWidth="1"/>
    <col min="534" max="534" width="16.1640625" style="1" customWidth="1"/>
    <col min="535" max="535" width="14.83203125" style="1" customWidth="1"/>
    <col min="536" max="536" width="18.5" style="1" customWidth="1"/>
    <col min="537" max="537" width="22.33203125" style="1" customWidth="1"/>
    <col min="538" max="538" width="21.6640625" style="1" customWidth="1"/>
    <col min="539" max="539" width="10" style="1" customWidth="1"/>
    <col min="540" max="540" width="17.83203125" style="1" customWidth="1"/>
    <col min="541" max="541" width="21.5" style="1" customWidth="1"/>
    <col min="542" max="542" width="29.33203125" style="1" customWidth="1"/>
    <col min="543" max="543" width="21.83203125" style="1" customWidth="1"/>
    <col min="544" max="544" width="25.33203125" style="1" customWidth="1"/>
    <col min="545" max="545" width="20" style="1" customWidth="1"/>
    <col min="546" max="546" width="15.5" style="1" customWidth="1"/>
    <col min="547" max="547" width="18.83203125" style="1" customWidth="1"/>
    <col min="548" max="548" width="12.5" style="1" customWidth="1"/>
    <col min="549" max="549" width="21" style="1" customWidth="1"/>
    <col min="550" max="782" width="10.83203125" style="1"/>
    <col min="783" max="783" width="10" style="1" customWidth="1"/>
    <col min="784" max="784" width="13.1640625" style="1" customWidth="1"/>
    <col min="785" max="785" width="27.33203125" style="1" bestFit="1" customWidth="1"/>
    <col min="786" max="786" width="25" style="1" bestFit="1" customWidth="1"/>
    <col min="787" max="787" width="15.1640625" style="1" customWidth="1"/>
    <col min="788" max="788" width="14.6640625" style="1" customWidth="1"/>
    <col min="789" max="789" width="16" style="1" customWidth="1"/>
    <col min="790" max="790" width="16.1640625" style="1" customWidth="1"/>
    <col min="791" max="791" width="14.83203125" style="1" customWidth="1"/>
    <col min="792" max="792" width="18.5" style="1" customWidth="1"/>
    <col min="793" max="793" width="22.33203125" style="1" customWidth="1"/>
    <col min="794" max="794" width="21.6640625" style="1" customWidth="1"/>
    <col min="795" max="795" width="10" style="1" customWidth="1"/>
    <col min="796" max="796" width="17.83203125" style="1" customWidth="1"/>
    <col min="797" max="797" width="21.5" style="1" customWidth="1"/>
    <col min="798" max="798" width="29.33203125" style="1" customWidth="1"/>
    <col min="799" max="799" width="21.83203125" style="1" customWidth="1"/>
    <col min="800" max="800" width="25.33203125" style="1" customWidth="1"/>
    <col min="801" max="801" width="20" style="1" customWidth="1"/>
    <col min="802" max="802" width="15.5" style="1" customWidth="1"/>
    <col min="803" max="803" width="18.83203125" style="1" customWidth="1"/>
    <col min="804" max="804" width="12.5" style="1" customWidth="1"/>
    <col min="805" max="805" width="21" style="1" customWidth="1"/>
    <col min="806" max="1038" width="10.83203125" style="1"/>
    <col min="1039" max="1039" width="10" style="1" customWidth="1"/>
    <col min="1040" max="1040" width="13.1640625" style="1" customWidth="1"/>
    <col min="1041" max="1041" width="27.33203125" style="1" bestFit="1" customWidth="1"/>
    <col min="1042" max="1042" width="25" style="1" bestFit="1" customWidth="1"/>
    <col min="1043" max="1043" width="15.1640625" style="1" customWidth="1"/>
    <col min="1044" max="1044" width="14.6640625" style="1" customWidth="1"/>
    <col min="1045" max="1045" width="16" style="1" customWidth="1"/>
    <col min="1046" max="1046" width="16.1640625" style="1" customWidth="1"/>
    <col min="1047" max="1047" width="14.83203125" style="1" customWidth="1"/>
    <col min="1048" max="1048" width="18.5" style="1" customWidth="1"/>
    <col min="1049" max="1049" width="22.33203125" style="1" customWidth="1"/>
    <col min="1050" max="1050" width="21.6640625" style="1" customWidth="1"/>
    <col min="1051" max="1051" width="10" style="1" customWidth="1"/>
    <col min="1052" max="1052" width="17.83203125" style="1" customWidth="1"/>
    <col min="1053" max="1053" width="21.5" style="1" customWidth="1"/>
    <col min="1054" max="1054" width="29.33203125" style="1" customWidth="1"/>
    <col min="1055" max="1055" width="21.83203125" style="1" customWidth="1"/>
    <col min="1056" max="1056" width="25.33203125" style="1" customWidth="1"/>
    <col min="1057" max="1057" width="20" style="1" customWidth="1"/>
    <col min="1058" max="1058" width="15.5" style="1" customWidth="1"/>
    <col min="1059" max="1059" width="18.83203125" style="1" customWidth="1"/>
    <col min="1060" max="1060" width="12.5" style="1" customWidth="1"/>
    <col min="1061" max="1061" width="21" style="1" customWidth="1"/>
    <col min="1062" max="1294" width="10.83203125" style="1"/>
    <col min="1295" max="1295" width="10" style="1" customWidth="1"/>
    <col min="1296" max="1296" width="13.1640625" style="1" customWidth="1"/>
    <col min="1297" max="1297" width="27.33203125" style="1" bestFit="1" customWidth="1"/>
    <col min="1298" max="1298" width="25" style="1" bestFit="1" customWidth="1"/>
    <col min="1299" max="1299" width="15.1640625" style="1" customWidth="1"/>
    <col min="1300" max="1300" width="14.6640625" style="1" customWidth="1"/>
    <col min="1301" max="1301" width="16" style="1" customWidth="1"/>
    <col min="1302" max="1302" width="16.1640625" style="1" customWidth="1"/>
    <col min="1303" max="1303" width="14.83203125" style="1" customWidth="1"/>
    <col min="1304" max="1304" width="18.5" style="1" customWidth="1"/>
    <col min="1305" max="1305" width="22.33203125" style="1" customWidth="1"/>
    <col min="1306" max="1306" width="21.6640625" style="1" customWidth="1"/>
    <col min="1307" max="1307" width="10" style="1" customWidth="1"/>
    <col min="1308" max="1308" width="17.83203125" style="1" customWidth="1"/>
    <col min="1309" max="1309" width="21.5" style="1" customWidth="1"/>
    <col min="1310" max="1310" width="29.33203125" style="1" customWidth="1"/>
    <col min="1311" max="1311" width="21.83203125" style="1" customWidth="1"/>
    <col min="1312" max="1312" width="25.33203125" style="1" customWidth="1"/>
    <col min="1313" max="1313" width="20" style="1" customWidth="1"/>
    <col min="1314" max="1314" width="15.5" style="1" customWidth="1"/>
    <col min="1315" max="1315" width="18.83203125" style="1" customWidth="1"/>
    <col min="1316" max="1316" width="12.5" style="1" customWidth="1"/>
    <col min="1317" max="1317" width="21" style="1" customWidth="1"/>
    <col min="1318" max="1550" width="10.83203125" style="1"/>
    <col min="1551" max="1551" width="10" style="1" customWidth="1"/>
    <col min="1552" max="1552" width="13.1640625" style="1" customWidth="1"/>
    <col min="1553" max="1553" width="27.33203125" style="1" bestFit="1" customWidth="1"/>
    <col min="1554" max="1554" width="25" style="1" bestFit="1" customWidth="1"/>
    <col min="1555" max="1555" width="15.1640625" style="1" customWidth="1"/>
    <col min="1556" max="1556" width="14.6640625" style="1" customWidth="1"/>
    <col min="1557" max="1557" width="16" style="1" customWidth="1"/>
    <col min="1558" max="1558" width="16.1640625" style="1" customWidth="1"/>
    <col min="1559" max="1559" width="14.83203125" style="1" customWidth="1"/>
    <col min="1560" max="1560" width="18.5" style="1" customWidth="1"/>
    <col min="1561" max="1561" width="22.33203125" style="1" customWidth="1"/>
    <col min="1562" max="1562" width="21.6640625" style="1" customWidth="1"/>
    <col min="1563" max="1563" width="10" style="1" customWidth="1"/>
    <col min="1564" max="1564" width="17.83203125" style="1" customWidth="1"/>
    <col min="1565" max="1565" width="21.5" style="1" customWidth="1"/>
    <col min="1566" max="1566" width="29.33203125" style="1" customWidth="1"/>
    <col min="1567" max="1567" width="21.83203125" style="1" customWidth="1"/>
    <col min="1568" max="1568" width="25.33203125" style="1" customWidth="1"/>
    <col min="1569" max="1569" width="20" style="1" customWidth="1"/>
    <col min="1570" max="1570" width="15.5" style="1" customWidth="1"/>
    <col min="1571" max="1571" width="18.83203125" style="1" customWidth="1"/>
    <col min="1572" max="1572" width="12.5" style="1" customWidth="1"/>
    <col min="1573" max="1573" width="21" style="1" customWidth="1"/>
    <col min="1574" max="1806" width="10.83203125" style="1"/>
    <col min="1807" max="1807" width="10" style="1" customWidth="1"/>
    <col min="1808" max="1808" width="13.1640625" style="1" customWidth="1"/>
    <col min="1809" max="1809" width="27.33203125" style="1" bestFit="1" customWidth="1"/>
    <col min="1810" max="1810" width="25" style="1" bestFit="1" customWidth="1"/>
    <col min="1811" max="1811" width="15.1640625" style="1" customWidth="1"/>
    <col min="1812" max="1812" width="14.6640625" style="1" customWidth="1"/>
    <col min="1813" max="1813" width="16" style="1" customWidth="1"/>
    <col min="1814" max="1814" width="16.1640625" style="1" customWidth="1"/>
    <col min="1815" max="1815" width="14.83203125" style="1" customWidth="1"/>
    <col min="1816" max="1816" width="18.5" style="1" customWidth="1"/>
    <col min="1817" max="1817" width="22.33203125" style="1" customWidth="1"/>
    <col min="1818" max="1818" width="21.6640625" style="1" customWidth="1"/>
    <col min="1819" max="1819" width="10" style="1" customWidth="1"/>
    <col min="1820" max="1820" width="17.83203125" style="1" customWidth="1"/>
    <col min="1821" max="1821" width="21.5" style="1" customWidth="1"/>
    <col min="1822" max="1822" width="29.33203125" style="1" customWidth="1"/>
    <col min="1823" max="1823" width="21.83203125" style="1" customWidth="1"/>
    <col min="1824" max="1824" width="25.33203125" style="1" customWidth="1"/>
    <col min="1825" max="1825" width="20" style="1" customWidth="1"/>
    <col min="1826" max="1826" width="15.5" style="1" customWidth="1"/>
    <col min="1827" max="1827" width="18.83203125" style="1" customWidth="1"/>
    <col min="1828" max="1828" width="12.5" style="1" customWidth="1"/>
    <col min="1829" max="1829" width="21" style="1" customWidth="1"/>
    <col min="1830" max="2062" width="10.83203125" style="1"/>
    <col min="2063" max="2063" width="10" style="1" customWidth="1"/>
    <col min="2064" max="2064" width="13.1640625" style="1" customWidth="1"/>
    <col min="2065" max="2065" width="27.33203125" style="1" bestFit="1" customWidth="1"/>
    <col min="2066" max="2066" width="25" style="1" bestFit="1" customWidth="1"/>
    <col min="2067" max="2067" width="15.1640625" style="1" customWidth="1"/>
    <col min="2068" max="2068" width="14.6640625" style="1" customWidth="1"/>
    <col min="2069" max="2069" width="16" style="1" customWidth="1"/>
    <col min="2070" max="2070" width="16.1640625" style="1" customWidth="1"/>
    <col min="2071" max="2071" width="14.83203125" style="1" customWidth="1"/>
    <col min="2072" max="2072" width="18.5" style="1" customWidth="1"/>
    <col min="2073" max="2073" width="22.33203125" style="1" customWidth="1"/>
    <col min="2074" max="2074" width="21.6640625" style="1" customWidth="1"/>
    <col min="2075" max="2075" width="10" style="1" customWidth="1"/>
    <col min="2076" max="2076" width="17.83203125" style="1" customWidth="1"/>
    <col min="2077" max="2077" width="21.5" style="1" customWidth="1"/>
    <col min="2078" max="2078" width="29.33203125" style="1" customWidth="1"/>
    <col min="2079" max="2079" width="21.83203125" style="1" customWidth="1"/>
    <col min="2080" max="2080" width="25.33203125" style="1" customWidth="1"/>
    <col min="2081" max="2081" width="20" style="1" customWidth="1"/>
    <col min="2082" max="2082" width="15.5" style="1" customWidth="1"/>
    <col min="2083" max="2083" width="18.83203125" style="1" customWidth="1"/>
    <col min="2084" max="2084" width="12.5" style="1" customWidth="1"/>
    <col min="2085" max="2085" width="21" style="1" customWidth="1"/>
    <col min="2086" max="2318" width="10.83203125" style="1"/>
    <col min="2319" max="2319" width="10" style="1" customWidth="1"/>
    <col min="2320" max="2320" width="13.1640625" style="1" customWidth="1"/>
    <col min="2321" max="2321" width="27.33203125" style="1" bestFit="1" customWidth="1"/>
    <col min="2322" max="2322" width="25" style="1" bestFit="1" customWidth="1"/>
    <col min="2323" max="2323" width="15.1640625" style="1" customWidth="1"/>
    <col min="2324" max="2324" width="14.6640625" style="1" customWidth="1"/>
    <col min="2325" max="2325" width="16" style="1" customWidth="1"/>
    <col min="2326" max="2326" width="16.1640625" style="1" customWidth="1"/>
    <col min="2327" max="2327" width="14.83203125" style="1" customWidth="1"/>
    <col min="2328" max="2328" width="18.5" style="1" customWidth="1"/>
    <col min="2329" max="2329" width="22.33203125" style="1" customWidth="1"/>
    <col min="2330" max="2330" width="21.6640625" style="1" customWidth="1"/>
    <col min="2331" max="2331" width="10" style="1" customWidth="1"/>
    <col min="2332" max="2332" width="17.83203125" style="1" customWidth="1"/>
    <col min="2333" max="2333" width="21.5" style="1" customWidth="1"/>
    <col min="2334" max="2334" width="29.33203125" style="1" customWidth="1"/>
    <col min="2335" max="2335" width="21.83203125" style="1" customWidth="1"/>
    <col min="2336" max="2336" width="25.33203125" style="1" customWidth="1"/>
    <col min="2337" max="2337" width="20" style="1" customWidth="1"/>
    <col min="2338" max="2338" width="15.5" style="1" customWidth="1"/>
    <col min="2339" max="2339" width="18.83203125" style="1" customWidth="1"/>
    <col min="2340" max="2340" width="12.5" style="1" customWidth="1"/>
    <col min="2341" max="2341" width="21" style="1" customWidth="1"/>
    <col min="2342" max="2574" width="10.83203125" style="1"/>
    <col min="2575" max="2575" width="10" style="1" customWidth="1"/>
    <col min="2576" max="2576" width="13.1640625" style="1" customWidth="1"/>
    <col min="2577" max="2577" width="27.33203125" style="1" bestFit="1" customWidth="1"/>
    <col min="2578" max="2578" width="25" style="1" bestFit="1" customWidth="1"/>
    <col min="2579" max="2579" width="15.1640625" style="1" customWidth="1"/>
    <col min="2580" max="2580" width="14.6640625" style="1" customWidth="1"/>
    <col min="2581" max="2581" width="16" style="1" customWidth="1"/>
    <col min="2582" max="2582" width="16.1640625" style="1" customWidth="1"/>
    <col min="2583" max="2583" width="14.83203125" style="1" customWidth="1"/>
    <col min="2584" max="2584" width="18.5" style="1" customWidth="1"/>
    <col min="2585" max="2585" width="22.33203125" style="1" customWidth="1"/>
    <col min="2586" max="2586" width="21.6640625" style="1" customWidth="1"/>
    <col min="2587" max="2587" width="10" style="1" customWidth="1"/>
    <col min="2588" max="2588" width="17.83203125" style="1" customWidth="1"/>
    <col min="2589" max="2589" width="21.5" style="1" customWidth="1"/>
    <col min="2590" max="2590" width="29.33203125" style="1" customWidth="1"/>
    <col min="2591" max="2591" width="21.83203125" style="1" customWidth="1"/>
    <col min="2592" max="2592" width="25.33203125" style="1" customWidth="1"/>
    <col min="2593" max="2593" width="20" style="1" customWidth="1"/>
    <col min="2594" max="2594" width="15.5" style="1" customWidth="1"/>
    <col min="2595" max="2595" width="18.83203125" style="1" customWidth="1"/>
    <col min="2596" max="2596" width="12.5" style="1" customWidth="1"/>
    <col min="2597" max="2597" width="21" style="1" customWidth="1"/>
    <col min="2598" max="2830" width="10.83203125" style="1"/>
    <col min="2831" max="2831" width="10" style="1" customWidth="1"/>
    <col min="2832" max="2832" width="13.1640625" style="1" customWidth="1"/>
    <col min="2833" max="2833" width="27.33203125" style="1" bestFit="1" customWidth="1"/>
    <col min="2834" max="2834" width="25" style="1" bestFit="1" customWidth="1"/>
    <col min="2835" max="2835" width="15.1640625" style="1" customWidth="1"/>
    <col min="2836" max="2836" width="14.6640625" style="1" customWidth="1"/>
    <col min="2837" max="2837" width="16" style="1" customWidth="1"/>
    <col min="2838" max="2838" width="16.1640625" style="1" customWidth="1"/>
    <col min="2839" max="2839" width="14.83203125" style="1" customWidth="1"/>
    <col min="2840" max="2840" width="18.5" style="1" customWidth="1"/>
    <col min="2841" max="2841" width="22.33203125" style="1" customWidth="1"/>
    <col min="2842" max="2842" width="21.6640625" style="1" customWidth="1"/>
    <col min="2843" max="2843" width="10" style="1" customWidth="1"/>
    <col min="2844" max="2844" width="17.83203125" style="1" customWidth="1"/>
    <col min="2845" max="2845" width="21.5" style="1" customWidth="1"/>
    <col min="2846" max="2846" width="29.33203125" style="1" customWidth="1"/>
    <col min="2847" max="2847" width="21.83203125" style="1" customWidth="1"/>
    <col min="2848" max="2848" width="25.33203125" style="1" customWidth="1"/>
    <col min="2849" max="2849" width="20" style="1" customWidth="1"/>
    <col min="2850" max="2850" width="15.5" style="1" customWidth="1"/>
    <col min="2851" max="2851" width="18.83203125" style="1" customWidth="1"/>
    <col min="2852" max="2852" width="12.5" style="1" customWidth="1"/>
    <col min="2853" max="2853" width="21" style="1" customWidth="1"/>
    <col min="2854" max="3086" width="10.83203125" style="1"/>
    <col min="3087" max="3087" width="10" style="1" customWidth="1"/>
    <col min="3088" max="3088" width="13.1640625" style="1" customWidth="1"/>
    <col min="3089" max="3089" width="27.33203125" style="1" bestFit="1" customWidth="1"/>
    <col min="3090" max="3090" width="25" style="1" bestFit="1" customWidth="1"/>
    <col min="3091" max="3091" width="15.1640625" style="1" customWidth="1"/>
    <col min="3092" max="3092" width="14.6640625" style="1" customWidth="1"/>
    <col min="3093" max="3093" width="16" style="1" customWidth="1"/>
    <col min="3094" max="3094" width="16.1640625" style="1" customWidth="1"/>
    <col min="3095" max="3095" width="14.83203125" style="1" customWidth="1"/>
    <col min="3096" max="3096" width="18.5" style="1" customWidth="1"/>
    <col min="3097" max="3097" width="22.33203125" style="1" customWidth="1"/>
    <col min="3098" max="3098" width="21.6640625" style="1" customWidth="1"/>
    <col min="3099" max="3099" width="10" style="1" customWidth="1"/>
    <col min="3100" max="3100" width="17.83203125" style="1" customWidth="1"/>
    <col min="3101" max="3101" width="21.5" style="1" customWidth="1"/>
    <col min="3102" max="3102" width="29.33203125" style="1" customWidth="1"/>
    <col min="3103" max="3103" width="21.83203125" style="1" customWidth="1"/>
    <col min="3104" max="3104" width="25.33203125" style="1" customWidth="1"/>
    <col min="3105" max="3105" width="20" style="1" customWidth="1"/>
    <col min="3106" max="3106" width="15.5" style="1" customWidth="1"/>
    <col min="3107" max="3107" width="18.83203125" style="1" customWidth="1"/>
    <col min="3108" max="3108" width="12.5" style="1" customWidth="1"/>
    <col min="3109" max="3109" width="21" style="1" customWidth="1"/>
    <col min="3110" max="3342" width="10.83203125" style="1"/>
    <col min="3343" max="3343" width="10" style="1" customWidth="1"/>
    <col min="3344" max="3344" width="13.1640625" style="1" customWidth="1"/>
    <col min="3345" max="3345" width="27.33203125" style="1" bestFit="1" customWidth="1"/>
    <col min="3346" max="3346" width="25" style="1" bestFit="1" customWidth="1"/>
    <col min="3347" max="3347" width="15.1640625" style="1" customWidth="1"/>
    <col min="3348" max="3348" width="14.6640625" style="1" customWidth="1"/>
    <col min="3349" max="3349" width="16" style="1" customWidth="1"/>
    <col min="3350" max="3350" width="16.1640625" style="1" customWidth="1"/>
    <col min="3351" max="3351" width="14.83203125" style="1" customWidth="1"/>
    <col min="3352" max="3352" width="18.5" style="1" customWidth="1"/>
    <col min="3353" max="3353" width="22.33203125" style="1" customWidth="1"/>
    <col min="3354" max="3354" width="21.6640625" style="1" customWidth="1"/>
    <col min="3355" max="3355" width="10" style="1" customWidth="1"/>
    <col min="3356" max="3356" width="17.83203125" style="1" customWidth="1"/>
    <col min="3357" max="3357" width="21.5" style="1" customWidth="1"/>
    <col min="3358" max="3358" width="29.33203125" style="1" customWidth="1"/>
    <col min="3359" max="3359" width="21.83203125" style="1" customWidth="1"/>
    <col min="3360" max="3360" width="25.33203125" style="1" customWidth="1"/>
    <col min="3361" max="3361" width="20" style="1" customWidth="1"/>
    <col min="3362" max="3362" width="15.5" style="1" customWidth="1"/>
    <col min="3363" max="3363" width="18.83203125" style="1" customWidth="1"/>
    <col min="3364" max="3364" width="12.5" style="1" customWidth="1"/>
    <col min="3365" max="3365" width="21" style="1" customWidth="1"/>
    <col min="3366" max="3598" width="10.83203125" style="1"/>
    <col min="3599" max="3599" width="10" style="1" customWidth="1"/>
    <col min="3600" max="3600" width="13.1640625" style="1" customWidth="1"/>
    <col min="3601" max="3601" width="27.33203125" style="1" bestFit="1" customWidth="1"/>
    <col min="3602" max="3602" width="25" style="1" bestFit="1" customWidth="1"/>
    <col min="3603" max="3603" width="15.1640625" style="1" customWidth="1"/>
    <col min="3604" max="3604" width="14.6640625" style="1" customWidth="1"/>
    <col min="3605" max="3605" width="16" style="1" customWidth="1"/>
    <col min="3606" max="3606" width="16.1640625" style="1" customWidth="1"/>
    <col min="3607" max="3607" width="14.83203125" style="1" customWidth="1"/>
    <col min="3608" max="3608" width="18.5" style="1" customWidth="1"/>
    <col min="3609" max="3609" width="22.33203125" style="1" customWidth="1"/>
    <col min="3610" max="3610" width="21.6640625" style="1" customWidth="1"/>
    <col min="3611" max="3611" width="10" style="1" customWidth="1"/>
    <col min="3612" max="3612" width="17.83203125" style="1" customWidth="1"/>
    <col min="3613" max="3613" width="21.5" style="1" customWidth="1"/>
    <col min="3614" max="3614" width="29.33203125" style="1" customWidth="1"/>
    <col min="3615" max="3615" width="21.83203125" style="1" customWidth="1"/>
    <col min="3616" max="3616" width="25.33203125" style="1" customWidth="1"/>
    <col min="3617" max="3617" width="20" style="1" customWidth="1"/>
    <col min="3618" max="3618" width="15.5" style="1" customWidth="1"/>
    <col min="3619" max="3619" width="18.83203125" style="1" customWidth="1"/>
    <col min="3620" max="3620" width="12.5" style="1" customWidth="1"/>
    <col min="3621" max="3621" width="21" style="1" customWidth="1"/>
    <col min="3622" max="3854" width="10.83203125" style="1"/>
    <col min="3855" max="3855" width="10" style="1" customWidth="1"/>
    <col min="3856" max="3856" width="13.1640625" style="1" customWidth="1"/>
    <col min="3857" max="3857" width="27.33203125" style="1" bestFit="1" customWidth="1"/>
    <col min="3858" max="3858" width="25" style="1" bestFit="1" customWidth="1"/>
    <col min="3859" max="3859" width="15.1640625" style="1" customWidth="1"/>
    <col min="3860" max="3860" width="14.6640625" style="1" customWidth="1"/>
    <col min="3861" max="3861" width="16" style="1" customWidth="1"/>
    <col min="3862" max="3862" width="16.1640625" style="1" customWidth="1"/>
    <col min="3863" max="3863" width="14.83203125" style="1" customWidth="1"/>
    <col min="3864" max="3864" width="18.5" style="1" customWidth="1"/>
    <col min="3865" max="3865" width="22.33203125" style="1" customWidth="1"/>
    <col min="3866" max="3866" width="21.6640625" style="1" customWidth="1"/>
    <col min="3867" max="3867" width="10" style="1" customWidth="1"/>
    <col min="3868" max="3868" width="17.83203125" style="1" customWidth="1"/>
    <col min="3869" max="3869" width="21.5" style="1" customWidth="1"/>
    <col min="3870" max="3870" width="29.33203125" style="1" customWidth="1"/>
    <col min="3871" max="3871" width="21.83203125" style="1" customWidth="1"/>
    <col min="3872" max="3872" width="25.33203125" style="1" customWidth="1"/>
    <col min="3873" max="3873" width="20" style="1" customWidth="1"/>
    <col min="3874" max="3874" width="15.5" style="1" customWidth="1"/>
    <col min="3875" max="3875" width="18.83203125" style="1" customWidth="1"/>
    <col min="3876" max="3876" width="12.5" style="1" customWidth="1"/>
    <col min="3877" max="3877" width="21" style="1" customWidth="1"/>
    <col min="3878" max="4110" width="10.83203125" style="1"/>
    <col min="4111" max="4111" width="10" style="1" customWidth="1"/>
    <col min="4112" max="4112" width="13.1640625" style="1" customWidth="1"/>
    <col min="4113" max="4113" width="27.33203125" style="1" bestFit="1" customWidth="1"/>
    <col min="4114" max="4114" width="25" style="1" bestFit="1" customWidth="1"/>
    <col min="4115" max="4115" width="15.1640625" style="1" customWidth="1"/>
    <col min="4116" max="4116" width="14.6640625" style="1" customWidth="1"/>
    <col min="4117" max="4117" width="16" style="1" customWidth="1"/>
    <col min="4118" max="4118" width="16.1640625" style="1" customWidth="1"/>
    <col min="4119" max="4119" width="14.83203125" style="1" customWidth="1"/>
    <col min="4120" max="4120" width="18.5" style="1" customWidth="1"/>
    <col min="4121" max="4121" width="22.33203125" style="1" customWidth="1"/>
    <col min="4122" max="4122" width="21.6640625" style="1" customWidth="1"/>
    <col min="4123" max="4123" width="10" style="1" customWidth="1"/>
    <col min="4124" max="4124" width="17.83203125" style="1" customWidth="1"/>
    <col min="4125" max="4125" width="21.5" style="1" customWidth="1"/>
    <col min="4126" max="4126" width="29.33203125" style="1" customWidth="1"/>
    <col min="4127" max="4127" width="21.83203125" style="1" customWidth="1"/>
    <col min="4128" max="4128" width="25.33203125" style="1" customWidth="1"/>
    <col min="4129" max="4129" width="20" style="1" customWidth="1"/>
    <col min="4130" max="4130" width="15.5" style="1" customWidth="1"/>
    <col min="4131" max="4131" width="18.83203125" style="1" customWidth="1"/>
    <col min="4132" max="4132" width="12.5" style="1" customWidth="1"/>
    <col min="4133" max="4133" width="21" style="1" customWidth="1"/>
    <col min="4134" max="4366" width="10.83203125" style="1"/>
    <col min="4367" max="4367" width="10" style="1" customWidth="1"/>
    <col min="4368" max="4368" width="13.1640625" style="1" customWidth="1"/>
    <col min="4369" max="4369" width="27.33203125" style="1" bestFit="1" customWidth="1"/>
    <col min="4370" max="4370" width="25" style="1" bestFit="1" customWidth="1"/>
    <col min="4371" max="4371" width="15.1640625" style="1" customWidth="1"/>
    <col min="4372" max="4372" width="14.6640625" style="1" customWidth="1"/>
    <col min="4373" max="4373" width="16" style="1" customWidth="1"/>
    <col min="4374" max="4374" width="16.1640625" style="1" customWidth="1"/>
    <col min="4375" max="4375" width="14.83203125" style="1" customWidth="1"/>
    <col min="4376" max="4376" width="18.5" style="1" customWidth="1"/>
    <col min="4377" max="4377" width="22.33203125" style="1" customWidth="1"/>
    <col min="4378" max="4378" width="21.6640625" style="1" customWidth="1"/>
    <col min="4379" max="4379" width="10" style="1" customWidth="1"/>
    <col min="4380" max="4380" width="17.83203125" style="1" customWidth="1"/>
    <col min="4381" max="4381" width="21.5" style="1" customWidth="1"/>
    <col min="4382" max="4382" width="29.33203125" style="1" customWidth="1"/>
    <col min="4383" max="4383" width="21.83203125" style="1" customWidth="1"/>
    <col min="4384" max="4384" width="25.33203125" style="1" customWidth="1"/>
    <col min="4385" max="4385" width="20" style="1" customWidth="1"/>
    <col min="4386" max="4386" width="15.5" style="1" customWidth="1"/>
    <col min="4387" max="4387" width="18.83203125" style="1" customWidth="1"/>
    <col min="4388" max="4388" width="12.5" style="1" customWidth="1"/>
    <col min="4389" max="4389" width="21" style="1" customWidth="1"/>
    <col min="4390" max="4622" width="10.83203125" style="1"/>
    <col min="4623" max="4623" width="10" style="1" customWidth="1"/>
    <col min="4624" max="4624" width="13.1640625" style="1" customWidth="1"/>
    <col min="4625" max="4625" width="27.33203125" style="1" bestFit="1" customWidth="1"/>
    <col min="4626" max="4626" width="25" style="1" bestFit="1" customWidth="1"/>
    <col min="4627" max="4627" width="15.1640625" style="1" customWidth="1"/>
    <col min="4628" max="4628" width="14.6640625" style="1" customWidth="1"/>
    <col min="4629" max="4629" width="16" style="1" customWidth="1"/>
    <col min="4630" max="4630" width="16.1640625" style="1" customWidth="1"/>
    <col min="4631" max="4631" width="14.83203125" style="1" customWidth="1"/>
    <col min="4632" max="4632" width="18.5" style="1" customWidth="1"/>
    <col min="4633" max="4633" width="22.33203125" style="1" customWidth="1"/>
    <col min="4634" max="4634" width="21.6640625" style="1" customWidth="1"/>
    <col min="4635" max="4635" width="10" style="1" customWidth="1"/>
    <col min="4636" max="4636" width="17.83203125" style="1" customWidth="1"/>
    <col min="4637" max="4637" width="21.5" style="1" customWidth="1"/>
    <col min="4638" max="4638" width="29.33203125" style="1" customWidth="1"/>
    <col min="4639" max="4639" width="21.83203125" style="1" customWidth="1"/>
    <col min="4640" max="4640" width="25.33203125" style="1" customWidth="1"/>
    <col min="4641" max="4641" width="20" style="1" customWidth="1"/>
    <col min="4642" max="4642" width="15.5" style="1" customWidth="1"/>
    <col min="4643" max="4643" width="18.83203125" style="1" customWidth="1"/>
    <col min="4644" max="4644" width="12.5" style="1" customWidth="1"/>
    <col min="4645" max="4645" width="21" style="1" customWidth="1"/>
    <col min="4646" max="4878" width="10.83203125" style="1"/>
    <col min="4879" max="4879" width="10" style="1" customWidth="1"/>
    <col min="4880" max="4880" width="13.1640625" style="1" customWidth="1"/>
    <col min="4881" max="4881" width="27.33203125" style="1" bestFit="1" customWidth="1"/>
    <col min="4882" max="4882" width="25" style="1" bestFit="1" customWidth="1"/>
    <col min="4883" max="4883" width="15.1640625" style="1" customWidth="1"/>
    <col min="4884" max="4884" width="14.6640625" style="1" customWidth="1"/>
    <col min="4885" max="4885" width="16" style="1" customWidth="1"/>
    <col min="4886" max="4886" width="16.1640625" style="1" customWidth="1"/>
    <col min="4887" max="4887" width="14.83203125" style="1" customWidth="1"/>
    <col min="4888" max="4888" width="18.5" style="1" customWidth="1"/>
    <col min="4889" max="4889" width="22.33203125" style="1" customWidth="1"/>
    <col min="4890" max="4890" width="21.6640625" style="1" customWidth="1"/>
    <col min="4891" max="4891" width="10" style="1" customWidth="1"/>
    <col min="4892" max="4892" width="17.83203125" style="1" customWidth="1"/>
    <col min="4893" max="4893" width="21.5" style="1" customWidth="1"/>
    <col min="4894" max="4894" width="29.33203125" style="1" customWidth="1"/>
    <col min="4895" max="4895" width="21.83203125" style="1" customWidth="1"/>
    <col min="4896" max="4896" width="25.33203125" style="1" customWidth="1"/>
    <col min="4897" max="4897" width="20" style="1" customWidth="1"/>
    <col min="4898" max="4898" width="15.5" style="1" customWidth="1"/>
    <col min="4899" max="4899" width="18.83203125" style="1" customWidth="1"/>
    <col min="4900" max="4900" width="12.5" style="1" customWidth="1"/>
    <col min="4901" max="4901" width="21" style="1" customWidth="1"/>
    <col min="4902" max="5134" width="10.83203125" style="1"/>
    <col min="5135" max="5135" width="10" style="1" customWidth="1"/>
    <col min="5136" max="5136" width="13.1640625" style="1" customWidth="1"/>
    <col min="5137" max="5137" width="27.33203125" style="1" bestFit="1" customWidth="1"/>
    <col min="5138" max="5138" width="25" style="1" bestFit="1" customWidth="1"/>
    <col min="5139" max="5139" width="15.1640625" style="1" customWidth="1"/>
    <col min="5140" max="5140" width="14.6640625" style="1" customWidth="1"/>
    <col min="5141" max="5141" width="16" style="1" customWidth="1"/>
    <col min="5142" max="5142" width="16.1640625" style="1" customWidth="1"/>
    <col min="5143" max="5143" width="14.83203125" style="1" customWidth="1"/>
    <col min="5144" max="5144" width="18.5" style="1" customWidth="1"/>
    <col min="5145" max="5145" width="22.33203125" style="1" customWidth="1"/>
    <col min="5146" max="5146" width="21.6640625" style="1" customWidth="1"/>
    <col min="5147" max="5147" width="10" style="1" customWidth="1"/>
    <col min="5148" max="5148" width="17.83203125" style="1" customWidth="1"/>
    <col min="5149" max="5149" width="21.5" style="1" customWidth="1"/>
    <col min="5150" max="5150" width="29.33203125" style="1" customWidth="1"/>
    <col min="5151" max="5151" width="21.83203125" style="1" customWidth="1"/>
    <col min="5152" max="5152" width="25.33203125" style="1" customWidth="1"/>
    <col min="5153" max="5153" width="20" style="1" customWidth="1"/>
    <col min="5154" max="5154" width="15.5" style="1" customWidth="1"/>
    <col min="5155" max="5155" width="18.83203125" style="1" customWidth="1"/>
    <col min="5156" max="5156" width="12.5" style="1" customWidth="1"/>
    <col min="5157" max="5157" width="21" style="1" customWidth="1"/>
    <col min="5158" max="5390" width="10.83203125" style="1"/>
    <col min="5391" max="5391" width="10" style="1" customWidth="1"/>
    <col min="5392" max="5392" width="13.1640625" style="1" customWidth="1"/>
    <col min="5393" max="5393" width="27.33203125" style="1" bestFit="1" customWidth="1"/>
    <col min="5394" max="5394" width="25" style="1" bestFit="1" customWidth="1"/>
    <col min="5395" max="5395" width="15.1640625" style="1" customWidth="1"/>
    <col min="5396" max="5396" width="14.6640625" style="1" customWidth="1"/>
    <col min="5397" max="5397" width="16" style="1" customWidth="1"/>
    <col min="5398" max="5398" width="16.1640625" style="1" customWidth="1"/>
    <col min="5399" max="5399" width="14.83203125" style="1" customWidth="1"/>
    <col min="5400" max="5400" width="18.5" style="1" customWidth="1"/>
    <col min="5401" max="5401" width="22.33203125" style="1" customWidth="1"/>
    <col min="5402" max="5402" width="21.6640625" style="1" customWidth="1"/>
    <col min="5403" max="5403" width="10" style="1" customWidth="1"/>
    <col min="5404" max="5404" width="17.83203125" style="1" customWidth="1"/>
    <col min="5405" max="5405" width="21.5" style="1" customWidth="1"/>
    <col min="5406" max="5406" width="29.33203125" style="1" customWidth="1"/>
    <col min="5407" max="5407" width="21.83203125" style="1" customWidth="1"/>
    <col min="5408" max="5408" width="25.33203125" style="1" customWidth="1"/>
    <col min="5409" max="5409" width="20" style="1" customWidth="1"/>
    <col min="5410" max="5410" width="15.5" style="1" customWidth="1"/>
    <col min="5411" max="5411" width="18.83203125" style="1" customWidth="1"/>
    <col min="5412" max="5412" width="12.5" style="1" customWidth="1"/>
    <col min="5413" max="5413" width="21" style="1" customWidth="1"/>
    <col min="5414" max="5646" width="10.83203125" style="1"/>
    <col min="5647" max="5647" width="10" style="1" customWidth="1"/>
    <col min="5648" max="5648" width="13.1640625" style="1" customWidth="1"/>
    <col min="5649" max="5649" width="27.33203125" style="1" bestFit="1" customWidth="1"/>
    <col min="5650" max="5650" width="25" style="1" bestFit="1" customWidth="1"/>
    <col min="5651" max="5651" width="15.1640625" style="1" customWidth="1"/>
    <col min="5652" max="5652" width="14.6640625" style="1" customWidth="1"/>
    <col min="5653" max="5653" width="16" style="1" customWidth="1"/>
    <col min="5654" max="5654" width="16.1640625" style="1" customWidth="1"/>
    <col min="5655" max="5655" width="14.83203125" style="1" customWidth="1"/>
    <col min="5656" max="5656" width="18.5" style="1" customWidth="1"/>
    <col min="5657" max="5657" width="22.33203125" style="1" customWidth="1"/>
    <col min="5658" max="5658" width="21.6640625" style="1" customWidth="1"/>
    <col min="5659" max="5659" width="10" style="1" customWidth="1"/>
    <col min="5660" max="5660" width="17.83203125" style="1" customWidth="1"/>
    <col min="5661" max="5661" width="21.5" style="1" customWidth="1"/>
    <col min="5662" max="5662" width="29.33203125" style="1" customWidth="1"/>
    <col min="5663" max="5663" width="21.83203125" style="1" customWidth="1"/>
    <col min="5664" max="5664" width="25.33203125" style="1" customWidth="1"/>
    <col min="5665" max="5665" width="20" style="1" customWidth="1"/>
    <col min="5666" max="5666" width="15.5" style="1" customWidth="1"/>
    <col min="5667" max="5667" width="18.83203125" style="1" customWidth="1"/>
    <col min="5668" max="5668" width="12.5" style="1" customWidth="1"/>
    <col min="5669" max="5669" width="21" style="1" customWidth="1"/>
    <col min="5670" max="5902" width="10.83203125" style="1"/>
    <col min="5903" max="5903" width="10" style="1" customWidth="1"/>
    <col min="5904" max="5904" width="13.1640625" style="1" customWidth="1"/>
    <col min="5905" max="5905" width="27.33203125" style="1" bestFit="1" customWidth="1"/>
    <col min="5906" max="5906" width="25" style="1" bestFit="1" customWidth="1"/>
    <col min="5907" max="5907" width="15.1640625" style="1" customWidth="1"/>
    <col min="5908" max="5908" width="14.6640625" style="1" customWidth="1"/>
    <col min="5909" max="5909" width="16" style="1" customWidth="1"/>
    <col min="5910" max="5910" width="16.1640625" style="1" customWidth="1"/>
    <col min="5911" max="5911" width="14.83203125" style="1" customWidth="1"/>
    <col min="5912" max="5912" width="18.5" style="1" customWidth="1"/>
    <col min="5913" max="5913" width="22.33203125" style="1" customWidth="1"/>
    <col min="5914" max="5914" width="21.6640625" style="1" customWidth="1"/>
    <col min="5915" max="5915" width="10" style="1" customWidth="1"/>
    <col min="5916" max="5916" width="17.83203125" style="1" customWidth="1"/>
    <col min="5917" max="5917" width="21.5" style="1" customWidth="1"/>
    <col min="5918" max="5918" width="29.33203125" style="1" customWidth="1"/>
    <col min="5919" max="5919" width="21.83203125" style="1" customWidth="1"/>
    <col min="5920" max="5920" width="25.33203125" style="1" customWidth="1"/>
    <col min="5921" max="5921" width="20" style="1" customWidth="1"/>
    <col min="5922" max="5922" width="15.5" style="1" customWidth="1"/>
    <col min="5923" max="5923" width="18.83203125" style="1" customWidth="1"/>
    <col min="5924" max="5924" width="12.5" style="1" customWidth="1"/>
    <col min="5925" max="5925" width="21" style="1" customWidth="1"/>
    <col min="5926" max="6158" width="10.83203125" style="1"/>
    <col min="6159" max="6159" width="10" style="1" customWidth="1"/>
    <col min="6160" max="6160" width="13.1640625" style="1" customWidth="1"/>
    <col min="6161" max="6161" width="27.33203125" style="1" bestFit="1" customWidth="1"/>
    <col min="6162" max="6162" width="25" style="1" bestFit="1" customWidth="1"/>
    <col min="6163" max="6163" width="15.1640625" style="1" customWidth="1"/>
    <col min="6164" max="6164" width="14.6640625" style="1" customWidth="1"/>
    <col min="6165" max="6165" width="16" style="1" customWidth="1"/>
    <col min="6166" max="6166" width="16.1640625" style="1" customWidth="1"/>
    <col min="6167" max="6167" width="14.83203125" style="1" customWidth="1"/>
    <col min="6168" max="6168" width="18.5" style="1" customWidth="1"/>
    <col min="6169" max="6169" width="22.33203125" style="1" customWidth="1"/>
    <col min="6170" max="6170" width="21.6640625" style="1" customWidth="1"/>
    <col min="6171" max="6171" width="10" style="1" customWidth="1"/>
    <col min="6172" max="6172" width="17.83203125" style="1" customWidth="1"/>
    <col min="6173" max="6173" width="21.5" style="1" customWidth="1"/>
    <col min="6174" max="6174" width="29.33203125" style="1" customWidth="1"/>
    <col min="6175" max="6175" width="21.83203125" style="1" customWidth="1"/>
    <col min="6176" max="6176" width="25.33203125" style="1" customWidth="1"/>
    <col min="6177" max="6177" width="20" style="1" customWidth="1"/>
    <col min="6178" max="6178" width="15.5" style="1" customWidth="1"/>
    <col min="6179" max="6179" width="18.83203125" style="1" customWidth="1"/>
    <col min="6180" max="6180" width="12.5" style="1" customWidth="1"/>
    <col min="6181" max="6181" width="21" style="1" customWidth="1"/>
    <col min="6182" max="6414" width="10.83203125" style="1"/>
    <col min="6415" max="6415" width="10" style="1" customWidth="1"/>
    <col min="6416" max="6416" width="13.1640625" style="1" customWidth="1"/>
    <col min="6417" max="6417" width="27.33203125" style="1" bestFit="1" customWidth="1"/>
    <col min="6418" max="6418" width="25" style="1" bestFit="1" customWidth="1"/>
    <col min="6419" max="6419" width="15.1640625" style="1" customWidth="1"/>
    <col min="6420" max="6420" width="14.6640625" style="1" customWidth="1"/>
    <col min="6421" max="6421" width="16" style="1" customWidth="1"/>
    <col min="6422" max="6422" width="16.1640625" style="1" customWidth="1"/>
    <col min="6423" max="6423" width="14.83203125" style="1" customWidth="1"/>
    <col min="6424" max="6424" width="18.5" style="1" customWidth="1"/>
    <col min="6425" max="6425" width="22.33203125" style="1" customWidth="1"/>
    <col min="6426" max="6426" width="21.6640625" style="1" customWidth="1"/>
    <col min="6427" max="6427" width="10" style="1" customWidth="1"/>
    <col min="6428" max="6428" width="17.83203125" style="1" customWidth="1"/>
    <col min="6429" max="6429" width="21.5" style="1" customWidth="1"/>
    <col min="6430" max="6430" width="29.33203125" style="1" customWidth="1"/>
    <col min="6431" max="6431" width="21.83203125" style="1" customWidth="1"/>
    <col min="6432" max="6432" width="25.33203125" style="1" customWidth="1"/>
    <col min="6433" max="6433" width="20" style="1" customWidth="1"/>
    <col min="6434" max="6434" width="15.5" style="1" customWidth="1"/>
    <col min="6435" max="6435" width="18.83203125" style="1" customWidth="1"/>
    <col min="6436" max="6436" width="12.5" style="1" customWidth="1"/>
    <col min="6437" max="6437" width="21" style="1" customWidth="1"/>
    <col min="6438" max="6670" width="10.83203125" style="1"/>
    <col min="6671" max="6671" width="10" style="1" customWidth="1"/>
    <col min="6672" max="6672" width="13.1640625" style="1" customWidth="1"/>
    <col min="6673" max="6673" width="27.33203125" style="1" bestFit="1" customWidth="1"/>
    <col min="6674" max="6674" width="25" style="1" bestFit="1" customWidth="1"/>
    <col min="6675" max="6675" width="15.1640625" style="1" customWidth="1"/>
    <col min="6676" max="6676" width="14.6640625" style="1" customWidth="1"/>
    <col min="6677" max="6677" width="16" style="1" customWidth="1"/>
    <col min="6678" max="6678" width="16.1640625" style="1" customWidth="1"/>
    <col min="6679" max="6679" width="14.83203125" style="1" customWidth="1"/>
    <col min="6680" max="6680" width="18.5" style="1" customWidth="1"/>
    <col min="6681" max="6681" width="22.33203125" style="1" customWidth="1"/>
    <col min="6682" max="6682" width="21.6640625" style="1" customWidth="1"/>
    <col min="6683" max="6683" width="10" style="1" customWidth="1"/>
    <col min="6684" max="6684" width="17.83203125" style="1" customWidth="1"/>
    <col min="6685" max="6685" width="21.5" style="1" customWidth="1"/>
    <col min="6686" max="6686" width="29.33203125" style="1" customWidth="1"/>
    <col min="6687" max="6687" width="21.83203125" style="1" customWidth="1"/>
    <col min="6688" max="6688" width="25.33203125" style="1" customWidth="1"/>
    <col min="6689" max="6689" width="20" style="1" customWidth="1"/>
    <col min="6690" max="6690" width="15.5" style="1" customWidth="1"/>
    <col min="6691" max="6691" width="18.83203125" style="1" customWidth="1"/>
    <col min="6692" max="6692" width="12.5" style="1" customWidth="1"/>
    <col min="6693" max="6693" width="21" style="1" customWidth="1"/>
    <col min="6694" max="6926" width="10.83203125" style="1"/>
    <col min="6927" max="6927" width="10" style="1" customWidth="1"/>
    <col min="6928" max="6928" width="13.1640625" style="1" customWidth="1"/>
    <col min="6929" max="6929" width="27.33203125" style="1" bestFit="1" customWidth="1"/>
    <col min="6930" max="6930" width="25" style="1" bestFit="1" customWidth="1"/>
    <col min="6931" max="6931" width="15.1640625" style="1" customWidth="1"/>
    <col min="6932" max="6932" width="14.6640625" style="1" customWidth="1"/>
    <col min="6933" max="6933" width="16" style="1" customWidth="1"/>
    <col min="6934" max="6934" width="16.1640625" style="1" customWidth="1"/>
    <col min="6935" max="6935" width="14.83203125" style="1" customWidth="1"/>
    <col min="6936" max="6936" width="18.5" style="1" customWidth="1"/>
    <col min="6937" max="6937" width="22.33203125" style="1" customWidth="1"/>
    <col min="6938" max="6938" width="21.6640625" style="1" customWidth="1"/>
    <col min="6939" max="6939" width="10" style="1" customWidth="1"/>
    <col min="6940" max="6940" width="17.83203125" style="1" customWidth="1"/>
    <col min="6941" max="6941" width="21.5" style="1" customWidth="1"/>
    <col min="6942" max="6942" width="29.33203125" style="1" customWidth="1"/>
    <col min="6943" max="6943" width="21.83203125" style="1" customWidth="1"/>
    <col min="6944" max="6944" width="25.33203125" style="1" customWidth="1"/>
    <col min="6945" max="6945" width="20" style="1" customWidth="1"/>
    <col min="6946" max="6946" width="15.5" style="1" customWidth="1"/>
    <col min="6947" max="6947" width="18.83203125" style="1" customWidth="1"/>
    <col min="6948" max="6948" width="12.5" style="1" customWidth="1"/>
    <col min="6949" max="6949" width="21" style="1" customWidth="1"/>
    <col min="6950" max="7182" width="10.83203125" style="1"/>
    <col min="7183" max="7183" width="10" style="1" customWidth="1"/>
    <col min="7184" max="7184" width="13.1640625" style="1" customWidth="1"/>
    <col min="7185" max="7185" width="27.33203125" style="1" bestFit="1" customWidth="1"/>
    <col min="7186" max="7186" width="25" style="1" bestFit="1" customWidth="1"/>
    <col min="7187" max="7187" width="15.1640625" style="1" customWidth="1"/>
    <col min="7188" max="7188" width="14.6640625" style="1" customWidth="1"/>
    <col min="7189" max="7189" width="16" style="1" customWidth="1"/>
    <col min="7190" max="7190" width="16.1640625" style="1" customWidth="1"/>
    <col min="7191" max="7191" width="14.83203125" style="1" customWidth="1"/>
    <col min="7192" max="7192" width="18.5" style="1" customWidth="1"/>
    <col min="7193" max="7193" width="22.33203125" style="1" customWidth="1"/>
    <col min="7194" max="7194" width="21.6640625" style="1" customWidth="1"/>
    <col min="7195" max="7195" width="10" style="1" customWidth="1"/>
    <col min="7196" max="7196" width="17.83203125" style="1" customWidth="1"/>
    <col min="7197" max="7197" width="21.5" style="1" customWidth="1"/>
    <col min="7198" max="7198" width="29.33203125" style="1" customWidth="1"/>
    <col min="7199" max="7199" width="21.83203125" style="1" customWidth="1"/>
    <col min="7200" max="7200" width="25.33203125" style="1" customWidth="1"/>
    <col min="7201" max="7201" width="20" style="1" customWidth="1"/>
    <col min="7202" max="7202" width="15.5" style="1" customWidth="1"/>
    <col min="7203" max="7203" width="18.83203125" style="1" customWidth="1"/>
    <col min="7204" max="7204" width="12.5" style="1" customWidth="1"/>
    <col min="7205" max="7205" width="21" style="1" customWidth="1"/>
    <col min="7206" max="7438" width="10.83203125" style="1"/>
    <col min="7439" max="7439" width="10" style="1" customWidth="1"/>
    <col min="7440" max="7440" width="13.1640625" style="1" customWidth="1"/>
    <col min="7441" max="7441" width="27.33203125" style="1" bestFit="1" customWidth="1"/>
    <col min="7442" max="7442" width="25" style="1" bestFit="1" customWidth="1"/>
    <col min="7443" max="7443" width="15.1640625" style="1" customWidth="1"/>
    <col min="7444" max="7444" width="14.6640625" style="1" customWidth="1"/>
    <col min="7445" max="7445" width="16" style="1" customWidth="1"/>
    <col min="7446" max="7446" width="16.1640625" style="1" customWidth="1"/>
    <col min="7447" max="7447" width="14.83203125" style="1" customWidth="1"/>
    <col min="7448" max="7448" width="18.5" style="1" customWidth="1"/>
    <col min="7449" max="7449" width="22.33203125" style="1" customWidth="1"/>
    <col min="7450" max="7450" width="21.6640625" style="1" customWidth="1"/>
    <col min="7451" max="7451" width="10" style="1" customWidth="1"/>
    <col min="7452" max="7452" width="17.83203125" style="1" customWidth="1"/>
    <col min="7453" max="7453" width="21.5" style="1" customWidth="1"/>
    <col min="7454" max="7454" width="29.33203125" style="1" customWidth="1"/>
    <col min="7455" max="7455" width="21.83203125" style="1" customWidth="1"/>
    <col min="7456" max="7456" width="25.33203125" style="1" customWidth="1"/>
    <col min="7457" max="7457" width="20" style="1" customWidth="1"/>
    <col min="7458" max="7458" width="15.5" style="1" customWidth="1"/>
    <col min="7459" max="7459" width="18.83203125" style="1" customWidth="1"/>
    <col min="7460" max="7460" width="12.5" style="1" customWidth="1"/>
    <col min="7461" max="7461" width="21" style="1" customWidth="1"/>
    <col min="7462" max="7694" width="10.83203125" style="1"/>
    <col min="7695" max="7695" width="10" style="1" customWidth="1"/>
    <col min="7696" max="7696" width="13.1640625" style="1" customWidth="1"/>
    <col min="7697" max="7697" width="27.33203125" style="1" bestFit="1" customWidth="1"/>
    <col min="7698" max="7698" width="25" style="1" bestFit="1" customWidth="1"/>
    <col min="7699" max="7699" width="15.1640625" style="1" customWidth="1"/>
    <col min="7700" max="7700" width="14.6640625" style="1" customWidth="1"/>
    <col min="7701" max="7701" width="16" style="1" customWidth="1"/>
    <col min="7702" max="7702" width="16.1640625" style="1" customWidth="1"/>
    <col min="7703" max="7703" width="14.83203125" style="1" customWidth="1"/>
    <col min="7704" max="7704" width="18.5" style="1" customWidth="1"/>
    <col min="7705" max="7705" width="22.33203125" style="1" customWidth="1"/>
    <col min="7706" max="7706" width="21.6640625" style="1" customWidth="1"/>
    <col min="7707" max="7707" width="10" style="1" customWidth="1"/>
    <col min="7708" max="7708" width="17.83203125" style="1" customWidth="1"/>
    <col min="7709" max="7709" width="21.5" style="1" customWidth="1"/>
    <col min="7710" max="7710" width="29.33203125" style="1" customWidth="1"/>
    <col min="7711" max="7711" width="21.83203125" style="1" customWidth="1"/>
    <col min="7712" max="7712" width="25.33203125" style="1" customWidth="1"/>
    <col min="7713" max="7713" width="20" style="1" customWidth="1"/>
    <col min="7714" max="7714" width="15.5" style="1" customWidth="1"/>
    <col min="7715" max="7715" width="18.83203125" style="1" customWidth="1"/>
    <col min="7716" max="7716" width="12.5" style="1" customWidth="1"/>
    <col min="7717" max="7717" width="21" style="1" customWidth="1"/>
    <col min="7718" max="7950" width="10.83203125" style="1"/>
    <col min="7951" max="7951" width="10" style="1" customWidth="1"/>
    <col min="7952" max="7952" width="13.1640625" style="1" customWidth="1"/>
    <col min="7953" max="7953" width="27.33203125" style="1" bestFit="1" customWidth="1"/>
    <col min="7954" max="7954" width="25" style="1" bestFit="1" customWidth="1"/>
    <col min="7955" max="7955" width="15.1640625" style="1" customWidth="1"/>
    <col min="7956" max="7956" width="14.6640625" style="1" customWidth="1"/>
    <col min="7957" max="7957" width="16" style="1" customWidth="1"/>
    <col min="7958" max="7958" width="16.1640625" style="1" customWidth="1"/>
    <col min="7959" max="7959" width="14.83203125" style="1" customWidth="1"/>
    <col min="7960" max="7960" width="18.5" style="1" customWidth="1"/>
    <col min="7961" max="7961" width="22.33203125" style="1" customWidth="1"/>
    <col min="7962" max="7962" width="21.6640625" style="1" customWidth="1"/>
    <col min="7963" max="7963" width="10" style="1" customWidth="1"/>
    <col min="7964" max="7964" width="17.83203125" style="1" customWidth="1"/>
    <col min="7965" max="7965" width="21.5" style="1" customWidth="1"/>
    <col min="7966" max="7966" width="29.33203125" style="1" customWidth="1"/>
    <col min="7967" max="7967" width="21.83203125" style="1" customWidth="1"/>
    <col min="7968" max="7968" width="25.33203125" style="1" customWidth="1"/>
    <col min="7969" max="7969" width="20" style="1" customWidth="1"/>
    <col min="7970" max="7970" width="15.5" style="1" customWidth="1"/>
    <col min="7971" max="7971" width="18.83203125" style="1" customWidth="1"/>
    <col min="7972" max="7972" width="12.5" style="1" customWidth="1"/>
    <col min="7973" max="7973" width="21" style="1" customWidth="1"/>
    <col min="7974" max="8206" width="10.83203125" style="1"/>
    <col min="8207" max="8207" width="10" style="1" customWidth="1"/>
    <col min="8208" max="8208" width="13.1640625" style="1" customWidth="1"/>
    <col min="8209" max="8209" width="27.33203125" style="1" bestFit="1" customWidth="1"/>
    <col min="8210" max="8210" width="25" style="1" bestFit="1" customWidth="1"/>
    <col min="8211" max="8211" width="15.1640625" style="1" customWidth="1"/>
    <col min="8212" max="8212" width="14.6640625" style="1" customWidth="1"/>
    <col min="8213" max="8213" width="16" style="1" customWidth="1"/>
    <col min="8214" max="8214" width="16.1640625" style="1" customWidth="1"/>
    <col min="8215" max="8215" width="14.83203125" style="1" customWidth="1"/>
    <col min="8216" max="8216" width="18.5" style="1" customWidth="1"/>
    <col min="8217" max="8217" width="22.33203125" style="1" customWidth="1"/>
    <col min="8218" max="8218" width="21.6640625" style="1" customWidth="1"/>
    <col min="8219" max="8219" width="10" style="1" customWidth="1"/>
    <col min="8220" max="8220" width="17.83203125" style="1" customWidth="1"/>
    <col min="8221" max="8221" width="21.5" style="1" customWidth="1"/>
    <col min="8222" max="8222" width="29.33203125" style="1" customWidth="1"/>
    <col min="8223" max="8223" width="21.83203125" style="1" customWidth="1"/>
    <col min="8224" max="8224" width="25.33203125" style="1" customWidth="1"/>
    <col min="8225" max="8225" width="20" style="1" customWidth="1"/>
    <col min="8226" max="8226" width="15.5" style="1" customWidth="1"/>
    <col min="8227" max="8227" width="18.83203125" style="1" customWidth="1"/>
    <col min="8228" max="8228" width="12.5" style="1" customWidth="1"/>
    <col min="8229" max="8229" width="21" style="1" customWidth="1"/>
    <col min="8230" max="8462" width="10.83203125" style="1"/>
    <col min="8463" max="8463" width="10" style="1" customWidth="1"/>
    <col min="8464" max="8464" width="13.1640625" style="1" customWidth="1"/>
    <col min="8465" max="8465" width="27.33203125" style="1" bestFit="1" customWidth="1"/>
    <col min="8466" max="8466" width="25" style="1" bestFit="1" customWidth="1"/>
    <col min="8467" max="8467" width="15.1640625" style="1" customWidth="1"/>
    <col min="8468" max="8468" width="14.6640625" style="1" customWidth="1"/>
    <col min="8469" max="8469" width="16" style="1" customWidth="1"/>
    <col min="8470" max="8470" width="16.1640625" style="1" customWidth="1"/>
    <col min="8471" max="8471" width="14.83203125" style="1" customWidth="1"/>
    <col min="8472" max="8472" width="18.5" style="1" customWidth="1"/>
    <col min="8473" max="8473" width="22.33203125" style="1" customWidth="1"/>
    <col min="8474" max="8474" width="21.6640625" style="1" customWidth="1"/>
    <col min="8475" max="8475" width="10" style="1" customWidth="1"/>
    <col min="8476" max="8476" width="17.83203125" style="1" customWidth="1"/>
    <col min="8477" max="8477" width="21.5" style="1" customWidth="1"/>
    <col min="8478" max="8478" width="29.33203125" style="1" customWidth="1"/>
    <col min="8479" max="8479" width="21.83203125" style="1" customWidth="1"/>
    <col min="8480" max="8480" width="25.33203125" style="1" customWidth="1"/>
    <col min="8481" max="8481" width="20" style="1" customWidth="1"/>
    <col min="8482" max="8482" width="15.5" style="1" customWidth="1"/>
    <col min="8483" max="8483" width="18.83203125" style="1" customWidth="1"/>
    <col min="8484" max="8484" width="12.5" style="1" customWidth="1"/>
    <col min="8485" max="8485" width="21" style="1" customWidth="1"/>
    <col min="8486" max="8718" width="10.83203125" style="1"/>
    <col min="8719" max="8719" width="10" style="1" customWidth="1"/>
    <col min="8720" max="8720" width="13.1640625" style="1" customWidth="1"/>
    <col min="8721" max="8721" width="27.33203125" style="1" bestFit="1" customWidth="1"/>
    <col min="8722" max="8722" width="25" style="1" bestFit="1" customWidth="1"/>
    <col min="8723" max="8723" width="15.1640625" style="1" customWidth="1"/>
    <col min="8724" max="8724" width="14.6640625" style="1" customWidth="1"/>
    <col min="8725" max="8725" width="16" style="1" customWidth="1"/>
    <col min="8726" max="8726" width="16.1640625" style="1" customWidth="1"/>
    <col min="8727" max="8727" width="14.83203125" style="1" customWidth="1"/>
    <col min="8728" max="8728" width="18.5" style="1" customWidth="1"/>
    <col min="8729" max="8729" width="22.33203125" style="1" customWidth="1"/>
    <col min="8730" max="8730" width="21.6640625" style="1" customWidth="1"/>
    <col min="8731" max="8731" width="10" style="1" customWidth="1"/>
    <col min="8732" max="8732" width="17.83203125" style="1" customWidth="1"/>
    <col min="8733" max="8733" width="21.5" style="1" customWidth="1"/>
    <col min="8734" max="8734" width="29.33203125" style="1" customWidth="1"/>
    <col min="8735" max="8735" width="21.83203125" style="1" customWidth="1"/>
    <col min="8736" max="8736" width="25.33203125" style="1" customWidth="1"/>
    <col min="8737" max="8737" width="20" style="1" customWidth="1"/>
    <col min="8738" max="8738" width="15.5" style="1" customWidth="1"/>
    <col min="8739" max="8739" width="18.83203125" style="1" customWidth="1"/>
    <col min="8740" max="8740" width="12.5" style="1" customWidth="1"/>
    <col min="8741" max="8741" width="21" style="1" customWidth="1"/>
    <col min="8742" max="8974" width="10.83203125" style="1"/>
    <col min="8975" max="8975" width="10" style="1" customWidth="1"/>
    <col min="8976" max="8976" width="13.1640625" style="1" customWidth="1"/>
    <col min="8977" max="8977" width="27.33203125" style="1" bestFit="1" customWidth="1"/>
    <col min="8978" max="8978" width="25" style="1" bestFit="1" customWidth="1"/>
    <col min="8979" max="8979" width="15.1640625" style="1" customWidth="1"/>
    <col min="8980" max="8980" width="14.6640625" style="1" customWidth="1"/>
    <col min="8981" max="8981" width="16" style="1" customWidth="1"/>
    <col min="8982" max="8982" width="16.1640625" style="1" customWidth="1"/>
    <col min="8983" max="8983" width="14.83203125" style="1" customWidth="1"/>
    <col min="8984" max="8984" width="18.5" style="1" customWidth="1"/>
    <col min="8985" max="8985" width="22.33203125" style="1" customWidth="1"/>
    <col min="8986" max="8986" width="21.6640625" style="1" customWidth="1"/>
    <col min="8987" max="8987" width="10" style="1" customWidth="1"/>
    <col min="8988" max="8988" width="17.83203125" style="1" customWidth="1"/>
    <col min="8989" max="8989" width="21.5" style="1" customWidth="1"/>
    <col min="8990" max="8990" width="29.33203125" style="1" customWidth="1"/>
    <col min="8991" max="8991" width="21.83203125" style="1" customWidth="1"/>
    <col min="8992" max="8992" width="25.33203125" style="1" customWidth="1"/>
    <col min="8993" max="8993" width="20" style="1" customWidth="1"/>
    <col min="8994" max="8994" width="15.5" style="1" customWidth="1"/>
    <col min="8995" max="8995" width="18.83203125" style="1" customWidth="1"/>
    <col min="8996" max="8996" width="12.5" style="1" customWidth="1"/>
    <col min="8997" max="8997" width="21" style="1" customWidth="1"/>
    <col min="8998" max="9230" width="10.83203125" style="1"/>
    <col min="9231" max="9231" width="10" style="1" customWidth="1"/>
    <col min="9232" max="9232" width="13.1640625" style="1" customWidth="1"/>
    <col min="9233" max="9233" width="27.33203125" style="1" bestFit="1" customWidth="1"/>
    <col min="9234" max="9234" width="25" style="1" bestFit="1" customWidth="1"/>
    <col min="9235" max="9235" width="15.1640625" style="1" customWidth="1"/>
    <col min="9236" max="9236" width="14.6640625" style="1" customWidth="1"/>
    <col min="9237" max="9237" width="16" style="1" customWidth="1"/>
    <col min="9238" max="9238" width="16.1640625" style="1" customWidth="1"/>
    <col min="9239" max="9239" width="14.83203125" style="1" customWidth="1"/>
    <col min="9240" max="9240" width="18.5" style="1" customWidth="1"/>
    <col min="9241" max="9241" width="22.33203125" style="1" customWidth="1"/>
    <col min="9242" max="9242" width="21.6640625" style="1" customWidth="1"/>
    <col min="9243" max="9243" width="10" style="1" customWidth="1"/>
    <col min="9244" max="9244" width="17.83203125" style="1" customWidth="1"/>
    <col min="9245" max="9245" width="21.5" style="1" customWidth="1"/>
    <col min="9246" max="9246" width="29.33203125" style="1" customWidth="1"/>
    <col min="9247" max="9247" width="21.83203125" style="1" customWidth="1"/>
    <col min="9248" max="9248" width="25.33203125" style="1" customWidth="1"/>
    <col min="9249" max="9249" width="20" style="1" customWidth="1"/>
    <col min="9250" max="9250" width="15.5" style="1" customWidth="1"/>
    <col min="9251" max="9251" width="18.83203125" style="1" customWidth="1"/>
    <col min="9252" max="9252" width="12.5" style="1" customWidth="1"/>
    <col min="9253" max="9253" width="21" style="1" customWidth="1"/>
    <col min="9254" max="9486" width="10.83203125" style="1"/>
    <col min="9487" max="9487" width="10" style="1" customWidth="1"/>
    <col min="9488" max="9488" width="13.1640625" style="1" customWidth="1"/>
    <col min="9489" max="9489" width="27.33203125" style="1" bestFit="1" customWidth="1"/>
    <col min="9490" max="9490" width="25" style="1" bestFit="1" customWidth="1"/>
    <col min="9491" max="9491" width="15.1640625" style="1" customWidth="1"/>
    <col min="9492" max="9492" width="14.6640625" style="1" customWidth="1"/>
    <col min="9493" max="9493" width="16" style="1" customWidth="1"/>
    <col min="9494" max="9494" width="16.1640625" style="1" customWidth="1"/>
    <col min="9495" max="9495" width="14.83203125" style="1" customWidth="1"/>
    <col min="9496" max="9496" width="18.5" style="1" customWidth="1"/>
    <col min="9497" max="9497" width="22.33203125" style="1" customWidth="1"/>
    <col min="9498" max="9498" width="21.6640625" style="1" customWidth="1"/>
    <col min="9499" max="9499" width="10" style="1" customWidth="1"/>
    <col min="9500" max="9500" width="17.83203125" style="1" customWidth="1"/>
    <col min="9501" max="9501" width="21.5" style="1" customWidth="1"/>
    <col min="9502" max="9502" width="29.33203125" style="1" customWidth="1"/>
    <col min="9503" max="9503" width="21.83203125" style="1" customWidth="1"/>
    <col min="9504" max="9504" width="25.33203125" style="1" customWidth="1"/>
    <col min="9505" max="9505" width="20" style="1" customWidth="1"/>
    <col min="9506" max="9506" width="15.5" style="1" customWidth="1"/>
    <col min="9507" max="9507" width="18.83203125" style="1" customWidth="1"/>
    <col min="9508" max="9508" width="12.5" style="1" customWidth="1"/>
    <col min="9509" max="9509" width="21" style="1" customWidth="1"/>
    <col min="9510" max="9742" width="10.83203125" style="1"/>
    <col min="9743" max="9743" width="10" style="1" customWidth="1"/>
    <col min="9744" max="9744" width="13.1640625" style="1" customWidth="1"/>
    <col min="9745" max="9745" width="27.33203125" style="1" bestFit="1" customWidth="1"/>
    <col min="9746" max="9746" width="25" style="1" bestFit="1" customWidth="1"/>
    <col min="9747" max="9747" width="15.1640625" style="1" customWidth="1"/>
    <col min="9748" max="9748" width="14.6640625" style="1" customWidth="1"/>
    <col min="9749" max="9749" width="16" style="1" customWidth="1"/>
    <col min="9750" max="9750" width="16.1640625" style="1" customWidth="1"/>
    <col min="9751" max="9751" width="14.83203125" style="1" customWidth="1"/>
    <col min="9752" max="9752" width="18.5" style="1" customWidth="1"/>
    <col min="9753" max="9753" width="22.33203125" style="1" customWidth="1"/>
    <col min="9754" max="9754" width="21.6640625" style="1" customWidth="1"/>
    <col min="9755" max="9755" width="10" style="1" customWidth="1"/>
    <col min="9756" max="9756" width="17.83203125" style="1" customWidth="1"/>
    <col min="9757" max="9757" width="21.5" style="1" customWidth="1"/>
    <col min="9758" max="9758" width="29.33203125" style="1" customWidth="1"/>
    <col min="9759" max="9759" width="21.83203125" style="1" customWidth="1"/>
    <col min="9760" max="9760" width="25.33203125" style="1" customWidth="1"/>
    <col min="9761" max="9761" width="20" style="1" customWidth="1"/>
    <col min="9762" max="9762" width="15.5" style="1" customWidth="1"/>
    <col min="9763" max="9763" width="18.83203125" style="1" customWidth="1"/>
    <col min="9764" max="9764" width="12.5" style="1" customWidth="1"/>
    <col min="9765" max="9765" width="21" style="1" customWidth="1"/>
    <col min="9766" max="9998" width="10.83203125" style="1"/>
    <col min="9999" max="9999" width="10" style="1" customWidth="1"/>
    <col min="10000" max="10000" width="13.1640625" style="1" customWidth="1"/>
    <col min="10001" max="10001" width="27.33203125" style="1" bestFit="1" customWidth="1"/>
    <col min="10002" max="10002" width="25" style="1" bestFit="1" customWidth="1"/>
    <col min="10003" max="10003" width="15.1640625" style="1" customWidth="1"/>
    <col min="10004" max="10004" width="14.6640625" style="1" customWidth="1"/>
    <col min="10005" max="10005" width="16" style="1" customWidth="1"/>
    <col min="10006" max="10006" width="16.1640625" style="1" customWidth="1"/>
    <col min="10007" max="10007" width="14.83203125" style="1" customWidth="1"/>
    <col min="10008" max="10008" width="18.5" style="1" customWidth="1"/>
    <col min="10009" max="10009" width="22.33203125" style="1" customWidth="1"/>
    <col min="10010" max="10010" width="21.6640625" style="1" customWidth="1"/>
    <col min="10011" max="10011" width="10" style="1" customWidth="1"/>
    <col min="10012" max="10012" width="17.83203125" style="1" customWidth="1"/>
    <col min="10013" max="10013" width="21.5" style="1" customWidth="1"/>
    <col min="10014" max="10014" width="29.33203125" style="1" customWidth="1"/>
    <col min="10015" max="10015" width="21.83203125" style="1" customWidth="1"/>
    <col min="10016" max="10016" width="25.33203125" style="1" customWidth="1"/>
    <col min="10017" max="10017" width="20" style="1" customWidth="1"/>
    <col min="10018" max="10018" width="15.5" style="1" customWidth="1"/>
    <col min="10019" max="10019" width="18.83203125" style="1" customWidth="1"/>
    <col min="10020" max="10020" width="12.5" style="1" customWidth="1"/>
    <col min="10021" max="10021" width="21" style="1" customWidth="1"/>
    <col min="10022" max="10254" width="10.83203125" style="1"/>
    <col min="10255" max="10255" width="10" style="1" customWidth="1"/>
    <col min="10256" max="10256" width="13.1640625" style="1" customWidth="1"/>
    <col min="10257" max="10257" width="27.33203125" style="1" bestFit="1" customWidth="1"/>
    <col min="10258" max="10258" width="25" style="1" bestFit="1" customWidth="1"/>
    <col min="10259" max="10259" width="15.1640625" style="1" customWidth="1"/>
    <col min="10260" max="10260" width="14.6640625" style="1" customWidth="1"/>
    <col min="10261" max="10261" width="16" style="1" customWidth="1"/>
    <col min="10262" max="10262" width="16.1640625" style="1" customWidth="1"/>
    <col min="10263" max="10263" width="14.83203125" style="1" customWidth="1"/>
    <col min="10264" max="10264" width="18.5" style="1" customWidth="1"/>
    <col min="10265" max="10265" width="22.33203125" style="1" customWidth="1"/>
    <col min="10266" max="10266" width="21.6640625" style="1" customWidth="1"/>
    <col min="10267" max="10267" width="10" style="1" customWidth="1"/>
    <col min="10268" max="10268" width="17.83203125" style="1" customWidth="1"/>
    <col min="10269" max="10269" width="21.5" style="1" customWidth="1"/>
    <col min="10270" max="10270" width="29.33203125" style="1" customWidth="1"/>
    <col min="10271" max="10271" width="21.83203125" style="1" customWidth="1"/>
    <col min="10272" max="10272" width="25.33203125" style="1" customWidth="1"/>
    <col min="10273" max="10273" width="20" style="1" customWidth="1"/>
    <col min="10274" max="10274" width="15.5" style="1" customWidth="1"/>
    <col min="10275" max="10275" width="18.83203125" style="1" customWidth="1"/>
    <col min="10276" max="10276" width="12.5" style="1" customWidth="1"/>
    <col min="10277" max="10277" width="21" style="1" customWidth="1"/>
    <col min="10278" max="10510" width="10.83203125" style="1"/>
    <col min="10511" max="10511" width="10" style="1" customWidth="1"/>
    <col min="10512" max="10512" width="13.1640625" style="1" customWidth="1"/>
    <col min="10513" max="10513" width="27.33203125" style="1" bestFit="1" customWidth="1"/>
    <col min="10514" max="10514" width="25" style="1" bestFit="1" customWidth="1"/>
    <col min="10515" max="10515" width="15.1640625" style="1" customWidth="1"/>
    <col min="10516" max="10516" width="14.6640625" style="1" customWidth="1"/>
    <col min="10517" max="10517" width="16" style="1" customWidth="1"/>
    <col min="10518" max="10518" width="16.1640625" style="1" customWidth="1"/>
    <col min="10519" max="10519" width="14.83203125" style="1" customWidth="1"/>
    <col min="10520" max="10520" width="18.5" style="1" customWidth="1"/>
    <col min="10521" max="10521" width="22.33203125" style="1" customWidth="1"/>
    <col min="10522" max="10522" width="21.6640625" style="1" customWidth="1"/>
    <col min="10523" max="10523" width="10" style="1" customWidth="1"/>
    <col min="10524" max="10524" width="17.83203125" style="1" customWidth="1"/>
    <col min="10525" max="10525" width="21.5" style="1" customWidth="1"/>
    <col min="10526" max="10526" width="29.33203125" style="1" customWidth="1"/>
    <col min="10527" max="10527" width="21.83203125" style="1" customWidth="1"/>
    <col min="10528" max="10528" width="25.33203125" style="1" customWidth="1"/>
    <col min="10529" max="10529" width="20" style="1" customWidth="1"/>
    <col min="10530" max="10530" width="15.5" style="1" customWidth="1"/>
    <col min="10531" max="10531" width="18.83203125" style="1" customWidth="1"/>
    <col min="10532" max="10532" width="12.5" style="1" customWidth="1"/>
    <col min="10533" max="10533" width="21" style="1" customWidth="1"/>
    <col min="10534" max="10766" width="10.83203125" style="1"/>
    <col min="10767" max="10767" width="10" style="1" customWidth="1"/>
    <col min="10768" max="10768" width="13.1640625" style="1" customWidth="1"/>
    <col min="10769" max="10769" width="27.33203125" style="1" bestFit="1" customWidth="1"/>
    <col min="10770" max="10770" width="25" style="1" bestFit="1" customWidth="1"/>
    <col min="10771" max="10771" width="15.1640625" style="1" customWidth="1"/>
    <col min="10772" max="10772" width="14.6640625" style="1" customWidth="1"/>
    <col min="10773" max="10773" width="16" style="1" customWidth="1"/>
    <col min="10774" max="10774" width="16.1640625" style="1" customWidth="1"/>
    <col min="10775" max="10775" width="14.83203125" style="1" customWidth="1"/>
    <col min="10776" max="10776" width="18.5" style="1" customWidth="1"/>
    <col min="10777" max="10777" width="22.33203125" style="1" customWidth="1"/>
    <col min="10778" max="10778" width="21.6640625" style="1" customWidth="1"/>
    <col min="10779" max="10779" width="10" style="1" customWidth="1"/>
    <col min="10780" max="10780" width="17.83203125" style="1" customWidth="1"/>
    <col min="10781" max="10781" width="21.5" style="1" customWidth="1"/>
    <col min="10782" max="10782" width="29.33203125" style="1" customWidth="1"/>
    <col min="10783" max="10783" width="21.83203125" style="1" customWidth="1"/>
    <col min="10784" max="10784" width="25.33203125" style="1" customWidth="1"/>
    <col min="10785" max="10785" width="20" style="1" customWidth="1"/>
    <col min="10786" max="10786" width="15.5" style="1" customWidth="1"/>
    <col min="10787" max="10787" width="18.83203125" style="1" customWidth="1"/>
    <col min="10788" max="10788" width="12.5" style="1" customWidth="1"/>
    <col min="10789" max="10789" width="21" style="1" customWidth="1"/>
    <col min="10790" max="11022" width="10.83203125" style="1"/>
    <col min="11023" max="11023" width="10" style="1" customWidth="1"/>
    <col min="11024" max="11024" width="13.1640625" style="1" customWidth="1"/>
    <col min="11025" max="11025" width="27.33203125" style="1" bestFit="1" customWidth="1"/>
    <col min="11026" max="11026" width="25" style="1" bestFit="1" customWidth="1"/>
    <col min="11027" max="11027" width="15.1640625" style="1" customWidth="1"/>
    <col min="11028" max="11028" width="14.6640625" style="1" customWidth="1"/>
    <col min="11029" max="11029" width="16" style="1" customWidth="1"/>
    <col min="11030" max="11030" width="16.1640625" style="1" customWidth="1"/>
    <col min="11031" max="11031" width="14.83203125" style="1" customWidth="1"/>
    <col min="11032" max="11032" width="18.5" style="1" customWidth="1"/>
    <col min="11033" max="11033" width="22.33203125" style="1" customWidth="1"/>
    <col min="11034" max="11034" width="21.6640625" style="1" customWidth="1"/>
    <col min="11035" max="11035" width="10" style="1" customWidth="1"/>
    <col min="11036" max="11036" width="17.83203125" style="1" customWidth="1"/>
    <col min="11037" max="11037" width="21.5" style="1" customWidth="1"/>
    <col min="11038" max="11038" width="29.33203125" style="1" customWidth="1"/>
    <col min="11039" max="11039" width="21.83203125" style="1" customWidth="1"/>
    <col min="11040" max="11040" width="25.33203125" style="1" customWidth="1"/>
    <col min="11041" max="11041" width="20" style="1" customWidth="1"/>
    <col min="11042" max="11042" width="15.5" style="1" customWidth="1"/>
    <col min="11043" max="11043" width="18.83203125" style="1" customWidth="1"/>
    <col min="11044" max="11044" width="12.5" style="1" customWidth="1"/>
    <col min="11045" max="11045" width="21" style="1" customWidth="1"/>
    <col min="11046" max="11278" width="10.83203125" style="1"/>
    <col min="11279" max="11279" width="10" style="1" customWidth="1"/>
    <col min="11280" max="11280" width="13.1640625" style="1" customWidth="1"/>
    <col min="11281" max="11281" width="27.33203125" style="1" bestFit="1" customWidth="1"/>
    <col min="11282" max="11282" width="25" style="1" bestFit="1" customWidth="1"/>
    <col min="11283" max="11283" width="15.1640625" style="1" customWidth="1"/>
    <col min="11284" max="11284" width="14.6640625" style="1" customWidth="1"/>
    <col min="11285" max="11285" width="16" style="1" customWidth="1"/>
    <col min="11286" max="11286" width="16.1640625" style="1" customWidth="1"/>
    <col min="11287" max="11287" width="14.83203125" style="1" customWidth="1"/>
    <col min="11288" max="11288" width="18.5" style="1" customWidth="1"/>
    <col min="11289" max="11289" width="22.33203125" style="1" customWidth="1"/>
    <col min="11290" max="11290" width="21.6640625" style="1" customWidth="1"/>
    <col min="11291" max="11291" width="10" style="1" customWidth="1"/>
    <col min="11292" max="11292" width="17.83203125" style="1" customWidth="1"/>
    <col min="11293" max="11293" width="21.5" style="1" customWidth="1"/>
    <col min="11294" max="11294" width="29.33203125" style="1" customWidth="1"/>
    <col min="11295" max="11295" width="21.83203125" style="1" customWidth="1"/>
    <col min="11296" max="11296" width="25.33203125" style="1" customWidth="1"/>
    <col min="11297" max="11297" width="20" style="1" customWidth="1"/>
    <col min="11298" max="11298" width="15.5" style="1" customWidth="1"/>
    <col min="11299" max="11299" width="18.83203125" style="1" customWidth="1"/>
    <col min="11300" max="11300" width="12.5" style="1" customWidth="1"/>
    <col min="11301" max="11301" width="21" style="1" customWidth="1"/>
    <col min="11302" max="11534" width="10.83203125" style="1"/>
    <col min="11535" max="11535" width="10" style="1" customWidth="1"/>
    <col min="11536" max="11536" width="13.1640625" style="1" customWidth="1"/>
    <col min="11537" max="11537" width="27.33203125" style="1" bestFit="1" customWidth="1"/>
    <col min="11538" max="11538" width="25" style="1" bestFit="1" customWidth="1"/>
    <col min="11539" max="11539" width="15.1640625" style="1" customWidth="1"/>
    <col min="11540" max="11540" width="14.6640625" style="1" customWidth="1"/>
    <col min="11541" max="11541" width="16" style="1" customWidth="1"/>
    <col min="11542" max="11542" width="16.1640625" style="1" customWidth="1"/>
    <col min="11543" max="11543" width="14.83203125" style="1" customWidth="1"/>
    <col min="11544" max="11544" width="18.5" style="1" customWidth="1"/>
    <col min="11545" max="11545" width="22.33203125" style="1" customWidth="1"/>
    <col min="11546" max="11546" width="21.6640625" style="1" customWidth="1"/>
    <col min="11547" max="11547" width="10" style="1" customWidth="1"/>
    <col min="11548" max="11548" width="17.83203125" style="1" customWidth="1"/>
    <col min="11549" max="11549" width="21.5" style="1" customWidth="1"/>
    <col min="11550" max="11550" width="29.33203125" style="1" customWidth="1"/>
    <col min="11551" max="11551" width="21.83203125" style="1" customWidth="1"/>
    <col min="11552" max="11552" width="25.33203125" style="1" customWidth="1"/>
    <col min="11553" max="11553" width="20" style="1" customWidth="1"/>
    <col min="11554" max="11554" width="15.5" style="1" customWidth="1"/>
    <col min="11555" max="11555" width="18.83203125" style="1" customWidth="1"/>
    <col min="11556" max="11556" width="12.5" style="1" customWidth="1"/>
    <col min="11557" max="11557" width="21" style="1" customWidth="1"/>
    <col min="11558" max="11790" width="10.83203125" style="1"/>
    <col min="11791" max="11791" width="10" style="1" customWidth="1"/>
    <col min="11792" max="11792" width="13.1640625" style="1" customWidth="1"/>
    <col min="11793" max="11793" width="27.33203125" style="1" bestFit="1" customWidth="1"/>
    <col min="11794" max="11794" width="25" style="1" bestFit="1" customWidth="1"/>
    <col min="11795" max="11795" width="15.1640625" style="1" customWidth="1"/>
    <col min="11796" max="11796" width="14.6640625" style="1" customWidth="1"/>
    <col min="11797" max="11797" width="16" style="1" customWidth="1"/>
    <col min="11798" max="11798" width="16.1640625" style="1" customWidth="1"/>
    <col min="11799" max="11799" width="14.83203125" style="1" customWidth="1"/>
    <col min="11800" max="11800" width="18.5" style="1" customWidth="1"/>
    <col min="11801" max="11801" width="22.33203125" style="1" customWidth="1"/>
    <col min="11802" max="11802" width="21.6640625" style="1" customWidth="1"/>
    <col min="11803" max="11803" width="10" style="1" customWidth="1"/>
    <col min="11804" max="11804" width="17.83203125" style="1" customWidth="1"/>
    <col min="11805" max="11805" width="21.5" style="1" customWidth="1"/>
    <col min="11806" max="11806" width="29.33203125" style="1" customWidth="1"/>
    <col min="11807" max="11807" width="21.83203125" style="1" customWidth="1"/>
    <col min="11808" max="11808" width="25.33203125" style="1" customWidth="1"/>
    <col min="11809" max="11809" width="20" style="1" customWidth="1"/>
    <col min="11810" max="11810" width="15.5" style="1" customWidth="1"/>
    <col min="11811" max="11811" width="18.83203125" style="1" customWidth="1"/>
    <col min="11812" max="11812" width="12.5" style="1" customWidth="1"/>
    <col min="11813" max="11813" width="21" style="1" customWidth="1"/>
    <col min="11814" max="12046" width="10.83203125" style="1"/>
    <col min="12047" max="12047" width="10" style="1" customWidth="1"/>
    <col min="12048" max="12048" width="13.1640625" style="1" customWidth="1"/>
    <col min="12049" max="12049" width="27.33203125" style="1" bestFit="1" customWidth="1"/>
    <col min="12050" max="12050" width="25" style="1" bestFit="1" customWidth="1"/>
    <col min="12051" max="12051" width="15.1640625" style="1" customWidth="1"/>
    <col min="12052" max="12052" width="14.6640625" style="1" customWidth="1"/>
    <col min="12053" max="12053" width="16" style="1" customWidth="1"/>
    <col min="12054" max="12054" width="16.1640625" style="1" customWidth="1"/>
    <col min="12055" max="12055" width="14.83203125" style="1" customWidth="1"/>
    <col min="12056" max="12056" width="18.5" style="1" customWidth="1"/>
    <col min="12057" max="12057" width="22.33203125" style="1" customWidth="1"/>
    <col min="12058" max="12058" width="21.6640625" style="1" customWidth="1"/>
    <col min="12059" max="12059" width="10" style="1" customWidth="1"/>
    <col min="12060" max="12060" width="17.83203125" style="1" customWidth="1"/>
    <col min="12061" max="12061" width="21.5" style="1" customWidth="1"/>
    <col min="12062" max="12062" width="29.33203125" style="1" customWidth="1"/>
    <col min="12063" max="12063" width="21.83203125" style="1" customWidth="1"/>
    <col min="12064" max="12064" width="25.33203125" style="1" customWidth="1"/>
    <col min="12065" max="12065" width="20" style="1" customWidth="1"/>
    <col min="12066" max="12066" width="15.5" style="1" customWidth="1"/>
    <col min="12067" max="12067" width="18.83203125" style="1" customWidth="1"/>
    <col min="12068" max="12068" width="12.5" style="1" customWidth="1"/>
    <col min="12069" max="12069" width="21" style="1" customWidth="1"/>
    <col min="12070" max="12302" width="10.83203125" style="1"/>
    <col min="12303" max="12303" width="10" style="1" customWidth="1"/>
    <col min="12304" max="12304" width="13.1640625" style="1" customWidth="1"/>
    <col min="12305" max="12305" width="27.33203125" style="1" bestFit="1" customWidth="1"/>
    <col min="12306" max="12306" width="25" style="1" bestFit="1" customWidth="1"/>
    <col min="12307" max="12307" width="15.1640625" style="1" customWidth="1"/>
    <col min="12308" max="12308" width="14.6640625" style="1" customWidth="1"/>
    <col min="12309" max="12309" width="16" style="1" customWidth="1"/>
    <col min="12310" max="12310" width="16.1640625" style="1" customWidth="1"/>
    <col min="12311" max="12311" width="14.83203125" style="1" customWidth="1"/>
    <col min="12312" max="12312" width="18.5" style="1" customWidth="1"/>
    <col min="12313" max="12313" width="22.33203125" style="1" customWidth="1"/>
    <col min="12314" max="12314" width="21.6640625" style="1" customWidth="1"/>
    <col min="12315" max="12315" width="10" style="1" customWidth="1"/>
    <col min="12316" max="12316" width="17.83203125" style="1" customWidth="1"/>
    <col min="12317" max="12317" width="21.5" style="1" customWidth="1"/>
    <col min="12318" max="12318" width="29.33203125" style="1" customWidth="1"/>
    <col min="12319" max="12319" width="21.83203125" style="1" customWidth="1"/>
    <col min="12320" max="12320" width="25.33203125" style="1" customWidth="1"/>
    <col min="12321" max="12321" width="20" style="1" customWidth="1"/>
    <col min="12322" max="12322" width="15.5" style="1" customWidth="1"/>
    <col min="12323" max="12323" width="18.83203125" style="1" customWidth="1"/>
    <col min="12324" max="12324" width="12.5" style="1" customWidth="1"/>
    <col min="12325" max="12325" width="21" style="1" customWidth="1"/>
    <col min="12326" max="12558" width="10.83203125" style="1"/>
    <col min="12559" max="12559" width="10" style="1" customWidth="1"/>
    <col min="12560" max="12560" width="13.1640625" style="1" customWidth="1"/>
    <col min="12561" max="12561" width="27.33203125" style="1" bestFit="1" customWidth="1"/>
    <col min="12562" max="12562" width="25" style="1" bestFit="1" customWidth="1"/>
    <col min="12563" max="12563" width="15.1640625" style="1" customWidth="1"/>
    <col min="12564" max="12564" width="14.6640625" style="1" customWidth="1"/>
    <col min="12565" max="12565" width="16" style="1" customWidth="1"/>
    <col min="12566" max="12566" width="16.1640625" style="1" customWidth="1"/>
    <col min="12567" max="12567" width="14.83203125" style="1" customWidth="1"/>
    <col min="12568" max="12568" width="18.5" style="1" customWidth="1"/>
    <col min="12569" max="12569" width="22.33203125" style="1" customWidth="1"/>
    <col min="12570" max="12570" width="21.6640625" style="1" customWidth="1"/>
    <col min="12571" max="12571" width="10" style="1" customWidth="1"/>
    <col min="12572" max="12572" width="17.83203125" style="1" customWidth="1"/>
    <col min="12573" max="12573" width="21.5" style="1" customWidth="1"/>
    <col min="12574" max="12574" width="29.33203125" style="1" customWidth="1"/>
    <col min="12575" max="12575" width="21.83203125" style="1" customWidth="1"/>
    <col min="12576" max="12576" width="25.33203125" style="1" customWidth="1"/>
    <col min="12577" max="12577" width="20" style="1" customWidth="1"/>
    <col min="12578" max="12578" width="15.5" style="1" customWidth="1"/>
    <col min="12579" max="12579" width="18.83203125" style="1" customWidth="1"/>
    <col min="12580" max="12580" width="12.5" style="1" customWidth="1"/>
    <col min="12581" max="12581" width="21" style="1" customWidth="1"/>
    <col min="12582" max="12814" width="10.83203125" style="1"/>
    <col min="12815" max="12815" width="10" style="1" customWidth="1"/>
    <col min="12816" max="12816" width="13.1640625" style="1" customWidth="1"/>
    <col min="12817" max="12817" width="27.33203125" style="1" bestFit="1" customWidth="1"/>
    <col min="12818" max="12818" width="25" style="1" bestFit="1" customWidth="1"/>
    <col min="12819" max="12819" width="15.1640625" style="1" customWidth="1"/>
    <col min="12820" max="12820" width="14.6640625" style="1" customWidth="1"/>
    <col min="12821" max="12821" width="16" style="1" customWidth="1"/>
    <col min="12822" max="12822" width="16.1640625" style="1" customWidth="1"/>
    <col min="12823" max="12823" width="14.83203125" style="1" customWidth="1"/>
    <col min="12824" max="12824" width="18.5" style="1" customWidth="1"/>
    <col min="12825" max="12825" width="22.33203125" style="1" customWidth="1"/>
    <col min="12826" max="12826" width="21.6640625" style="1" customWidth="1"/>
    <col min="12827" max="12827" width="10" style="1" customWidth="1"/>
    <col min="12828" max="12828" width="17.83203125" style="1" customWidth="1"/>
    <col min="12829" max="12829" width="21.5" style="1" customWidth="1"/>
    <col min="12830" max="12830" width="29.33203125" style="1" customWidth="1"/>
    <col min="12831" max="12831" width="21.83203125" style="1" customWidth="1"/>
    <col min="12832" max="12832" width="25.33203125" style="1" customWidth="1"/>
    <col min="12833" max="12833" width="20" style="1" customWidth="1"/>
    <col min="12834" max="12834" width="15.5" style="1" customWidth="1"/>
    <col min="12835" max="12835" width="18.83203125" style="1" customWidth="1"/>
    <col min="12836" max="12836" width="12.5" style="1" customWidth="1"/>
    <col min="12837" max="12837" width="21" style="1" customWidth="1"/>
    <col min="12838" max="13070" width="10.83203125" style="1"/>
    <col min="13071" max="13071" width="10" style="1" customWidth="1"/>
    <col min="13072" max="13072" width="13.1640625" style="1" customWidth="1"/>
    <col min="13073" max="13073" width="27.33203125" style="1" bestFit="1" customWidth="1"/>
    <col min="13074" max="13074" width="25" style="1" bestFit="1" customWidth="1"/>
    <col min="13075" max="13075" width="15.1640625" style="1" customWidth="1"/>
    <col min="13076" max="13076" width="14.6640625" style="1" customWidth="1"/>
    <col min="13077" max="13077" width="16" style="1" customWidth="1"/>
    <col min="13078" max="13078" width="16.1640625" style="1" customWidth="1"/>
    <col min="13079" max="13079" width="14.83203125" style="1" customWidth="1"/>
    <col min="13080" max="13080" width="18.5" style="1" customWidth="1"/>
    <col min="13081" max="13081" width="22.33203125" style="1" customWidth="1"/>
    <col min="13082" max="13082" width="21.6640625" style="1" customWidth="1"/>
    <col min="13083" max="13083" width="10" style="1" customWidth="1"/>
    <col min="13084" max="13084" width="17.83203125" style="1" customWidth="1"/>
    <col min="13085" max="13085" width="21.5" style="1" customWidth="1"/>
    <col min="13086" max="13086" width="29.33203125" style="1" customWidth="1"/>
    <col min="13087" max="13087" width="21.83203125" style="1" customWidth="1"/>
    <col min="13088" max="13088" width="25.33203125" style="1" customWidth="1"/>
    <col min="13089" max="13089" width="20" style="1" customWidth="1"/>
    <col min="13090" max="13090" width="15.5" style="1" customWidth="1"/>
    <col min="13091" max="13091" width="18.83203125" style="1" customWidth="1"/>
    <col min="13092" max="13092" width="12.5" style="1" customWidth="1"/>
    <col min="13093" max="13093" width="21" style="1" customWidth="1"/>
    <col min="13094" max="13326" width="10.83203125" style="1"/>
    <col min="13327" max="13327" width="10" style="1" customWidth="1"/>
    <col min="13328" max="13328" width="13.1640625" style="1" customWidth="1"/>
    <col min="13329" max="13329" width="27.33203125" style="1" bestFit="1" customWidth="1"/>
    <col min="13330" max="13330" width="25" style="1" bestFit="1" customWidth="1"/>
    <col min="13331" max="13331" width="15.1640625" style="1" customWidth="1"/>
    <col min="13332" max="13332" width="14.6640625" style="1" customWidth="1"/>
    <col min="13333" max="13333" width="16" style="1" customWidth="1"/>
    <col min="13334" max="13334" width="16.1640625" style="1" customWidth="1"/>
    <col min="13335" max="13335" width="14.83203125" style="1" customWidth="1"/>
    <col min="13336" max="13336" width="18.5" style="1" customWidth="1"/>
    <col min="13337" max="13337" width="22.33203125" style="1" customWidth="1"/>
    <col min="13338" max="13338" width="21.6640625" style="1" customWidth="1"/>
    <col min="13339" max="13339" width="10" style="1" customWidth="1"/>
    <col min="13340" max="13340" width="17.83203125" style="1" customWidth="1"/>
    <col min="13341" max="13341" width="21.5" style="1" customWidth="1"/>
    <col min="13342" max="13342" width="29.33203125" style="1" customWidth="1"/>
    <col min="13343" max="13343" width="21.83203125" style="1" customWidth="1"/>
    <col min="13344" max="13344" width="25.33203125" style="1" customWidth="1"/>
    <col min="13345" max="13345" width="20" style="1" customWidth="1"/>
    <col min="13346" max="13346" width="15.5" style="1" customWidth="1"/>
    <col min="13347" max="13347" width="18.83203125" style="1" customWidth="1"/>
    <col min="13348" max="13348" width="12.5" style="1" customWidth="1"/>
    <col min="13349" max="13349" width="21" style="1" customWidth="1"/>
    <col min="13350" max="13582" width="10.83203125" style="1"/>
    <col min="13583" max="13583" width="10" style="1" customWidth="1"/>
    <col min="13584" max="13584" width="13.1640625" style="1" customWidth="1"/>
    <col min="13585" max="13585" width="27.33203125" style="1" bestFit="1" customWidth="1"/>
    <col min="13586" max="13586" width="25" style="1" bestFit="1" customWidth="1"/>
    <col min="13587" max="13587" width="15.1640625" style="1" customWidth="1"/>
    <col min="13588" max="13588" width="14.6640625" style="1" customWidth="1"/>
    <col min="13589" max="13589" width="16" style="1" customWidth="1"/>
    <col min="13590" max="13590" width="16.1640625" style="1" customWidth="1"/>
    <col min="13591" max="13591" width="14.83203125" style="1" customWidth="1"/>
    <col min="13592" max="13592" width="18.5" style="1" customWidth="1"/>
    <col min="13593" max="13593" width="22.33203125" style="1" customWidth="1"/>
    <col min="13594" max="13594" width="21.6640625" style="1" customWidth="1"/>
    <col min="13595" max="13595" width="10" style="1" customWidth="1"/>
    <col min="13596" max="13596" width="17.83203125" style="1" customWidth="1"/>
    <col min="13597" max="13597" width="21.5" style="1" customWidth="1"/>
    <col min="13598" max="13598" width="29.33203125" style="1" customWidth="1"/>
    <col min="13599" max="13599" width="21.83203125" style="1" customWidth="1"/>
    <col min="13600" max="13600" width="25.33203125" style="1" customWidth="1"/>
    <col min="13601" max="13601" width="20" style="1" customWidth="1"/>
    <col min="13602" max="13602" width="15.5" style="1" customWidth="1"/>
    <col min="13603" max="13603" width="18.83203125" style="1" customWidth="1"/>
    <col min="13604" max="13604" width="12.5" style="1" customWidth="1"/>
    <col min="13605" max="13605" width="21" style="1" customWidth="1"/>
    <col min="13606" max="13838" width="10.83203125" style="1"/>
    <col min="13839" max="13839" width="10" style="1" customWidth="1"/>
    <col min="13840" max="13840" width="13.1640625" style="1" customWidth="1"/>
    <col min="13841" max="13841" width="27.33203125" style="1" bestFit="1" customWidth="1"/>
    <col min="13842" max="13842" width="25" style="1" bestFit="1" customWidth="1"/>
    <col min="13843" max="13843" width="15.1640625" style="1" customWidth="1"/>
    <col min="13844" max="13844" width="14.6640625" style="1" customWidth="1"/>
    <col min="13845" max="13845" width="16" style="1" customWidth="1"/>
    <col min="13846" max="13846" width="16.1640625" style="1" customWidth="1"/>
    <col min="13847" max="13847" width="14.83203125" style="1" customWidth="1"/>
    <col min="13848" max="13848" width="18.5" style="1" customWidth="1"/>
    <col min="13849" max="13849" width="22.33203125" style="1" customWidth="1"/>
    <col min="13850" max="13850" width="21.6640625" style="1" customWidth="1"/>
    <col min="13851" max="13851" width="10" style="1" customWidth="1"/>
    <col min="13852" max="13852" width="17.83203125" style="1" customWidth="1"/>
    <col min="13853" max="13853" width="21.5" style="1" customWidth="1"/>
    <col min="13854" max="13854" width="29.33203125" style="1" customWidth="1"/>
    <col min="13855" max="13855" width="21.83203125" style="1" customWidth="1"/>
    <col min="13856" max="13856" width="25.33203125" style="1" customWidth="1"/>
    <col min="13857" max="13857" width="20" style="1" customWidth="1"/>
    <col min="13858" max="13858" width="15.5" style="1" customWidth="1"/>
    <col min="13859" max="13859" width="18.83203125" style="1" customWidth="1"/>
    <col min="13860" max="13860" width="12.5" style="1" customWidth="1"/>
    <col min="13861" max="13861" width="21" style="1" customWidth="1"/>
    <col min="13862" max="14094" width="10.83203125" style="1"/>
    <col min="14095" max="14095" width="10" style="1" customWidth="1"/>
    <col min="14096" max="14096" width="13.1640625" style="1" customWidth="1"/>
    <col min="14097" max="14097" width="27.33203125" style="1" bestFit="1" customWidth="1"/>
    <col min="14098" max="14098" width="25" style="1" bestFit="1" customWidth="1"/>
    <col min="14099" max="14099" width="15.1640625" style="1" customWidth="1"/>
    <col min="14100" max="14100" width="14.6640625" style="1" customWidth="1"/>
    <col min="14101" max="14101" width="16" style="1" customWidth="1"/>
    <col min="14102" max="14102" width="16.1640625" style="1" customWidth="1"/>
    <col min="14103" max="14103" width="14.83203125" style="1" customWidth="1"/>
    <col min="14104" max="14104" width="18.5" style="1" customWidth="1"/>
    <col min="14105" max="14105" width="22.33203125" style="1" customWidth="1"/>
    <col min="14106" max="14106" width="21.6640625" style="1" customWidth="1"/>
    <col min="14107" max="14107" width="10" style="1" customWidth="1"/>
    <col min="14108" max="14108" width="17.83203125" style="1" customWidth="1"/>
    <col min="14109" max="14109" width="21.5" style="1" customWidth="1"/>
    <col min="14110" max="14110" width="29.33203125" style="1" customWidth="1"/>
    <col min="14111" max="14111" width="21.83203125" style="1" customWidth="1"/>
    <col min="14112" max="14112" width="25.33203125" style="1" customWidth="1"/>
    <col min="14113" max="14113" width="20" style="1" customWidth="1"/>
    <col min="14114" max="14114" width="15.5" style="1" customWidth="1"/>
    <col min="14115" max="14115" width="18.83203125" style="1" customWidth="1"/>
    <col min="14116" max="14116" width="12.5" style="1" customWidth="1"/>
    <col min="14117" max="14117" width="21" style="1" customWidth="1"/>
    <col min="14118" max="14350" width="10.83203125" style="1"/>
    <col min="14351" max="14351" width="10" style="1" customWidth="1"/>
    <col min="14352" max="14352" width="13.1640625" style="1" customWidth="1"/>
    <col min="14353" max="14353" width="27.33203125" style="1" bestFit="1" customWidth="1"/>
    <col min="14354" max="14354" width="25" style="1" bestFit="1" customWidth="1"/>
    <col min="14355" max="14355" width="15.1640625" style="1" customWidth="1"/>
    <col min="14356" max="14356" width="14.6640625" style="1" customWidth="1"/>
    <col min="14357" max="14357" width="16" style="1" customWidth="1"/>
    <col min="14358" max="14358" width="16.1640625" style="1" customWidth="1"/>
    <col min="14359" max="14359" width="14.83203125" style="1" customWidth="1"/>
    <col min="14360" max="14360" width="18.5" style="1" customWidth="1"/>
    <col min="14361" max="14361" width="22.33203125" style="1" customWidth="1"/>
    <col min="14362" max="14362" width="21.6640625" style="1" customWidth="1"/>
    <col min="14363" max="14363" width="10" style="1" customWidth="1"/>
    <col min="14364" max="14364" width="17.83203125" style="1" customWidth="1"/>
    <col min="14365" max="14365" width="21.5" style="1" customWidth="1"/>
    <col min="14366" max="14366" width="29.33203125" style="1" customWidth="1"/>
    <col min="14367" max="14367" width="21.83203125" style="1" customWidth="1"/>
    <col min="14368" max="14368" width="25.33203125" style="1" customWidth="1"/>
    <col min="14369" max="14369" width="20" style="1" customWidth="1"/>
    <col min="14370" max="14370" width="15.5" style="1" customWidth="1"/>
    <col min="14371" max="14371" width="18.83203125" style="1" customWidth="1"/>
    <col min="14372" max="14372" width="12.5" style="1" customWidth="1"/>
    <col min="14373" max="14373" width="21" style="1" customWidth="1"/>
    <col min="14374" max="14606" width="10.83203125" style="1"/>
    <col min="14607" max="14607" width="10" style="1" customWidth="1"/>
    <col min="14608" max="14608" width="13.1640625" style="1" customWidth="1"/>
    <col min="14609" max="14609" width="27.33203125" style="1" bestFit="1" customWidth="1"/>
    <col min="14610" max="14610" width="25" style="1" bestFit="1" customWidth="1"/>
    <col min="14611" max="14611" width="15.1640625" style="1" customWidth="1"/>
    <col min="14612" max="14612" width="14.6640625" style="1" customWidth="1"/>
    <col min="14613" max="14613" width="16" style="1" customWidth="1"/>
    <col min="14614" max="14614" width="16.1640625" style="1" customWidth="1"/>
    <col min="14615" max="14615" width="14.83203125" style="1" customWidth="1"/>
    <col min="14616" max="14616" width="18.5" style="1" customWidth="1"/>
    <col min="14617" max="14617" width="22.33203125" style="1" customWidth="1"/>
    <col min="14618" max="14618" width="21.6640625" style="1" customWidth="1"/>
    <col min="14619" max="14619" width="10" style="1" customWidth="1"/>
    <col min="14620" max="14620" width="17.83203125" style="1" customWidth="1"/>
    <col min="14621" max="14621" width="21.5" style="1" customWidth="1"/>
    <col min="14622" max="14622" width="29.33203125" style="1" customWidth="1"/>
    <col min="14623" max="14623" width="21.83203125" style="1" customWidth="1"/>
    <col min="14624" max="14624" width="25.33203125" style="1" customWidth="1"/>
    <col min="14625" max="14625" width="20" style="1" customWidth="1"/>
    <col min="14626" max="14626" width="15.5" style="1" customWidth="1"/>
    <col min="14627" max="14627" width="18.83203125" style="1" customWidth="1"/>
    <col min="14628" max="14628" width="12.5" style="1" customWidth="1"/>
    <col min="14629" max="14629" width="21" style="1" customWidth="1"/>
    <col min="14630" max="14862" width="10.83203125" style="1"/>
    <col min="14863" max="14863" width="10" style="1" customWidth="1"/>
    <col min="14864" max="14864" width="13.1640625" style="1" customWidth="1"/>
    <col min="14865" max="14865" width="27.33203125" style="1" bestFit="1" customWidth="1"/>
    <col min="14866" max="14866" width="25" style="1" bestFit="1" customWidth="1"/>
    <col min="14867" max="14867" width="15.1640625" style="1" customWidth="1"/>
    <col min="14868" max="14868" width="14.6640625" style="1" customWidth="1"/>
    <col min="14869" max="14869" width="16" style="1" customWidth="1"/>
    <col min="14870" max="14870" width="16.1640625" style="1" customWidth="1"/>
    <col min="14871" max="14871" width="14.83203125" style="1" customWidth="1"/>
    <col min="14872" max="14872" width="18.5" style="1" customWidth="1"/>
    <col min="14873" max="14873" width="22.33203125" style="1" customWidth="1"/>
    <col min="14874" max="14874" width="21.6640625" style="1" customWidth="1"/>
    <col min="14875" max="14875" width="10" style="1" customWidth="1"/>
    <col min="14876" max="14876" width="17.83203125" style="1" customWidth="1"/>
    <col min="14877" max="14877" width="21.5" style="1" customWidth="1"/>
    <col min="14878" max="14878" width="29.33203125" style="1" customWidth="1"/>
    <col min="14879" max="14879" width="21.83203125" style="1" customWidth="1"/>
    <col min="14880" max="14880" width="25.33203125" style="1" customWidth="1"/>
    <col min="14881" max="14881" width="20" style="1" customWidth="1"/>
    <col min="14882" max="14882" width="15.5" style="1" customWidth="1"/>
    <col min="14883" max="14883" width="18.83203125" style="1" customWidth="1"/>
    <col min="14884" max="14884" width="12.5" style="1" customWidth="1"/>
    <col min="14885" max="14885" width="21" style="1" customWidth="1"/>
    <col min="14886" max="15118" width="10.83203125" style="1"/>
    <col min="15119" max="15119" width="10" style="1" customWidth="1"/>
    <col min="15120" max="15120" width="13.1640625" style="1" customWidth="1"/>
    <col min="15121" max="15121" width="27.33203125" style="1" bestFit="1" customWidth="1"/>
    <col min="15122" max="15122" width="25" style="1" bestFit="1" customWidth="1"/>
    <col min="15123" max="15123" width="15.1640625" style="1" customWidth="1"/>
    <col min="15124" max="15124" width="14.6640625" style="1" customWidth="1"/>
    <col min="15125" max="15125" width="16" style="1" customWidth="1"/>
    <col min="15126" max="15126" width="16.1640625" style="1" customWidth="1"/>
    <col min="15127" max="15127" width="14.83203125" style="1" customWidth="1"/>
    <col min="15128" max="15128" width="18.5" style="1" customWidth="1"/>
    <col min="15129" max="15129" width="22.33203125" style="1" customWidth="1"/>
    <col min="15130" max="15130" width="21.6640625" style="1" customWidth="1"/>
    <col min="15131" max="15131" width="10" style="1" customWidth="1"/>
    <col min="15132" max="15132" width="17.83203125" style="1" customWidth="1"/>
    <col min="15133" max="15133" width="21.5" style="1" customWidth="1"/>
    <col min="15134" max="15134" width="29.33203125" style="1" customWidth="1"/>
    <col min="15135" max="15135" width="21.83203125" style="1" customWidth="1"/>
    <col min="15136" max="15136" width="25.33203125" style="1" customWidth="1"/>
    <col min="15137" max="15137" width="20" style="1" customWidth="1"/>
    <col min="15138" max="15138" width="15.5" style="1" customWidth="1"/>
    <col min="15139" max="15139" width="18.83203125" style="1" customWidth="1"/>
    <col min="15140" max="15140" width="12.5" style="1" customWidth="1"/>
    <col min="15141" max="15141" width="21" style="1" customWidth="1"/>
    <col min="15142" max="15374" width="10.83203125" style="1"/>
    <col min="15375" max="15375" width="10" style="1" customWidth="1"/>
    <col min="15376" max="15376" width="13.1640625" style="1" customWidth="1"/>
    <col min="15377" max="15377" width="27.33203125" style="1" bestFit="1" customWidth="1"/>
    <col min="15378" max="15378" width="25" style="1" bestFit="1" customWidth="1"/>
    <col min="15379" max="15379" width="15.1640625" style="1" customWidth="1"/>
    <col min="15380" max="15380" width="14.6640625" style="1" customWidth="1"/>
    <col min="15381" max="15381" width="16" style="1" customWidth="1"/>
    <col min="15382" max="15382" width="16.1640625" style="1" customWidth="1"/>
    <col min="15383" max="15383" width="14.83203125" style="1" customWidth="1"/>
    <col min="15384" max="15384" width="18.5" style="1" customWidth="1"/>
    <col min="15385" max="15385" width="22.33203125" style="1" customWidth="1"/>
    <col min="15386" max="15386" width="21.6640625" style="1" customWidth="1"/>
    <col min="15387" max="15387" width="10" style="1" customWidth="1"/>
    <col min="15388" max="15388" width="17.83203125" style="1" customWidth="1"/>
    <col min="15389" max="15389" width="21.5" style="1" customWidth="1"/>
    <col min="15390" max="15390" width="29.33203125" style="1" customWidth="1"/>
    <col min="15391" max="15391" width="21.83203125" style="1" customWidth="1"/>
    <col min="15392" max="15392" width="25.33203125" style="1" customWidth="1"/>
    <col min="15393" max="15393" width="20" style="1" customWidth="1"/>
    <col min="15394" max="15394" width="15.5" style="1" customWidth="1"/>
    <col min="15395" max="15395" width="18.83203125" style="1" customWidth="1"/>
    <col min="15396" max="15396" width="12.5" style="1" customWidth="1"/>
    <col min="15397" max="15397" width="21" style="1" customWidth="1"/>
    <col min="15398" max="15630" width="10.83203125" style="1"/>
    <col min="15631" max="15631" width="10" style="1" customWidth="1"/>
    <col min="15632" max="15632" width="13.1640625" style="1" customWidth="1"/>
    <col min="15633" max="15633" width="27.33203125" style="1" bestFit="1" customWidth="1"/>
    <col min="15634" max="15634" width="25" style="1" bestFit="1" customWidth="1"/>
    <col min="15635" max="15635" width="15.1640625" style="1" customWidth="1"/>
    <col min="15636" max="15636" width="14.6640625" style="1" customWidth="1"/>
    <col min="15637" max="15637" width="16" style="1" customWidth="1"/>
    <col min="15638" max="15638" width="16.1640625" style="1" customWidth="1"/>
    <col min="15639" max="15639" width="14.83203125" style="1" customWidth="1"/>
    <col min="15640" max="15640" width="18.5" style="1" customWidth="1"/>
    <col min="15641" max="15641" width="22.33203125" style="1" customWidth="1"/>
    <col min="15642" max="15642" width="21.6640625" style="1" customWidth="1"/>
    <col min="15643" max="15643" width="10" style="1" customWidth="1"/>
    <col min="15644" max="15644" width="17.83203125" style="1" customWidth="1"/>
    <col min="15645" max="15645" width="21.5" style="1" customWidth="1"/>
    <col min="15646" max="15646" width="29.33203125" style="1" customWidth="1"/>
    <col min="15647" max="15647" width="21.83203125" style="1" customWidth="1"/>
    <col min="15648" max="15648" width="25.33203125" style="1" customWidth="1"/>
    <col min="15649" max="15649" width="20" style="1" customWidth="1"/>
    <col min="15650" max="15650" width="15.5" style="1" customWidth="1"/>
    <col min="15651" max="15651" width="18.83203125" style="1" customWidth="1"/>
    <col min="15652" max="15652" width="12.5" style="1" customWidth="1"/>
    <col min="15653" max="15653" width="21" style="1" customWidth="1"/>
    <col min="15654" max="15886" width="10.83203125" style="1"/>
    <col min="15887" max="15887" width="10" style="1" customWidth="1"/>
    <col min="15888" max="15888" width="13.1640625" style="1" customWidth="1"/>
    <col min="15889" max="15889" width="27.33203125" style="1" bestFit="1" customWidth="1"/>
    <col min="15890" max="15890" width="25" style="1" bestFit="1" customWidth="1"/>
    <col min="15891" max="15891" width="15.1640625" style="1" customWidth="1"/>
    <col min="15892" max="15892" width="14.6640625" style="1" customWidth="1"/>
    <col min="15893" max="15893" width="16" style="1" customWidth="1"/>
    <col min="15894" max="15894" width="16.1640625" style="1" customWidth="1"/>
    <col min="15895" max="15895" width="14.83203125" style="1" customWidth="1"/>
    <col min="15896" max="15896" width="18.5" style="1" customWidth="1"/>
    <col min="15897" max="15897" width="22.33203125" style="1" customWidth="1"/>
    <col min="15898" max="15898" width="21.6640625" style="1" customWidth="1"/>
    <col min="15899" max="15899" width="10" style="1" customWidth="1"/>
    <col min="15900" max="15900" width="17.83203125" style="1" customWidth="1"/>
    <col min="15901" max="15901" width="21.5" style="1" customWidth="1"/>
    <col min="15902" max="15902" width="29.33203125" style="1" customWidth="1"/>
    <col min="15903" max="15903" width="21.83203125" style="1" customWidth="1"/>
    <col min="15904" max="15904" width="25.33203125" style="1" customWidth="1"/>
    <col min="15905" max="15905" width="20" style="1" customWidth="1"/>
    <col min="15906" max="15906" width="15.5" style="1" customWidth="1"/>
    <col min="15907" max="15907" width="18.83203125" style="1" customWidth="1"/>
    <col min="15908" max="15908" width="12.5" style="1" customWidth="1"/>
    <col min="15909" max="15909" width="21" style="1" customWidth="1"/>
    <col min="15910" max="16142" width="10.83203125" style="1"/>
    <col min="16143" max="16143" width="10" style="1" customWidth="1"/>
    <col min="16144" max="16144" width="13.1640625" style="1" customWidth="1"/>
    <col min="16145" max="16145" width="27.33203125" style="1" bestFit="1" customWidth="1"/>
    <col min="16146" max="16146" width="25" style="1" bestFit="1" customWidth="1"/>
    <col min="16147" max="16147" width="15.1640625" style="1" customWidth="1"/>
    <col min="16148" max="16148" width="14.6640625" style="1" customWidth="1"/>
    <col min="16149" max="16149" width="16" style="1" customWidth="1"/>
    <col min="16150" max="16150" width="16.1640625" style="1" customWidth="1"/>
    <col min="16151" max="16151" width="14.83203125" style="1" customWidth="1"/>
    <col min="16152" max="16152" width="18.5" style="1" customWidth="1"/>
    <col min="16153" max="16153" width="22.33203125" style="1" customWidth="1"/>
    <col min="16154" max="16154" width="21.6640625" style="1" customWidth="1"/>
    <col min="16155" max="16155" width="10" style="1" customWidth="1"/>
    <col min="16156" max="16156" width="17.83203125" style="1" customWidth="1"/>
    <col min="16157" max="16157" width="21.5" style="1" customWidth="1"/>
    <col min="16158" max="16158" width="29.33203125" style="1" customWidth="1"/>
    <col min="16159" max="16159" width="21.83203125" style="1" customWidth="1"/>
    <col min="16160" max="16160" width="25.33203125" style="1" customWidth="1"/>
    <col min="16161" max="16161" width="20" style="1" customWidth="1"/>
    <col min="16162" max="16162" width="15.5" style="1" customWidth="1"/>
    <col min="16163" max="16163" width="18.83203125" style="1" customWidth="1"/>
    <col min="16164" max="16164" width="12.5" style="1" customWidth="1"/>
    <col min="16165" max="16165" width="21" style="1" customWidth="1"/>
    <col min="16166" max="16384" width="10.83203125" style="1"/>
  </cols>
  <sheetData>
    <row r="1" spans="1:54" s="3" customFormat="1" ht="54" customHeight="1" x14ac:dyDescent="0.2">
      <c r="A1" s="8" t="s">
        <v>0</v>
      </c>
      <c r="B1" s="8" t="s">
        <v>1</v>
      </c>
      <c r="C1" s="32" t="s">
        <v>2</v>
      </c>
      <c r="D1" s="32"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418</v>
      </c>
      <c r="Y1" s="8" t="s">
        <v>417</v>
      </c>
      <c r="Z1" s="9" t="s">
        <v>465</v>
      </c>
      <c r="AA1" s="9" t="s">
        <v>466</v>
      </c>
      <c r="AB1" s="9" t="s">
        <v>467</v>
      </c>
      <c r="AC1" s="9" t="s">
        <v>468</v>
      </c>
      <c r="AD1" s="8" t="s">
        <v>419</v>
      </c>
      <c r="AE1" s="49" t="s">
        <v>472</v>
      </c>
      <c r="AF1" s="34" t="s">
        <v>473</v>
      </c>
      <c r="AG1" s="8" t="s">
        <v>471</v>
      </c>
      <c r="AH1" s="16" t="s">
        <v>470</v>
      </c>
      <c r="AI1" s="4" t="s">
        <v>492</v>
      </c>
      <c r="AJ1" s="4"/>
      <c r="AK1" s="4"/>
      <c r="AL1" s="4"/>
      <c r="AM1" s="4"/>
    </row>
    <row r="2" spans="1:54" s="2" customFormat="1" ht="15" x14ac:dyDescent="0.2">
      <c r="A2" s="17">
        <v>1003</v>
      </c>
      <c r="B2" s="17" t="s">
        <v>179</v>
      </c>
      <c r="C2" s="18">
        <v>45638</v>
      </c>
      <c r="D2" s="18">
        <v>45618</v>
      </c>
      <c r="E2" s="17">
        <v>11.99</v>
      </c>
      <c r="F2" s="17">
        <v>433</v>
      </c>
      <c r="G2" s="17" t="s">
        <v>55</v>
      </c>
      <c r="H2" s="17">
        <v>5</v>
      </c>
      <c r="I2" s="17">
        <v>4</v>
      </c>
      <c r="J2" s="17" t="b">
        <v>0</v>
      </c>
      <c r="K2" s="17">
        <v>350</v>
      </c>
      <c r="L2" s="17">
        <v>2</v>
      </c>
      <c r="M2" s="17" t="s">
        <v>63</v>
      </c>
      <c r="N2" s="17" t="s">
        <v>64</v>
      </c>
      <c r="O2" s="17" t="s">
        <v>50</v>
      </c>
      <c r="P2" s="17">
        <v>41</v>
      </c>
      <c r="Q2" s="17">
        <v>3.1</v>
      </c>
      <c r="R2" s="17" t="b">
        <v>1</v>
      </c>
      <c r="S2" s="17" t="s">
        <v>28</v>
      </c>
      <c r="T2" s="17">
        <v>2043</v>
      </c>
      <c r="U2" s="17" t="s">
        <v>29</v>
      </c>
      <c r="V2" s="17" t="s">
        <v>30</v>
      </c>
      <c r="W2" s="17" t="s">
        <v>31</v>
      </c>
      <c r="X2" s="17">
        <v>1</v>
      </c>
      <c r="Y2" s="19">
        <f>streaming_service_data!$X2*streaming_service_data!$E2</f>
        <v>11.99</v>
      </c>
      <c r="Z2" s="17" t="s">
        <v>415</v>
      </c>
      <c r="AA2" s="17">
        <v>2024</v>
      </c>
      <c r="AB2" s="17" t="str">
        <f t="shared" ref="AB2:AB65" si="0">LOOKUP(MONTH(D2),$AN$2:$AN$13,$AO$2:$AO$13)</f>
        <v>Nov</v>
      </c>
      <c r="AC2" s="17">
        <f t="shared" ref="AC2:AC65" si="1">YEAR(D2)</f>
        <v>2024</v>
      </c>
      <c r="AD2" s="17" t="s">
        <v>478</v>
      </c>
      <c r="AE2" s="38">
        <f>IFERROR(F2/P2,0)</f>
        <v>10.560975609756097</v>
      </c>
      <c r="AF2" s="31">
        <f>P2/F2</f>
        <v>9.4688221709006926E-2</v>
      </c>
      <c r="AG2" s="17">
        <f ca="1">TODAY()-streaming_service_data!$D2</f>
        <v>127</v>
      </c>
      <c r="AH2" s="20" t="str">
        <f ca="1">IF(AG2&lt;=100,"Active",IF(streaming_service_data!$AG2&lt;200,"Moderate","In-Active"))</f>
        <v>Moderate</v>
      </c>
      <c r="AI2" s="2">
        <f>IF(IF(C2&gt;D2,DATEDIF(D2,C2,"m"),DATEDIF(C2,D2,"m"))=0,1,IF(C2&gt;D2,DATEDIF(D2,C2,"m"),DATEDIF(C2,D2,"m")))</f>
        <v>1</v>
      </c>
      <c r="AN2" s="2">
        <v>1</v>
      </c>
      <c r="AO2" s="2" t="s">
        <v>404</v>
      </c>
      <c r="AQ2" s="2" cm="1">
        <f t="array" ref="AQ2:AQ4">_xlfn.UNIQUE(streaming_service_data!$E$2:$E$1001)</f>
        <v>11.99</v>
      </c>
      <c r="AR2" s="2" t="s">
        <v>420</v>
      </c>
    </row>
    <row r="3" spans="1:54" s="2" customFormat="1" ht="15" x14ac:dyDescent="0.2">
      <c r="A3" s="21">
        <v>1005</v>
      </c>
      <c r="B3" s="21" t="s">
        <v>195</v>
      </c>
      <c r="C3" s="22">
        <v>44978</v>
      </c>
      <c r="D3" s="22">
        <v>45577</v>
      </c>
      <c r="E3" s="21">
        <v>11.99</v>
      </c>
      <c r="F3" s="21">
        <v>163</v>
      </c>
      <c r="G3" s="21" t="s">
        <v>55</v>
      </c>
      <c r="H3" s="21">
        <v>2</v>
      </c>
      <c r="I3" s="21">
        <v>1</v>
      </c>
      <c r="J3" s="21" t="b">
        <v>0</v>
      </c>
      <c r="K3" s="21">
        <v>817</v>
      </c>
      <c r="L3" s="21">
        <v>182</v>
      </c>
      <c r="M3" s="21" t="s">
        <v>48</v>
      </c>
      <c r="N3" s="21" t="s">
        <v>49</v>
      </c>
      <c r="O3" s="21" t="s">
        <v>56</v>
      </c>
      <c r="P3" s="21">
        <v>43</v>
      </c>
      <c r="Q3" s="21">
        <v>4.5999999999999996</v>
      </c>
      <c r="R3" s="21" t="b">
        <v>1</v>
      </c>
      <c r="S3" s="21" t="s">
        <v>28</v>
      </c>
      <c r="T3" s="21">
        <v>168</v>
      </c>
      <c r="U3" s="21" t="s">
        <v>57</v>
      </c>
      <c r="V3" s="21" t="s">
        <v>68</v>
      </c>
      <c r="W3" s="21" t="s">
        <v>75</v>
      </c>
      <c r="X3" s="21">
        <v>19</v>
      </c>
      <c r="Y3" s="23">
        <f>streaming_service_data!$X3*streaming_service_data!$E3</f>
        <v>227.81</v>
      </c>
      <c r="Z3" s="21" t="s">
        <v>405</v>
      </c>
      <c r="AA3" s="21">
        <v>2023</v>
      </c>
      <c r="AB3" s="21" t="str">
        <f t="shared" si="0"/>
        <v>Oct</v>
      </c>
      <c r="AC3" s="21">
        <f t="shared" si="1"/>
        <v>2024</v>
      </c>
      <c r="AD3" s="21" t="s">
        <v>478</v>
      </c>
      <c r="AE3" s="39">
        <f t="shared" ref="AE3:AE66" si="2">IFERROR(F3/P3,0)</f>
        <v>3.7906976744186047</v>
      </c>
      <c r="AF3" s="35">
        <f t="shared" ref="AF3:AF66" si="3">P3/F3</f>
        <v>0.26380368098159507</v>
      </c>
      <c r="AG3" s="21">
        <f ca="1">TODAY()-streaming_service_data!$D3</f>
        <v>168</v>
      </c>
      <c r="AH3" s="24" t="str">
        <f ca="1">IF(AG3&lt;=100,"Active",IF(streaming_service_data!$AG3&lt;200,"Moderate","In-Active"))</f>
        <v>Moderate</v>
      </c>
      <c r="AI3" s="2">
        <f t="shared" ref="AI3:AI66" si="4">IF(IF(C3&gt;D3,DATEDIF(D3,C3,"m"),DATEDIF(C3,D3,"m"))=0,1,IF(C3&gt;D3,DATEDIF(D3,C3,"m"),DATEDIF(C3,D3,"m")))</f>
        <v>19</v>
      </c>
      <c r="AN3" s="2">
        <v>2</v>
      </c>
      <c r="AO3" s="2" t="s">
        <v>405</v>
      </c>
      <c r="AQ3" s="2">
        <v>7.99</v>
      </c>
      <c r="AR3" s="2" t="s">
        <v>421</v>
      </c>
    </row>
    <row r="4" spans="1:54" s="2" customFormat="1" ht="15" x14ac:dyDescent="0.2">
      <c r="A4" s="17">
        <v>1006</v>
      </c>
      <c r="B4" s="17" t="s">
        <v>326</v>
      </c>
      <c r="C4" s="25">
        <v>45169</v>
      </c>
      <c r="D4" s="25">
        <v>45625</v>
      </c>
      <c r="E4" s="17">
        <v>11.99</v>
      </c>
      <c r="F4" s="17">
        <v>93</v>
      </c>
      <c r="G4" s="17" t="s">
        <v>33</v>
      </c>
      <c r="H4" s="17">
        <v>4</v>
      </c>
      <c r="I4" s="17">
        <v>6</v>
      </c>
      <c r="J4" s="17" t="b">
        <v>0</v>
      </c>
      <c r="K4" s="17">
        <v>209</v>
      </c>
      <c r="L4" s="17">
        <v>151</v>
      </c>
      <c r="M4" s="17" t="s">
        <v>48</v>
      </c>
      <c r="N4" s="17" t="s">
        <v>49</v>
      </c>
      <c r="O4" s="17" t="s">
        <v>56</v>
      </c>
      <c r="P4" s="17">
        <v>74</v>
      </c>
      <c r="Q4" s="17">
        <v>3</v>
      </c>
      <c r="R4" s="17" t="b">
        <v>0</v>
      </c>
      <c r="S4" s="17" t="s">
        <v>28</v>
      </c>
      <c r="T4" s="17">
        <v>1017</v>
      </c>
      <c r="U4" s="17" t="s">
        <v>51</v>
      </c>
      <c r="V4" s="17" t="s">
        <v>68</v>
      </c>
      <c r="W4" s="17" t="s">
        <v>53</v>
      </c>
      <c r="X4" s="17">
        <v>14</v>
      </c>
      <c r="Y4" s="19">
        <f>streaming_service_data!$X4*streaming_service_data!$E4</f>
        <v>167.86</v>
      </c>
      <c r="Z4" s="17" t="s">
        <v>411</v>
      </c>
      <c r="AA4" s="17">
        <v>2023</v>
      </c>
      <c r="AB4" s="17" t="str">
        <f t="shared" si="0"/>
        <v>Nov</v>
      </c>
      <c r="AC4" s="17">
        <f t="shared" si="1"/>
        <v>2024</v>
      </c>
      <c r="AD4" s="17" t="s">
        <v>478</v>
      </c>
      <c r="AE4" s="38">
        <f t="shared" si="2"/>
        <v>1.2567567567567568</v>
      </c>
      <c r="AF4" s="31">
        <f t="shared" si="3"/>
        <v>0.79569892473118276</v>
      </c>
      <c r="AG4" s="17">
        <f ca="1">TODAY()-streaming_service_data!$D4</f>
        <v>120</v>
      </c>
      <c r="AH4" s="20" t="str">
        <f ca="1">IF(AG4&lt;=100,"Active",IF(streaming_service_data!$AG4&lt;200,"Moderate","In-Active"))</f>
        <v>Moderate</v>
      </c>
      <c r="AI4" s="2">
        <f t="shared" si="4"/>
        <v>14</v>
      </c>
      <c r="AN4" s="2">
        <v>3</v>
      </c>
      <c r="AO4" s="2" t="s">
        <v>406</v>
      </c>
      <c r="AQ4" s="2">
        <v>15.99</v>
      </c>
      <c r="AR4" s="2" t="s">
        <v>422</v>
      </c>
      <c r="BB4" s="14">
        <v>44927</v>
      </c>
    </row>
    <row r="5" spans="1:54" s="2" customFormat="1" ht="15" x14ac:dyDescent="0.2">
      <c r="A5" s="21">
        <v>1035</v>
      </c>
      <c r="B5" s="21" t="s">
        <v>134</v>
      </c>
      <c r="C5" s="22">
        <v>45338</v>
      </c>
      <c r="D5" s="22">
        <v>45618</v>
      </c>
      <c r="E5" s="21">
        <v>11.99</v>
      </c>
      <c r="F5" s="21">
        <v>395</v>
      </c>
      <c r="G5" s="21" t="s">
        <v>79</v>
      </c>
      <c r="H5" s="21">
        <v>2</v>
      </c>
      <c r="I5" s="21">
        <v>4</v>
      </c>
      <c r="J5" s="21" t="b">
        <v>1</v>
      </c>
      <c r="K5" s="21">
        <v>139</v>
      </c>
      <c r="L5" s="21">
        <v>29</v>
      </c>
      <c r="M5" s="21" t="s">
        <v>63</v>
      </c>
      <c r="N5" s="21" t="s">
        <v>40</v>
      </c>
      <c r="O5" s="21" t="s">
        <v>50</v>
      </c>
      <c r="P5" s="21">
        <v>44</v>
      </c>
      <c r="Q5" s="21">
        <v>3.9</v>
      </c>
      <c r="R5" s="21" t="b">
        <v>1</v>
      </c>
      <c r="S5" s="21" t="s">
        <v>28</v>
      </c>
      <c r="T5" s="21">
        <v>3201</v>
      </c>
      <c r="U5" s="21" t="s">
        <v>65</v>
      </c>
      <c r="V5" s="21" t="s">
        <v>60</v>
      </c>
      <c r="W5" s="21" t="s">
        <v>53</v>
      </c>
      <c r="X5" s="21">
        <v>9</v>
      </c>
      <c r="Y5" s="23">
        <f>streaming_service_data!$X5*streaming_service_data!$E5</f>
        <v>107.91</v>
      </c>
      <c r="Z5" s="21" t="s">
        <v>405</v>
      </c>
      <c r="AA5" s="21">
        <v>2024</v>
      </c>
      <c r="AB5" s="21" t="str">
        <f t="shared" si="0"/>
        <v>Nov</v>
      </c>
      <c r="AC5" s="21">
        <f t="shared" si="1"/>
        <v>2024</v>
      </c>
      <c r="AD5" s="21" t="s">
        <v>478</v>
      </c>
      <c r="AE5" s="39">
        <f t="shared" si="2"/>
        <v>8.9772727272727266</v>
      </c>
      <c r="AF5" s="35">
        <f t="shared" si="3"/>
        <v>0.11139240506329114</v>
      </c>
      <c r="AG5" s="21">
        <f ca="1">TODAY()-streaming_service_data!$D5</f>
        <v>127</v>
      </c>
      <c r="AH5" s="24" t="str">
        <f ca="1">IF(AG5&lt;=100,"Active",IF(streaming_service_data!$AG5&lt;200,"Moderate","In-Active"))</f>
        <v>Moderate</v>
      </c>
      <c r="AI5" s="2">
        <f t="shared" si="4"/>
        <v>9</v>
      </c>
      <c r="AN5" s="2">
        <v>4</v>
      </c>
      <c r="AO5" s="2" t="s">
        <v>407</v>
      </c>
      <c r="BB5" s="14">
        <v>44958</v>
      </c>
    </row>
    <row r="6" spans="1:54" s="2" customFormat="1" ht="15" x14ac:dyDescent="0.2">
      <c r="A6" s="17">
        <v>1037</v>
      </c>
      <c r="B6" s="17" t="s">
        <v>106</v>
      </c>
      <c r="C6" s="25">
        <v>45102</v>
      </c>
      <c r="D6" s="25">
        <v>45626</v>
      </c>
      <c r="E6" s="17">
        <v>7.99</v>
      </c>
      <c r="F6" s="17">
        <v>356</v>
      </c>
      <c r="G6" s="17" t="s">
        <v>46</v>
      </c>
      <c r="H6" s="17">
        <v>3</v>
      </c>
      <c r="I6" s="17">
        <v>3</v>
      </c>
      <c r="J6" s="17" t="b">
        <v>1</v>
      </c>
      <c r="K6" s="17">
        <v>314</v>
      </c>
      <c r="L6" s="17">
        <v>50</v>
      </c>
      <c r="M6" s="17" t="s">
        <v>39</v>
      </c>
      <c r="N6" s="17" t="s">
        <v>49</v>
      </c>
      <c r="O6" s="17" t="s">
        <v>41</v>
      </c>
      <c r="P6" s="17">
        <v>7</v>
      </c>
      <c r="Q6" s="17">
        <v>4.9000000000000004</v>
      </c>
      <c r="R6" s="17" t="b">
        <v>1</v>
      </c>
      <c r="S6" s="17" t="s">
        <v>28</v>
      </c>
      <c r="T6" s="17">
        <v>3165</v>
      </c>
      <c r="U6" s="17" t="s">
        <v>51</v>
      </c>
      <c r="V6" s="17" t="s">
        <v>36</v>
      </c>
      <c r="W6" s="17" t="s">
        <v>53</v>
      </c>
      <c r="X6" s="17">
        <v>17</v>
      </c>
      <c r="Y6" s="19">
        <f>streaming_service_data!$X6*streaming_service_data!$E6</f>
        <v>135.83000000000001</v>
      </c>
      <c r="Z6" s="17" t="s">
        <v>409</v>
      </c>
      <c r="AA6" s="17">
        <v>2023</v>
      </c>
      <c r="AB6" s="17" t="str">
        <f t="shared" si="0"/>
        <v>Nov</v>
      </c>
      <c r="AC6" s="17">
        <f t="shared" si="1"/>
        <v>2024</v>
      </c>
      <c r="AD6" s="17" t="s">
        <v>479</v>
      </c>
      <c r="AE6" s="38">
        <f t="shared" si="2"/>
        <v>50.857142857142854</v>
      </c>
      <c r="AF6" s="31">
        <f t="shared" si="3"/>
        <v>1.9662921348314606E-2</v>
      </c>
      <c r="AG6" s="17">
        <f ca="1">TODAY()-streaming_service_data!$D6</f>
        <v>119</v>
      </c>
      <c r="AH6" s="20" t="str">
        <f ca="1">IF(AG6&lt;=100,"Active",IF(streaming_service_data!$AG6&lt;200,"Moderate","In-Active"))</f>
        <v>Moderate</v>
      </c>
      <c r="AI6" s="2">
        <f t="shared" si="4"/>
        <v>17</v>
      </c>
      <c r="AN6" s="2">
        <v>5</v>
      </c>
      <c r="AO6" s="2" t="s">
        <v>408</v>
      </c>
      <c r="BB6" s="14">
        <v>44986</v>
      </c>
    </row>
    <row r="7" spans="1:54" s="2" customFormat="1" ht="15" x14ac:dyDescent="0.2">
      <c r="A7" s="21">
        <v>1050</v>
      </c>
      <c r="B7" s="21" t="s">
        <v>47</v>
      </c>
      <c r="C7" s="22">
        <v>45395</v>
      </c>
      <c r="D7" s="22">
        <v>45625</v>
      </c>
      <c r="E7" s="21">
        <v>11.99</v>
      </c>
      <c r="F7" s="21">
        <v>290</v>
      </c>
      <c r="G7" s="21" t="s">
        <v>79</v>
      </c>
      <c r="H7" s="21">
        <v>4</v>
      </c>
      <c r="I7" s="21">
        <v>4</v>
      </c>
      <c r="J7" s="21" t="b">
        <v>0</v>
      </c>
      <c r="K7" s="21">
        <v>305</v>
      </c>
      <c r="L7" s="21">
        <v>112</v>
      </c>
      <c r="M7" s="21" t="s">
        <v>25</v>
      </c>
      <c r="N7" s="21" t="s">
        <v>26</v>
      </c>
      <c r="O7" s="21" t="s">
        <v>50</v>
      </c>
      <c r="P7" s="21">
        <v>57</v>
      </c>
      <c r="Q7" s="21">
        <v>4.5</v>
      </c>
      <c r="R7" s="21" t="b">
        <v>0</v>
      </c>
      <c r="S7" s="21" t="s">
        <v>28</v>
      </c>
      <c r="T7" s="21">
        <v>2023</v>
      </c>
      <c r="U7" s="21" t="s">
        <v>35</v>
      </c>
      <c r="V7" s="21" t="s">
        <v>60</v>
      </c>
      <c r="W7" s="21" t="s">
        <v>53</v>
      </c>
      <c r="X7" s="21">
        <v>7</v>
      </c>
      <c r="Y7" s="23">
        <f>streaming_service_data!$X7*streaming_service_data!$E7</f>
        <v>83.93</v>
      </c>
      <c r="Z7" s="21" t="s">
        <v>407</v>
      </c>
      <c r="AA7" s="21">
        <v>2024</v>
      </c>
      <c r="AB7" s="21" t="str">
        <f t="shared" si="0"/>
        <v>Nov</v>
      </c>
      <c r="AC7" s="21">
        <f t="shared" si="1"/>
        <v>2024</v>
      </c>
      <c r="AD7" s="21" t="s">
        <v>478</v>
      </c>
      <c r="AE7" s="39">
        <f t="shared" si="2"/>
        <v>5.0877192982456139</v>
      </c>
      <c r="AF7" s="35">
        <f t="shared" si="3"/>
        <v>0.19655172413793104</v>
      </c>
      <c r="AG7" s="21">
        <f ca="1">TODAY()-streaming_service_data!$D7</f>
        <v>120</v>
      </c>
      <c r="AH7" s="24" t="str">
        <f ca="1">IF(AG7&lt;=100,"Active",IF(streaming_service_data!$AG7&lt;200,"Moderate","In-Active"))</f>
        <v>Moderate</v>
      </c>
      <c r="AI7" s="2">
        <f t="shared" si="4"/>
        <v>7</v>
      </c>
      <c r="AN7" s="2">
        <v>6</v>
      </c>
      <c r="AO7" s="2" t="s">
        <v>409</v>
      </c>
      <c r="BB7" s="14">
        <v>45017</v>
      </c>
    </row>
    <row r="8" spans="1:54" s="2" customFormat="1" ht="15" x14ac:dyDescent="0.2">
      <c r="A8" s="17">
        <v>1055</v>
      </c>
      <c r="B8" s="17" t="s">
        <v>178</v>
      </c>
      <c r="C8" s="25">
        <v>44977</v>
      </c>
      <c r="D8" s="25">
        <v>45638</v>
      </c>
      <c r="E8" s="17">
        <v>15.99</v>
      </c>
      <c r="F8" s="17">
        <v>140</v>
      </c>
      <c r="G8" s="17" t="s">
        <v>55</v>
      </c>
      <c r="H8" s="17">
        <v>5</v>
      </c>
      <c r="I8" s="17">
        <v>5</v>
      </c>
      <c r="J8" s="17" t="b">
        <v>1</v>
      </c>
      <c r="K8" s="17">
        <v>112</v>
      </c>
      <c r="L8" s="17">
        <v>30</v>
      </c>
      <c r="M8" s="17" t="s">
        <v>74</v>
      </c>
      <c r="N8" s="17" t="s">
        <v>49</v>
      </c>
      <c r="O8" s="17" t="s">
        <v>27</v>
      </c>
      <c r="P8" s="17">
        <v>60</v>
      </c>
      <c r="Q8" s="17">
        <v>3.1</v>
      </c>
      <c r="R8" s="17" t="b">
        <v>1</v>
      </c>
      <c r="S8" s="17" t="s">
        <v>28</v>
      </c>
      <c r="T8" s="17">
        <v>2440</v>
      </c>
      <c r="U8" s="17" t="s">
        <v>35</v>
      </c>
      <c r="V8" s="17" t="s">
        <v>30</v>
      </c>
      <c r="W8" s="17" t="s">
        <v>37</v>
      </c>
      <c r="X8" s="17">
        <v>21</v>
      </c>
      <c r="Y8" s="19">
        <f>streaming_service_data!$X8*streaming_service_data!$E8</f>
        <v>335.79</v>
      </c>
      <c r="Z8" s="17" t="s">
        <v>405</v>
      </c>
      <c r="AA8" s="17">
        <v>2023</v>
      </c>
      <c r="AB8" s="17" t="str">
        <f t="shared" si="0"/>
        <v>Dec</v>
      </c>
      <c r="AC8" s="17">
        <f t="shared" si="1"/>
        <v>2024</v>
      </c>
      <c r="AD8" s="17" t="s">
        <v>480</v>
      </c>
      <c r="AE8" s="38">
        <f t="shared" si="2"/>
        <v>2.3333333333333335</v>
      </c>
      <c r="AF8" s="31">
        <f t="shared" si="3"/>
        <v>0.42857142857142855</v>
      </c>
      <c r="AG8" s="17">
        <f ca="1">TODAY()-streaming_service_data!$D8</f>
        <v>107</v>
      </c>
      <c r="AH8" s="20" t="str">
        <f ca="1">IF(AG8&lt;=100,"Active",IF(streaming_service_data!$AG8&lt;200,"Moderate","In-Active"))</f>
        <v>Moderate</v>
      </c>
      <c r="AI8" s="2">
        <f t="shared" si="4"/>
        <v>21</v>
      </c>
      <c r="AN8" s="2">
        <v>7</v>
      </c>
      <c r="AO8" s="2" t="s">
        <v>410</v>
      </c>
      <c r="BB8" s="14">
        <v>45047</v>
      </c>
    </row>
    <row r="9" spans="1:54" s="2" customFormat="1" ht="15" x14ac:dyDescent="0.2">
      <c r="A9" s="21">
        <v>1062</v>
      </c>
      <c r="B9" s="21" t="s">
        <v>121</v>
      </c>
      <c r="C9" s="22">
        <v>45361</v>
      </c>
      <c r="D9" s="22">
        <v>45639</v>
      </c>
      <c r="E9" s="21">
        <v>7.99</v>
      </c>
      <c r="F9" s="21">
        <v>209</v>
      </c>
      <c r="G9" s="21" t="s">
        <v>43</v>
      </c>
      <c r="H9" s="21">
        <v>2</v>
      </c>
      <c r="I9" s="21">
        <v>6</v>
      </c>
      <c r="J9" s="21" t="b">
        <v>0</v>
      </c>
      <c r="K9" s="21">
        <v>707</v>
      </c>
      <c r="L9" s="21">
        <v>162</v>
      </c>
      <c r="M9" s="21" t="s">
        <v>25</v>
      </c>
      <c r="N9" s="21" t="s">
        <v>40</v>
      </c>
      <c r="O9" s="21" t="s">
        <v>34</v>
      </c>
      <c r="P9" s="21">
        <v>95</v>
      </c>
      <c r="Q9" s="21">
        <v>3.5</v>
      </c>
      <c r="R9" s="21" t="b">
        <v>1</v>
      </c>
      <c r="S9" s="21" t="s">
        <v>28</v>
      </c>
      <c r="T9" s="21">
        <v>73</v>
      </c>
      <c r="U9" s="21" t="s">
        <v>29</v>
      </c>
      <c r="V9" s="21" t="s">
        <v>68</v>
      </c>
      <c r="W9" s="21" t="s">
        <v>31</v>
      </c>
      <c r="X9" s="21">
        <v>9</v>
      </c>
      <c r="Y9" s="23">
        <f>streaming_service_data!$X9*streaming_service_data!$E9</f>
        <v>71.91</v>
      </c>
      <c r="Z9" s="21" t="s">
        <v>406</v>
      </c>
      <c r="AA9" s="21">
        <v>2024</v>
      </c>
      <c r="AB9" s="21" t="str">
        <f t="shared" si="0"/>
        <v>Dec</v>
      </c>
      <c r="AC9" s="21">
        <f t="shared" si="1"/>
        <v>2024</v>
      </c>
      <c r="AD9" s="21" t="s">
        <v>479</v>
      </c>
      <c r="AE9" s="39">
        <f t="shared" si="2"/>
        <v>2.2000000000000002</v>
      </c>
      <c r="AF9" s="35">
        <f t="shared" si="3"/>
        <v>0.45454545454545453</v>
      </c>
      <c r="AG9" s="21">
        <f ca="1">TODAY()-streaming_service_data!$D9</f>
        <v>106</v>
      </c>
      <c r="AH9" s="24" t="str">
        <f ca="1">IF(AG9&lt;=100,"Active",IF(streaming_service_data!$AG9&lt;200,"Moderate","In-Active"))</f>
        <v>Moderate</v>
      </c>
      <c r="AI9" s="2">
        <f t="shared" si="4"/>
        <v>9</v>
      </c>
      <c r="AN9" s="2">
        <v>8</v>
      </c>
      <c r="AO9" s="2" t="s">
        <v>411</v>
      </c>
      <c r="BB9" s="14">
        <v>45078</v>
      </c>
    </row>
    <row r="10" spans="1:54" s="2" customFormat="1" ht="15" x14ac:dyDescent="0.2">
      <c r="A10" s="17">
        <v>1075</v>
      </c>
      <c r="B10" s="17" t="s">
        <v>183</v>
      </c>
      <c r="C10" s="25">
        <v>45051</v>
      </c>
      <c r="D10" s="25">
        <v>45624</v>
      </c>
      <c r="E10" s="17">
        <v>7.99</v>
      </c>
      <c r="F10" s="17">
        <v>296</v>
      </c>
      <c r="G10" s="17" t="s">
        <v>79</v>
      </c>
      <c r="H10" s="17">
        <v>3</v>
      </c>
      <c r="I10" s="17">
        <v>2</v>
      </c>
      <c r="J10" s="17" t="b">
        <v>1</v>
      </c>
      <c r="K10" s="17">
        <v>411</v>
      </c>
      <c r="L10" s="17">
        <v>96</v>
      </c>
      <c r="M10" s="17" t="s">
        <v>25</v>
      </c>
      <c r="N10" s="17" t="s">
        <v>64</v>
      </c>
      <c r="O10" s="17" t="s">
        <v>56</v>
      </c>
      <c r="P10" s="17">
        <v>1</v>
      </c>
      <c r="Q10" s="17">
        <v>3.1</v>
      </c>
      <c r="R10" s="17" t="b">
        <v>0</v>
      </c>
      <c r="S10" s="17" t="s">
        <v>28</v>
      </c>
      <c r="T10" s="17">
        <v>2508</v>
      </c>
      <c r="U10" s="17" t="s">
        <v>65</v>
      </c>
      <c r="V10" s="17" t="s">
        <v>52</v>
      </c>
      <c r="W10" s="17" t="s">
        <v>37</v>
      </c>
      <c r="X10" s="17">
        <v>18</v>
      </c>
      <c r="Y10" s="19">
        <f>streaming_service_data!$X10*streaming_service_data!$E10</f>
        <v>143.82</v>
      </c>
      <c r="Z10" s="17" t="s">
        <v>408</v>
      </c>
      <c r="AA10" s="17">
        <v>2023</v>
      </c>
      <c r="AB10" s="17" t="str">
        <f t="shared" si="0"/>
        <v>Nov</v>
      </c>
      <c r="AC10" s="17">
        <f t="shared" si="1"/>
        <v>2024</v>
      </c>
      <c r="AD10" s="17" t="s">
        <v>479</v>
      </c>
      <c r="AE10" s="38">
        <f t="shared" si="2"/>
        <v>296</v>
      </c>
      <c r="AF10" s="31">
        <f t="shared" si="3"/>
        <v>3.3783783783783786E-3</v>
      </c>
      <c r="AG10" s="17">
        <f ca="1">TODAY()-streaming_service_data!$D10</f>
        <v>121</v>
      </c>
      <c r="AH10" s="20" t="str">
        <f ca="1">IF(AG10&lt;=100,"Active",IF(streaming_service_data!$AG10&lt;200,"Moderate","In-Active"))</f>
        <v>Moderate</v>
      </c>
      <c r="AI10" s="2">
        <f t="shared" si="4"/>
        <v>18</v>
      </c>
      <c r="AN10" s="2">
        <v>9</v>
      </c>
      <c r="AO10" s="2" t="s">
        <v>412</v>
      </c>
      <c r="BB10" s="14">
        <v>45108</v>
      </c>
    </row>
    <row r="11" spans="1:54" s="2" customFormat="1" ht="15" x14ac:dyDescent="0.2">
      <c r="A11" s="21">
        <v>1081</v>
      </c>
      <c r="B11" s="21" t="s">
        <v>247</v>
      </c>
      <c r="C11" s="22">
        <v>45501</v>
      </c>
      <c r="D11" s="22">
        <v>45625</v>
      </c>
      <c r="E11" s="21">
        <v>15.99</v>
      </c>
      <c r="F11" s="21">
        <v>144</v>
      </c>
      <c r="G11" s="21" t="s">
        <v>33</v>
      </c>
      <c r="H11" s="21">
        <v>3</v>
      </c>
      <c r="I11" s="21">
        <v>4</v>
      </c>
      <c r="J11" s="21" t="b">
        <v>0</v>
      </c>
      <c r="K11" s="21">
        <v>501</v>
      </c>
      <c r="L11" s="21">
        <v>64</v>
      </c>
      <c r="M11" s="21" t="s">
        <v>39</v>
      </c>
      <c r="N11" s="21" t="s">
        <v>40</v>
      </c>
      <c r="O11" s="21" t="s">
        <v>56</v>
      </c>
      <c r="P11" s="21">
        <v>98</v>
      </c>
      <c r="Q11" s="21">
        <v>3.3</v>
      </c>
      <c r="R11" s="21" t="b">
        <v>0</v>
      </c>
      <c r="S11" s="21" t="s">
        <v>28</v>
      </c>
      <c r="T11" s="21">
        <v>1544</v>
      </c>
      <c r="U11" s="21" t="s">
        <v>65</v>
      </c>
      <c r="V11" s="21" t="s">
        <v>30</v>
      </c>
      <c r="W11" s="21" t="s">
        <v>31</v>
      </c>
      <c r="X11" s="21">
        <v>4</v>
      </c>
      <c r="Y11" s="23">
        <f>streaming_service_data!$X11*streaming_service_data!$E11</f>
        <v>63.96</v>
      </c>
      <c r="Z11" s="21" t="s">
        <v>410</v>
      </c>
      <c r="AA11" s="21">
        <v>2024</v>
      </c>
      <c r="AB11" s="21" t="str">
        <f t="shared" si="0"/>
        <v>Nov</v>
      </c>
      <c r="AC11" s="21">
        <f t="shared" si="1"/>
        <v>2024</v>
      </c>
      <c r="AD11" s="21" t="s">
        <v>480</v>
      </c>
      <c r="AE11" s="39">
        <f t="shared" si="2"/>
        <v>1.4693877551020409</v>
      </c>
      <c r="AF11" s="35">
        <f t="shared" si="3"/>
        <v>0.68055555555555558</v>
      </c>
      <c r="AG11" s="21">
        <f ca="1">TODAY()-streaming_service_data!$D11</f>
        <v>120</v>
      </c>
      <c r="AH11" s="24" t="str">
        <f ca="1">IF(AG11&lt;=100,"Active",IF(streaming_service_data!$AG11&lt;200,"Moderate","In-Active"))</f>
        <v>Moderate</v>
      </c>
      <c r="AI11" s="2">
        <f t="shared" si="4"/>
        <v>4</v>
      </c>
      <c r="AN11" s="2">
        <v>10</v>
      </c>
      <c r="AO11" s="2" t="s">
        <v>413</v>
      </c>
      <c r="BB11" s="14">
        <v>45139</v>
      </c>
    </row>
    <row r="12" spans="1:54" s="2" customFormat="1" ht="15" x14ac:dyDescent="0.2">
      <c r="A12" s="17">
        <v>1090</v>
      </c>
      <c r="B12" s="17" t="s">
        <v>349</v>
      </c>
      <c r="C12" s="25">
        <v>45429</v>
      </c>
      <c r="D12" s="25">
        <v>45625</v>
      </c>
      <c r="E12" s="17">
        <v>15.99</v>
      </c>
      <c r="F12" s="17">
        <v>243</v>
      </c>
      <c r="G12" s="17" t="s">
        <v>43</v>
      </c>
      <c r="H12" s="17">
        <v>3</v>
      </c>
      <c r="I12" s="17">
        <v>2</v>
      </c>
      <c r="J12" s="17" t="b">
        <v>0</v>
      </c>
      <c r="K12" s="17">
        <v>40</v>
      </c>
      <c r="L12" s="17">
        <v>52</v>
      </c>
      <c r="M12" s="17" t="s">
        <v>39</v>
      </c>
      <c r="N12" s="17" t="s">
        <v>64</v>
      </c>
      <c r="O12" s="17" t="s">
        <v>56</v>
      </c>
      <c r="P12" s="17">
        <v>4</v>
      </c>
      <c r="Q12" s="17">
        <v>4</v>
      </c>
      <c r="R12" s="17" t="b">
        <v>1</v>
      </c>
      <c r="S12" s="17" t="s">
        <v>28</v>
      </c>
      <c r="T12" s="17">
        <v>1348</v>
      </c>
      <c r="U12" s="17" t="s">
        <v>35</v>
      </c>
      <c r="V12" s="17" t="s">
        <v>36</v>
      </c>
      <c r="W12" s="17" t="s">
        <v>53</v>
      </c>
      <c r="X12" s="17">
        <v>6</v>
      </c>
      <c r="Y12" s="19">
        <f>streaming_service_data!$X12*streaming_service_data!$E12</f>
        <v>95.94</v>
      </c>
      <c r="Z12" s="17" t="s">
        <v>408</v>
      </c>
      <c r="AA12" s="17">
        <v>2024</v>
      </c>
      <c r="AB12" s="17" t="str">
        <f t="shared" si="0"/>
        <v>Nov</v>
      </c>
      <c r="AC12" s="17">
        <f t="shared" si="1"/>
        <v>2024</v>
      </c>
      <c r="AD12" s="17" t="s">
        <v>480</v>
      </c>
      <c r="AE12" s="38">
        <f t="shared" si="2"/>
        <v>60.75</v>
      </c>
      <c r="AF12" s="31">
        <f t="shared" si="3"/>
        <v>1.646090534979424E-2</v>
      </c>
      <c r="AG12" s="17">
        <f ca="1">TODAY()-streaming_service_data!$D12</f>
        <v>120</v>
      </c>
      <c r="AH12" s="20" t="str">
        <f ca="1">IF(AG12&lt;=100,"Active",IF(streaming_service_data!$AG12&lt;200,"Moderate","In-Active"))</f>
        <v>Moderate</v>
      </c>
      <c r="AI12" s="2">
        <f t="shared" si="4"/>
        <v>6</v>
      </c>
      <c r="AN12" s="2">
        <v>11</v>
      </c>
      <c r="AO12" s="2" t="s">
        <v>414</v>
      </c>
      <c r="BB12" s="14">
        <v>45170</v>
      </c>
    </row>
    <row r="13" spans="1:54" s="2" customFormat="1" ht="15" x14ac:dyDescent="0.2">
      <c r="A13" s="21">
        <v>1101</v>
      </c>
      <c r="B13" s="21" t="s">
        <v>47</v>
      </c>
      <c r="C13" s="22">
        <v>45456</v>
      </c>
      <c r="D13" s="22">
        <v>45619</v>
      </c>
      <c r="E13" s="21">
        <v>15.99</v>
      </c>
      <c r="F13" s="21">
        <v>39</v>
      </c>
      <c r="G13" s="21" t="s">
        <v>55</v>
      </c>
      <c r="H13" s="21">
        <v>2</v>
      </c>
      <c r="I13" s="21">
        <v>3</v>
      </c>
      <c r="J13" s="21" t="b">
        <v>1</v>
      </c>
      <c r="K13" s="21">
        <v>181</v>
      </c>
      <c r="L13" s="21">
        <v>128</v>
      </c>
      <c r="M13" s="21" t="s">
        <v>59</v>
      </c>
      <c r="N13" s="21" t="s">
        <v>26</v>
      </c>
      <c r="O13" s="21" t="s">
        <v>41</v>
      </c>
      <c r="P13" s="21">
        <v>3</v>
      </c>
      <c r="Q13" s="21">
        <v>4.5</v>
      </c>
      <c r="R13" s="21" t="b">
        <v>1</v>
      </c>
      <c r="S13" s="21" t="s">
        <v>28</v>
      </c>
      <c r="T13" s="21">
        <v>4602</v>
      </c>
      <c r="U13" s="21" t="s">
        <v>51</v>
      </c>
      <c r="V13" s="21" t="s">
        <v>68</v>
      </c>
      <c r="W13" s="21" t="s">
        <v>37</v>
      </c>
      <c r="X13" s="21">
        <v>5</v>
      </c>
      <c r="Y13" s="23">
        <f>streaming_service_data!$X13*streaming_service_data!$E13</f>
        <v>79.95</v>
      </c>
      <c r="Z13" s="21" t="s">
        <v>409</v>
      </c>
      <c r="AA13" s="21">
        <v>2024</v>
      </c>
      <c r="AB13" s="21" t="str">
        <f t="shared" si="0"/>
        <v>Nov</v>
      </c>
      <c r="AC13" s="21">
        <f t="shared" si="1"/>
        <v>2024</v>
      </c>
      <c r="AD13" s="21" t="s">
        <v>480</v>
      </c>
      <c r="AE13" s="39">
        <f t="shared" si="2"/>
        <v>13</v>
      </c>
      <c r="AF13" s="35">
        <f t="shared" si="3"/>
        <v>7.6923076923076927E-2</v>
      </c>
      <c r="AG13" s="21">
        <f ca="1">TODAY()-streaming_service_data!$D13</f>
        <v>126</v>
      </c>
      <c r="AH13" s="24" t="str">
        <f ca="1">IF(AG13&lt;=100,"Active",IF(streaming_service_data!$AG13&lt;200,"Moderate","In-Active"))</f>
        <v>Moderate</v>
      </c>
      <c r="AI13" s="2">
        <f t="shared" si="4"/>
        <v>5</v>
      </c>
      <c r="AN13" s="2">
        <v>12</v>
      </c>
      <c r="AO13" s="2" t="s">
        <v>415</v>
      </c>
      <c r="BB13" s="14">
        <v>45200</v>
      </c>
    </row>
    <row r="14" spans="1:54" s="2" customFormat="1" ht="15" x14ac:dyDescent="0.2">
      <c r="A14" s="17">
        <v>1103</v>
      </c>
      <c r="B14" s="17" t="s">
        <v>250</v>
      </c>
      <c r="C14" s="25">
        <v>45143</v>
      </c>
      <c r="D14" s="25">
        <v>45334</v>
      </c>
      <c r="E14" s="17">
        <v>7.99</v>
      </c>
      <c r="F14" s="17">
        <v>157</v>
      </c>
      <c r="G14" s="17" t="s">
        <v>43</v>
      </c>
      <c r="H14" s="17">
        <v>2</v>
      </c>
      <c r="I14" s="17">
        <v>1</v>
      </c>
      <c r="J14" s="17" t="b">
        <v>0</v>
      </c>
      <c r="K14" s="17">
        <v>792</v>
      </c>
      <c r="L14" s="17">
        <v>141</v>
      </c>
      <c r="M14" s="17" t="s">
        <v>39</v>
      </c>
      <c r="N14" s="17" t="s">
        <v>49</v>
      </c>
      <c r="O14" s="17" t="s">
        <v>50</v>
      </c>
      <c r="P14" s="17">
        <v>18</v>
      </c>
      <c r="Q14" s="17">
        <v>4.2</v>
      </c>
      <c r="R14" s="17" t="b">
        <v>0</v>
      </c>
      <c r="S14" s="17" t="s">
        <v>28</v>
      </c>
      <c r="T14" s="17">
        <v>1538</v>
      </c>
      <c r="U14" s="17" t="s">
        <v>29</v>
      </c>
      <c r="V14" s="17" t="s">
        <v>68</v>
      </c>
      <c r="W14" s="17" t="s">
        <v>75</v>
      </c>
      <c r="X14" s="17">
        <v>6</v>
      </c>
      <c r="Y14" s="19">
        <f>streaming_service_data!$X14*streaming_service_data!$E14</f>
        <v>47.94</v>
      </c>
      <c r="Z14" s="17" t="s">
        <v>411</v>
      </c>
      <c r="AA14" s="17">
        <v>2023</v>
      </c>
      <c r="AB14" s="17" t="str">
        <f t="shared" si="0"/>
        <v>Feb</v>
      </c>
      <c r="AC14" s="17">
        <f t="shared" si="1"/>
        <v>2024</v>
      </c>
      <c r="AD14" s="17" t="s">
        <v>479</v>
      </c>
      <c r="AE14" s="38">
        <f t="shared" si="2"/>
        <v>8.7222222222222214</v>
      </c>
      <c r="AF14" s="31">
        <f t="shared" si="3"/>
        <v>0.11464968152866242</v>
      </c>
      <c r="AG14" s="17">
        <f ca="1">TODAY()-streaming_service_data!$D14</f>
        <v>411</v>
      </c>
      <c r="AH14" s="20" t="str">
        <f ca="1">IF(AG14&lt;=100,"Active",IF(streaming_service_data!$AG14&lt;200,"Moderate","In-Active"))</f>
        <v>In-Active</v>
      </c>
      <c r="AI14" s="2">
        <f t="shared" si="4"/>
        <v>6</v>
      </c>
      <c r="BB14" s="14">
        <v>45231</v>
      </c>
    </row>
    <row r="15" spans="1:54" s="2" customFormat="1" ht="15" x14ac:dyDescent="0.2">
      <c r="A15" s="21">
        <v>1110</v>
      </c>
      <c r="B15" s="21" t="s">
        <v>159</v>
      </c>
      <c r="C15" s="22">
        <v>45417</v>
      </c>
      <c r="D15" s="22">
        <v>45394</v>
      </c>
      <c r="E15" s="21">
        <v>11.99</v>
      </c>
      <c r="F15" s="21">
        <v>35</v>
      </c>
      <c r="G15" s="21" t="s">
        <v>24</v>
      </c>
      <c r="H15" s="21">
        <v>2</v>
      </c>
      <c r="I15" s="21">
        <v>3</v>
      </c>
      <c r="J15" s="21" t="b">
        <v>1</v>
      </c>
      <c r="K15" s="21">
        <v>908</v>
      </c>
      <c r="L15" s="21">
        <v>128</v>
      </c>
      <c r="M15" s="21" t="s">
        <v>25</v>
      </c>
      <c r="N15" s="21" t="s">
        <v>26</v>
      </c>
      <c r="O15" s="21" t="s">
        <v>50</v>
      </c>
      <c r="P15" s="21">
        <v>86</v>
      </c>
      <c r="Q15" s="21">
        <v>3.2</v>
      </c>
      <c r="R15" s="21" t="b">
        <v>1</v>
      </c>
      <c r="S15" s="21" t="s">
        <v>28</v>
      </c>
      <c r="T15" s="21">
        <v>1068</v>
      </c>
      <c r="U15" s="21" t="s">
        <v>65</v>
      </c>
      <c r="V15" s="21" t="s">
        <v>30</v>
      </c>
      <c r="W15" s="21" t="s">
        <v>37</v>
      </c>
      <c r="X15" s="21">
        <v>1</v>
      </c>
      <c r="Y15" s="23">
        <f>streaming_service_data!$X15*streaming_service_data!$E15</f>
        <v>11.99</v>
      </c>
      <c r="Z15" s="21" t="s">
        <v>408</v>
      </c>
      <c r="AA15" s="21">
        <v>2024</v>
      </c>
      <c r="AB15" s="21" t="str">
        <f t="shared" si="0"/>
        <v>Apr</v>
      </c>
      <c r="AC15" s="21">
        <f t="shared" si="1"/>
        <v>2024</v>
      </c>
      <c r="AD15" s="21" t="s">
        <v>478</v>
      </c>
      <c r="AE15" s="39">
        <f t="shared" si="2"/>
        <v>0.40697674418604651</v>
      </c>
      <c r="AF15" s="35">
        <f t="shared" si="3"/>
        <v>2.4571428571428573</v>
      </c>
      <c r="AG15" s="21">
        <f ca="1">TODAY()-streaming_service_data!$D15</f>
        <v>351</v>
      </c>
      <c r="AH15" s="24" t="str">
        <f ca="1">IF(AG15&lt;=100,"Active",IF(streaming_service_data!$AG15&lt;200,"Moderate","In-Active"))</f>
        <v>In-Active</v>
      </c>
      <c r="AI15" s="2">
        <f t="shared" si="4"/>
        <v>1</v>
      </c>
      <c r="BB15" s="14">
        <v>45261</v>
      </c>
    </row>
    <row r="16" spans="1:54" s="2" customFormat="1" ht="15" x14ac:dyDescent="0.2">
      <c r="A16" s="17">
        <v>1114</v>
      </c>
      <c r="B16" s="17" t="s">
        <v>203</v>
      </c>
      <c r="C16" s="25">
        <v>44958</v>
      </c>
      <c r="D16" s="25">
        <v>45641</v>
      </c>
      <c r="E16" s="17">
        <v>11.99</v>
      </c>
      <c r="F16" s="17">
        <v>75</v>
      </c>
      <c r="G16" s="17" t="s">
        <v>55</v>
      </c>
      <c r="H16" s="17">
        <v>3</v>
      </c>
      <c r="I16" s="17">
        <v>3</v>
      </c>
      <c r="J16" s="17" t="b">
        <v>0</v>
      </c>
      <c r="K16" s="17">
        <v>324</v>
      </c>
      <c r="L16" s="17">
        <v>175</v>
      </c>
      <c r="M16" s="17" t="s">
        <v>25</v>
      </c>
      <c r="N16" s="17" t="s">
        <v>40</v>
      </c>
      <c r="O16" s="17" t="s">
        <v>34</v>
      </c>
      <c r="P16" s="17">
        <v>18</v>
      </c>
      <c r="Q16" s="17">
        <v>3.3</v>
      </c>
      <c r="R16" s="17" t="b">
        <v>0</v>
      </c>
      <c r="S16" s="17" t="s">
        <v>28</v>
      </c>
      <c r="T16" s="17">
        <v>4976</v>
      </c>
      <c r="U16" s="17" t="s">
        <v>65</v>
      </c>
      <c r="V16" s="17" t="s">
        <v>60</v>
      </c>
      <c r="W16" s="17" t="s">
        <v>37</v>
      </c>
      <c r="X16" s="17">
        <v>22</v>
      </c>
      <c r="Y16" s="19">
        <f>streaming_service_data!$X16*streaming_service_data!$E16</f>
        <v>263.78000000000003</v>
      </c>
      <c r="Z16" s="17" t="s">
        <v>405</v>
      </c>
      <c r="AA16" s="17">
        <v>2023</v>
      </c>
      <c r="AB16" s="17" t="str">
        <f t="shared" si="0"/>
        <v>Dec</v>
      </c>
      <c r="AC16" s="17">
        <f t="shared" si="1"/>
        <v>2024</v>
      </c>
      <c r="AD16" s="17" t="s">
        <v>478</v>
      </c>
      <c r="AE16" s="38">
        <f t="shared" si="2"/>
        <v>4.166666666666667</v>
      </c>
      <c r="AF16" s="31">
        <f t="shared" si="3"/>
        <v>0.24</v>
      </c>
      <c r="AG16" s="17">
        <f ca="1">TODAY()-streaming_service_data!$D16</f>
        <v>104</v>
      </c>
      <c r="AH16" s="20" t="str">
        <f ca="1">IF(AG16&lt;=100,"Active",IF(streaming_service_data!$AG16&lt;200,"Moderate","In-Active"))</f>
        <v>Moderate</v>
      </c>
      <c r="AI16" s="2">
        <f t="shared" si="4"/>
        <v>22</v>
      </c>
      <c r="BB16" s="14">
        <v>45292</v>
      </c>
    </row>
    <row r="17" spans="1:54" s="2" customFormat="1" ht="15" x14ac:dyDescent="0.2">
      <c r="A17" s="21">
        <v>1118</v>
      </c>
      <c r="B17" s="21" t="s">
        <v>154</v>
      </c>
      <c r="C17" s="22">
        <v>45475</v>
      </c>
      <c r="D17" s="22">
        <v>45608</v>
      </c>
      <c r="E17" s="21">
        <v>15.99</v>
      </c>
      <c r="F17" s="21">
        <v>379</v>
      </c>
      <c r="G17" s="21" t="s">
        <v>24</v>
      </c>
      <c r="H17" s="21">
        <v>2</v>
      </c>
      <c r="I17" s="21">
        <v>1</v>
      </c>
      <c r="J17" s="21" t="b">
        <v>1</v>
      </c>
      <c r="K17" s="21">
        <v>885</v>
      </c>
      <c r="L17" s="21">
        <v>110</v>
      </c>
      <c r="M17" s="21" t="s">
        <v>44</v>
      </c>
      <c r="N17" s="21" t="s">
        <v>40</v>
      </c>
      <c r="O17" s="21" t="s">
        <v>50</v>
      </c>
      <c r="P17" s="21">
        <v>43</v>
      </c>
      <c r="Q17" s="21">
        <v>4.2</v>
      </c>
      <c r="R17" s="21" t="b">
        <v>1</v>
      </c>
      <c r="S17" s="21" t="s">
        <v>28</v>
      </c>
      <c r="T17" s="21">
        <v>1312</v>
      </c>
      <c r="U17" s="21" t="s">
        <v>51</v>
      </c>
      <c r="V17" s="21" t="s">
        <v>68</v>
      </c>
      <c r="W17" s="21" t="s">
        <v>37</v>
      </c>
      <c r="X17" s="21">
        <v>4</v>
      </c>
      <c r="Y17" s="23">
        <f>streaming_service_data!$X17*streaming_service_data!$E17</f>
        <v>63.96</v>
      </c>
      <c r="Z17" s="21" t="s">
        <v>410</v>
      </c>
      <c r="AA17" s="21">
        <v>2024</v>
      </c>
      <c r="AB17" s="21" t="str">
        <f t="shared" si="0"/>
        <v>Nov</v>
      </c>
      <c r="AC17" s="21">
        <f t="shared" si="1"/>
        <v>2024</v>
      </c>
      <c r="AD17" s="21" t="s">
        <v>480</v>
      </c>
      <c r="AE17" s="39">
        <f t="shared" si="2"/>
        <v>8.8139534883720927</v>
      </c>
      <c r="AF17" s="35">
        <f t="shared" si="3"/>
        <v>0.11345646437994723</v>
      </c>
      <c r="AG17" s="21">
        <f ca="1">TODAY()-streaming_service_data!$D17</f>
        <v>137</v>
      </c>
      <c r="AH17" s="24" t="str">
        <f ca="1">IF(AG17&lt;=100,"Active",IF(streaming_service_data!$AG17&lt;200,"Moderate","In-Active"))</f>
        <v>Moderate</v>
      </c>
      <c r="AI17" s="2">
        <f t="shared" si="4"/>
        <v>4</v>
      </c>
      <c r="BB17" s="14">
        <v>45323</v>
      </c>
    </row>
    <row r="18" spans="1:54" s="2" customFormat="1" ht="15" x14ac:dyDescent="0.2">
      <c r="A18" s="17">
        <v>1123</v>
      </c>
      <c r="B18" s="17" t="s">
        <v>360</v>
      </c>
      <c r="C18" s="25">
        <v>45590</v>
      </c>
      <c r="D18" s="25">
        <v>45617</v>
      </c>
      <c r="E18" s="17">
        <v>7.99</v>
      </c>
      <c r="F18" s="17">
        <v>252</v>
      </c>
      <c r="G18" s="17" t="s">
        <v>24</v>
      </c>
      <c r="H18" s="17">
        <v>1</v>
      </c>
      <c r="I18" s="17">
        <v>1</v>
      </c>
      <c r="J18" s="17" t="b">
        <v>1</v>
      </c>
      <c r="K18" s="17">
        <v>968</v>
      </c>
      <c r="L18" s="17">
        <v>197</v>
      </c>
      <c r="M18" s="17" t="s">
        <v>48</v>
      </c>
      <c r="N18" s="17" t="s">
        <v>40</v>
      </c>
      <c r="O18" s="17" t="s">
        <v>27</v>
      </c>
      <c r="P18" s="17">
        <v>46</v>
      </c>
      <c r="Q18" s="17">
        <v>4</v>
      </c>
      <c r="R18" s="17" t="b">
        <v>0</v>
      </c>
      <c r="S18" s="17" t="s">
        <v>28</v>
      </c>
      <c r="T18" s="17">
        <v>3842</v>
      </c>
      <c r="U18" s="17" t="s">
        <v>65</v>
      </c>
      <c r="V18" s="17" t="s">
        <v>52</v>
      </c>
      <c r="W18" s="17" t="s">
        <v>75</v>
      </c>
      <c r="X18" s="17">
        <v>1</v>
      </c>
      <c r="Y18" s="19">
        <f>streaming_service_data!$X18*streaming_service_data!$E18</f>
        <v>7.99</v>
      </c>
      <c r="Z18" s="17" t="s">
        <v>413</v>
      </c>
      <c r="AA18" s="17">
        <v>2024</v>
      </c>
      <c r="AB18" s="17" t="str">
        <f t="shared" si="0"/>
        <v>Nov</v>
      </c>
      <c r="AC18" s="17">
        <f t="shared" si="1"/>
        <v>2024</v>
      </c>
      <c r="AD18" s="17" t="s">
        <v>479</v>
      </c>
      <c r="AE18" s="38">
        <f t="shared" si="2"/>
        <v>5.4782608695652177</v>
      </c>
      <c r="AF18" s="31">
        <f t="shared" si="3"/>
        <v>0.18253968253968253</v>
      </c>
      <c r="AG18" s="17">
        <f ca="1">TODAY()-streaming_service_data!$D18</f>
        <v>128</v>
      </c>
      <c r="AH18" s="20" t="str">
        <f ca="1">IF(AG18&lt;=100,"Active",IF(streaming_service_data!$AG18&lt;200,"Moderate","In-Active"))</f>
        <v>Moderate</v>
      </c>
      <c r="AI18" s="2">
        <f t="shared" si="4"/>
        <v>1</v>
      </c>
      <c r="AL18" s="58" t="str" cm="1">
        <f t="array" ref="AL18">_xldudf_AI_ASK("perform data analysis and find insights with data",A1:W1001)</f>
        <v>### Data Analysis Insights
1. **User Demographics**:
   - The dataset contains users from various countries, with a notable presence from India, Germany, and the USA. This suggests a diverse user base with potential regional preferences in content.
   - Age groups are well represented, with users primarily in the 25-34 and 35-44 age ranges, indicating that the service is popular among younger to middle-aged adults.
2. **Content Preferences**:
   - The most popular genres among users are Horror, Comedy, and Drama, with Horror being the most frequently watched genre. This could inform content acquisition strategies to focus on these genres.
   - Users have a wide variety of favorite genres, which indicates that there is a demand for diverse content offerings.
3. **Engagement Metrics**:
   - The average watch hours per user vary significantly, with some users watching over 400 hours monthly, while others watch less than 100 hours. This suggests a mix of highly engaged users and casual viewers.
   - The total number of movies and series watched also varies, with some users having watched over 500 titles, indicating a strong engagement with the platform.
4. **Device Usage**:
   - The most common devices used for streaming are smartphones and tablets, which aligns with current trends in media consumption. This suggests that optimizing the mobile experience could enhance user satisfaction.
   - Users with multiple profiles tend to have higher engagement, indicating that families or groups are using the service together.
5. **Payment Methods**:
   - A significant portion of users prefer credit cards, but there is also a notable use of cryptocurrency, especially among younger users. This could indicate a trend towards digital payment methods in the streaming industry.
6. **Membership Status and Loyalty**:
   - Most users are active members, with a few having inactive statuses. This could suggest that retention strategies are effective, but there may be opportunities to re-engage inactive users.
   - Loyalty points are accumulated by users, which could be leveraged for promotional offers or rewards to enhance user retention.
7. **Content Recommendations**:
   - Users who have downloaded content tend to have higher engagement metrics, suggesting that offline viewing options are important for user satisfaction.
   - The average rating given by users is generally positive, indicating that users are satisfied with the content quality.
### Recommendations:
- **Content Strategy**: Focus on acquiring more Horror, Comedy, and Drama titles to cater to user preferences.
- **User Engagement**: Implement strategies to increase engagement among casual viewers, such as personalized recommendations or targeted marketing campaigns.
- **Mobile Optimization**: Enhance the mobile app experience to cater to the high number of users accessing content via smartphones and tablets.
- **Payment Flexibility**: Continue to support various payment methods, including cryptocurrency, to attract a broader audience.
- **Retention Programs**: Develop loyalty programs that reward users for engagement and encourage them to explore more content.</v>
      </c>
      <c r="AM18" s="58"/>
      <c r="AN18" s="58"/>
      <c r="AO18" s="58"/>
      <c r="AP18" s="58"/>
      <c r="AQ18" s="58"/>
      <c r="AR18" s="58"/>
      <c r="AS18" s="58"/>
      <c r="AT18" s="58"/>
      <c r="AU18" s="58"/>
      <c r="AV18" s="58"/>
      <c r="AW18" s="58"/>
      <c r="AX18" s="58"/>
      <c r="BB18" s="14">
        <v>45352</v>
      </c>
    </row>
    <row r="19" spans="1:54" s="2" customFormat="1" ht="15" x14ac:dyDescent="0.2">
      <c r="A19" s="21">
        <v>1148</v>
      </c>
      <c r="B19" s="21" t="s">
        <v>72</v>
      </c>
      <c r="C19" s="22">
        <v>45442</v>
      </c>
      <c r="D19" s="22">
        <v>45624</v>
      </c>
      <c r="E19" s="21">
        <v>15.99</v>
      </c>
      <c r="F19" s="21">
        <v>259</v>
      </c>
      <c r="G19" s="21" t="s">
        <v>24</v>
      </c>
      <c r="H19" s="21">
        <v>1</v>
      </c>
      <c r="I19" s="21">
        <v>5</v>
      </c>
      <c r="J19" s="21" t="b">
        <v>1</v>
      </c>
      <c r="K19" s="21">
        <v>597</v>
      </c>
      <c r="L19" s="21">
        <v>165</v>
      </c>
      <c r="M19" s="21" t="s">
        <v>63</v>
      </c>
      <c r="N19" s="21" t="s">
        <v>64</v>
      </c>
      <c r="O19" s="21" t="s">
        <v>34</v>
      </c>
      <c r="P19" s="21">
        <v>33</v>
      </c>
      <c r="Q19" s="21">
        <v>4.2</v>
      </c>
      <c r="R19" s="21" t="b">
        <v>1</v>
      </c>
      <c r="S19" s="21" t="s">
        <v>28</v>
      </c>
      <c r="T19" s="21">
        <v>668</v>
      </c>
      <c r="U19" s="21" t="s">
        <v>65</v>
      </c>
      <c r="V19" s="21" t="s">
        <v>36</v>
      </c>
      <c r="W19" s="21" t="s">
        <v>53</v>
      </c>
      <c r="X19" s="21">
        <v>5</v>
      </c>
      <c r="Y19" s="23">
        <f>streaming_service_data!$X19*streaming_service_data!$E19</f>
        <v>79.95</v>
      </c>
      <c r="Z19" s="21" t="s">
        <v>408</v>
      </c>
      <c r="AA19" s="21">
        <v>2024</v>
      </c>
      <c r="AB19" s="21" t="str">
        <f t="shared" si="0"/>
        <v>Nov</v>
      </c>
      <c r="AC19" s="21">
        <f t="shared" si="1"/>
        <v>2024</v>
      </c>
      <c r="AD19" s="21" t="s">
        <v>480</v>
      </c>
      <c r="AE19" s="39">
        <f t="shared" si="2"/>
        <v>7.8484848484848486</v>
      </c>
      <c r="AF19" s="35">
        <f t="shared" si="3"/>
        <v>0.12741312741312741</v>
      </c>
      <c r="AG19" s="21">
        <f ca="1">TODAY()-streaming_service_data!$D19</f>
        <v>121</v>
      </c>
      <c r="AH19" s="24" t="str">
        <f ca="1">IF(AG19&lt;=100,"Active",IF(streaming_service_data!$AG19&lt;200,"Moderate","In-Active"))</f>
        <v>Moderate</v>
      </c>
      <c r="AI19" s="2">
        <f t="shared" si="4"/>
        <v>5</v>
      </c>
      <c r="AL19" s="58"/>
      <c r="AM19" s="58"/>
      <c r="AN19" s="58"/>
      <c r="AO19" s="58"/>
      <c r="AP19" s="58"/>
      <c r="AQ19" s="58"/>
      <c r="AR19" s="58"/>
      <c r="AS19" s="58"/>
      <c r="AT19" s="58"/>
      <c r="AU19" s="58"/>
      <c r="AV19" s="58"/>
      <c r="AW19" s="58"/>
      <c r="AX19" s="58"/>
      <c r="BB19" s="14">
        <v>45383</v>
      </c>
    </row>
    <row r="20" spans="1:54" s="2" customFormat="1" ht="15" x14ac:dyDescent="0.2">
      <c r="A20" s="17">
        <v>1149</v>
      </c>
      <c r="B20" s="17" t="s">
        <v>109</v>
      </c>
      <c r="C20" s="25">
        <v>45075</v>
      </c>
      <c r="D20" s="25">
        <v>45624</v>
      </c>
      <c r="E20" s="17">
        <v>11.99</v>
      </c>
      <c r="F20" s="17">
        <v>445</v>
      </c>
      <c r="G20" s="17" t="s">
        <v>24</v>
      </c>
      <c r="H20" s="17">
        <v>3</v>
      </c>
      <c r="I20" s="17">
        <v>2</v>
      </c>
      <c r="J20" s="17" t="b">
        <v>1</v>
      </c>
      <c r="K20" s="17">
        <v>637</v>
      </c>
      <c r="L20" s="17">
        <v>14</v>
      </c>
      <c r="M20" s="17" t="s">
        <v>25</v>
      </c>
      <c r="N20" s="17" t="s">
        <v>40</v>
      </c>
      <c r="O20" s="17" t="s">
        <v>67</v>
      </c>
      <c r="P20" s="17">
        <v>50</v>
      </c>
      <c r="Q20" s="17">
        <v>3.2</v>
      </c>
      <c r="R20" s="17" t="b">
        <v>1</v>
      </c>
      <c r="S20" s="17" t="s">
        <v>28</v>
      </c>
      <c r="T20" s="17">
        <v>913</v>
      </c>
      <c r="U20" s="17" t="s">
        <v>35</v>
      </c>
      <c r="V20" s="17" t="s">
        <v>60</v>
      </c>
      <c r="W20" s="17" t="s">
        <v>31</v>
      </c>
      <c r="X20" s="17">
        <v>17</v>
      </c>
      <c r="Y20" s="19">
        <f>streaming_service_data!$X20*streaming_service_data!$E20</f>
        <v>203.83</v>
      </c>
      <c r="Z20" s="17" t="s">
        <v>408</v>
      </c>
      <c r="AA20" s="17">
        <v>2023</v>
      </c>
      <c r="AB20" s="17" t="str">
        <f t="shared" si="0"/>
        <v>Nov</v>
      </c>
      <c r="AC20" s="17">
        <f t="shared" si="1"/>
        <v>2024</v>
      </c>
      <c r="AD20" s="17" t="s">
        <v>478</v>
      </c>
      <c r="AE20" s="38">
        <f t="shared" si="2"/>
        <v>8.9</v>
      </c>
      <c r="AF20" s="31">
        <f t="shared" si="3"/>
        <v>0.11235955056179775</v>
      </c>
      <c r="AG20" s="17">
        <f ca="1">TODAY()-streaming_service_data!$D20</f>
        <v>121</v>
      </c>
      <c r="AH20" s="20" t="str">
        <f ca="1">IF(AG20&lt;=100,"Active",IF(streaming_service_data!$AG20&lt;200,"Moderate","In-Active"))</f>
        <v>Moderate</v>
      </c>
      <c r="AI20" s="2">
        <f t="shared" si="4"/>
        <v>17</v>
      </c>
      <c r="AL20" s="58"/>
      <c r="AM20" s="58"/>
      <c r="AN20" s="58"/>
      <c r="AO20" s="58"/>
      <c r="AP20" s="58"/>
      <c r="AQ20" s="58"/>
      <c r="AR20" s="58"/>
      <c r="AS20" s="58"/>
      <c r="AT20" s="58"/>
      <c r="AU20" s="58"/>
      <c r="AV20" s="58"/>
      <c r="AW20" s="58"/>
      <c r="AX20" s="58"/>
      <c r="BB20" s="14">
        <v>45413</v>
      </c>
    </row>
    <row r="21" spans="1:54" s="2" customFormat="1" ht="15" x14ac:dyDescent="0.2">
      <c r="A21" s="21">
        <v>1150</v>
      </c>
      <c r="B21" s="21" t="s">
        <v>146</v>
      </c>
      <c r="C21" s="22">
        <v>45222</v>
      </c>
      <c r="D21" s="22">
        <v>45625</v>
      </c>
      <c r="E21" s="21">
        <v>11.99</v>
      </c>
      <c r="F21" s="21">
        <v>160</v>
      </c>
      <c r="G21" s="21" t="s">
        <v>55</v>
      </c>
      <c r="H21" s="21">
        <v>5</v>
      </c>
      <c r="I21" s="21">
        <v>5</v>
      </c>
      <c r="J21" s="21" t="b">
        <v>1</v>
      </c>
      <c r="K21" s="21">
        <v>352</v>
      </c>
      <c r="L21" s="21">
        <v>31</v>
      </c>
      <c r="M21" s="21" t="s">
        <v>48</v>
      </c>
      <c r="N21" s="21" t="s">
        <v>26</v>
      </c>
      <c r="O21" s="21" t="s">
        <v>27</v>
      </c>
      <c r="P21" s="21">
        <v>37</v>
      </c>
      <c r="Q21" s="21">
        <v>3.7</v>
      </c>
      <c r="R21" s="21" t="b">
        <v>1</v>
      </c>
      <c r="S21" s="21" t="s">
        <v>28</v>
      </c>
      <c r="T21" s="21">
        <v>771</v>
      </c>
      <c r="U21" s="21" t="s">
        <v>65</v>
      </c>
      <c r="V21" s="21" t="s">
        <v>36</v>
      </c>
      <c r="W21" s="21" t="s">
        <v>75</v>
      </c>
      <c r="X21" s="21">
        <v>13</v>
      </c>
      <c r="Y21" s="23">
        <f>streaming_service_data!$X21*streaming_service_data!$E21</f>
        <v>155.87</v>
      </c>
      <c r="Z21" s="21" t="s">
        <v>413</v>
      </c>
      <c r="AA21" s="21">
        <v>2023</v>
      </c>
      <c r="AB21" s="21" t="str">
        <f t="shared" si="0"/>
        <v>Nov</v>
      </c>
      <c r="AC21" s="21">
        <f t="shared" si="1"/>
        <v>2024</v>
      </c>
      <c r="AD21" s="21" t="s">
        <v>478</v>
      </c>
      <c r="AE21" s="39">
        <f t="shared" si="2"/>
        <v>4.3243243243243246</v>
      </c>
      <c r="AF21" s="35">
        <f t="shared" si="3"/>
        <v>0.23125000000000001</v>
      </c>
      <c r="AG21" s="21">
        <f ca="1">TODAY()-streaming_service_data!$D21</f>
        <v>120</v>
      </c>
      <c r="AH21" s="24" t="str">
        <f ca="1">IF(AG21&lt;=100,"Active",IF(streaming_service_data!$AG21&lt;200,"Moderate","In-Active"))</f>
        <v>Moderate</v>
      </c>
      <c r="AI21" s="2">
        <f t="shared" si="4"/>
        <v>13</v>
      </c>
      <c r="AL21" s="58"/>
      <c r="AM21" s="58"/>
      <c r="AN21" s="58"/>
      <c r="AO21" s="58"/>
      <c r="AP21" s="58"/>
      <c r="AQ21" s="58"/>
      <c r="AR21" s="58"/>
      <c r="AS21" s="58"/>
      <c r="AT21" s="58"/>
      <c r="AU21" s="58"/>
      <c r="AV21" s="58"/>
      <c r="AW21" s="58"/>
      <c r="AX21" s="58"/>
      <c r="BB21" s="14">
        <v>45444</v>
      </c>
    </row>
    <row r="22" spans="1:54" s="2" customFormat="1" ht="15" x14ac:dyDescent="0.2">
      <c r="A22" s="17">
        <v>1162</v>
      </c>
      <c r="B22" s="17" t="s">
        <v>189</v>
      </c>
      <c r="C22" s="25">
        <v>44954</v>
      </c>
      <c r="D22" s="25">
        <v>45625</v>
      </c>
      <c r="E22" s="17">
        <v>15.99</v>
      </c>
      <c r="F22" s="17">
        <v>131</v>
      </c>
      <c r="G22" s="17" t="s">
        <v>43</v>
      </c>
      <c r="H22" s="17">
        <v>3</v>
      </c>
      <c r="I22" s="17">
        <v>3</v>
      </c>
      <c r="J22" s="17" t="b">
        <v>0</v>
      </c>
      <c r="K22" s="17">
        <v>865</v>
      </c>
      <c r="L22" s="17">
        <v>8</v>
      </c>
      <c r="M22" s="17" t="s">
        <v>48</v>
      </c>
      <c r="N22" s="17" t="s">
        <v>40</v>
      </c>
      <c r="O22" s="17" t="s">
        <v>50</v>
      </c>
      <c r="P22" s="17">
        <v>78</v>
      </c>
      <c r="Q22" s="17">
        <v>4.5999999999999996</v>
      </c>
      <c r="R22" s="17" t="b">
        <v>0</v>
      </c>
      <c r="S22" s="17" t="s">
        <v>28</v>
      </c>
      <c r="T22" s="17">
        <v>1413</v>
      </c>
      <c r="U22" s="17" t="s">
        <v>51</v>
      </c>
      <c r="V22" s="17" t="s">
        <v>60</v>
      </c>
      <c r="W22" s="17" t="s">
        <v>75</v>
      </c>
      <c r="X22" s="17">
        <v>22</v>
      </c>
      <c r="Y22" s="19">
        <f>streaming_service_data!$X22*streaming_service_data!$E22</f>
        <v>351.78000000000003</v>
      </c>
      <c r="Z22" s="17" t="s">
        <v>404</v>
      </c>
      <c r="AA22" s="17">
        <v>2023</v>
      </c>
      <c r="AB22" s="17" t="str">
        <f t="shared" si="0"/>
        <v>Nov</v>
      </c>
      <c r="AC22" s="17">
        <f t="shared" si="1"/>
        <v>2024</v>
      </c>
      <c r="AD22" s="17" t="s">
        <v>480</v>
      </c>
      <c r="AE22" s="38">
        <f t="shared" si="2"/>
        <v>1.6794871794871795</v>
      </c>
      <c r="AF22" s="31">
        <f t="shared" si="3"/>
        <v>0.59541984732824427</v>
      </c>
      <c r="AG22" s="17">
        <f ca="1">TODAY()-streaming_service_data!$D22</f>
        <v>120</v>
      </c>
      <c r="AH22" s="20" t="str">
        <f ca="1">IF(AG22&lt;=100,"Active",IF(streaming_service_data!$AG22&lt;200,"Moderate","In-Active"))</f>
        <v>Moderate</v>
      </c>
      <c r="AI22" s="2">
        <f t="shared" si="4"/>
        <v>22</v>
      </c>
      <c r="AL22" s="58"/>
      <c r="AM22" s="58"/>
      <c r="AN22" s="58"/>
      <c r="AO22" s="58"/>
      <c r="AP22" s="58"/>
      <c r="AQ22" s="58"/>
      <c r="AR22" s="58"/>
      <c r="AS22" s="58"/>
      <c r="AT22" s="58"/>
      <c r="AU22" s="58"/>
      <c r="AV22" s="58"/>
      <c r="AW22" s="58"/>
      <c r="AX22" s="58"/>
      <c r="BB22" s="14">
        <v>45474</v>
      </c>
    </row>
    <row r="23" spans="1:54" s="2" customFormat="1" ht="15" x14ac:dyDescent="0.2">
      <c r="A23" s="21">
        <v>1169</v>
      </c>
      <c r="B23" s="21" t="s">
        <v>109</v>
      </c>
      <c r="C23" s="22">
        <v>45525</v>
      </c>
      <c r="D23" s="22">
        <v>45363</v>
      </c>
      <c r="E23" s="21">
        <v>11.99</v>
      </c>
      <c r="F23" s="21">
        <v>285</v>
      </c>
      <c r="G23" s="21" t="s">
        <v>33</v>
      </c>
      <c r="H23" s="21">
        <v>3</v>
      </c>
      <c r="I23" s="21">
        <v>1</v>
      </c>
      <c r="J23" s="21" t="b">
        <v>0</v>
      </c>
      <c r="K23" s="21">
        <v>13</v>
      </c>
      <c r="L23" s="21">
        <v>103</v>
      </c>
      <c r="M23" s="21" t="s">
        <v>59</v>
      </c>
      <c r="N23" s="21" t="s">
        <v>49</v>
      </c>
      <c r="O23" s="21" t="s">
        <v>50</v>
      </c>
      <c r="P23" s="21">
        <v>11</v>
      </c>
      <c r="Q23" s="21">
        <v>3.7</v>
      </c>
      <c r="R23" s="21" t="b">
        <v>0</v>
      </c>
      <c r="S23" s="21" t="s">
        <v>28</v>
      </c>
      <c r="T23" s="21">
        <v>2390</v>
      </c>
      <c r="U23" s="21" t="s">
        <v>57</v>
      </c>
      <c r="V23" s="21" t="s">
        <v>52</v>
      </c>
      <c r="W23" s="21" t="s">
        <v>53</v>
      </c>
      <c r="X23" s="21">
        <v>5</v>
      </c>
      <c r="Y23" s="23">
        <f>streaming_service_data!$X23*streaming_service_data!$E23</f>
        <v>59.95</v>
      </c>
      <c r="Z23" s="21" t="s">
        <v>411</v>
      </c>
      <c r="AA23" s="21">
        <v>2024</v>
      </c>
      <c r="AB23" s="21" t="str">
        <f t="shared" si="0"/>
        <v>Mar</v>
      </c>
      <c r="AC23" s="21">
        <f t="shared" si="1"/>
        <v>2024</v>
      </c>
      <c r="AD23" s="21" t="s">
        <v>478</v>
      </c>
      <c r="AE23" s="39">
        <f t="shared" si="2"/>
        <v>25.90909090909091</v>
      </c>
      <c r="AF23" s="35">
        <f t="shared" si="3"/>
        <v>3.8596491228070177E-2</v>
      </c>
      <c r="AG23" s="21">
        <f ca="1">TODAY()-streaming_service_data!$D23</f>
        <v>382</v>
      </c>
      <c r="AH23" s="24" t="str">
        <f ca="1">IF(AG23&lt;=100,"Active",IF(streaming_service_data!$AG23&lt;200,"Moderate","In-Active"))</f>
        <v>In-Active</v>
      </c>
      <c r="AI23" s="2">
        <f t="shared" si="4"/>
        <v>5</v>
      </c>
      <c r="AL23" s="58"/>
      <c r="AM23" s="58"/>
      <c r="AN23" s="58"/>
      <c r="AO23" s="58"/>
      <c r="AP23" s="58"/>
      <c r="AQ23" s="58"/>
      <c r="AR23" s="58"/>
      <c r="AS23" s="58"/>
      <c r="AT23" s="58"/>
      <c r="AU23" s="58"/>
      <c r="AV23" s="58"/>
      <c r="AW23" s="58"/>
      <c r="AX23" s="58"/>
      <c r="BB23" s="14">
        <v>45505</v>
      </c>
    </row>
    <row r="24" spans="1:54" s="2" customFormat="1" ht="15" x14ac:dyDescent="0.2">
      <c r="A24" s="17">
        <v>1175</v>
      </c>
      <c r="B24" s="17" t="s">
        <v>325</v>
      </c>
      <c r="C24" s="25">
        <v>45629</v>
      </c>
      <c r="D24" s="25">
        <v>45617</v>
      </c>
      <c r="E24" s="17">
        <v>15.99</v>
      </c>
      <c r="F24" s="17">
        <v>325</v>
      </c>
      <c r="G24" s="17" t="s">
        <v>62</v>
      </c>
      <c r="H24" s="17">
        <v>3</v>
      </c>
      <c r="I24" s="17">
        <v>6</v>
      </c>
      <c r="J24" s="17" t="b">
        <v>1</v>
      </c>
      <c r="K24" s="17">
        <v>412</v>
      </c>
      <c r="L24" s="17">
        <v>117</v>
      </c>
      <c r="M24" s="17" t="s">
        <v>63</v>
      </c>
      <c r="N24" s="17" t="s">
        <v>49</v>
      </c>
      <c r="O24" s="17" t="s">
        <v>27</v>
      </c>
      <c r="P24" s="17">
        <v>48</v>
      </c>
      <c r="Q24" s="17">
        <v>4</v>
      </c>
      <c r="R24" s="17" t="b">
        <v>1</v>
      </c>
      <c r="S24" s="17" t="s">
        <v>28</v>
      </c>
      <c r="T24" s="17">
        <v>2050</v>
      </c>
      <c r="U24" s="17" t="s">
        <v>65</v>
      </c>
      <c r="V24" s="17" t="s">
        <v>36</v>
      </c>
      <c r="W24" s="17" t="s">
        <v>75</v>
      </c>
      <c r="X24" s="17">
        <v>1</v>
      </c>
      <c r="Y24" s="19">
        <f>streaming_service_data!$X24*streaming_service_data!$E24</f>
        <v>15.99</v>
      </c>
      <c r="Z24" s="17" t="s">
        <v>415</v>
      </c>
      <c r="AA24" s="17">
        <v>2024</v>
      </c>
      <c r="AB24" s="17" t="str">
        <f t="shared" si="0"/>
        <v>Nov</v>
      </c>
      <c r="AC24" s="17">
        <f t="shared" si="1"/>
        <v>2024</v>
      </c>
      <c r="AD24" s="17" t="s">
        <v>480</v>
      </c>
      <c r="AE24" s="38">
        <f t="shared" si="2"/>
        <v>6.770833333333333</v>
      </c>
      <c r="AF24" s="31">
        <f t="shared" si="3"/>
        <v>0.14769230769230771</v>
      </c>
      <c r="AG24" s="17">
        <f ca="1">TODAY()-streaming_service_data!$D24</f>
        <v>128</v>
      </c>
      <c r="AH24" s="20" t="str">
        <f ca="1">IF(AG24&lt;=100,"Active",IF(streaming_service_data!$AG24&lt;200,"Moderate","In-Active"))</f>
        <v>Moderate</v>
      </c>
      <c r="AI24" s="2">
        <f t="shared" si="4"/>
        <v>1</v>
      </c>
      <c r="AL24" s="58"/>
      <c r="AM24" s="58"/>
      <c r="AN24" s="58"/>
      <c r="AO24" s="58"/>
      <c r="AP24" s="58"/>
      <c r="AQ24" s="58"/>
      <c r="AR24" s="58"/>
      <c r="AS24" s="58"/>
      <c r="AT24" s="58"/>
      <c r="AU24" s="58"/>
      <c r="AV24" s="58"/>
      <c r="AW24" s="58"/>
      <c r="AX24" s="58"/>
      <c r="BB24" s="14">
        <v>45536</v>
      </c>
    </row>
    <row r="25" spans="1:54" s="2" customFormat="1" ht="15" x14ac:dyDescent="0.2">
      <c r="A25" s="21">
        <v>1179</v>
      </c>
      <c r="B25" s="21" t="s">
        <v>242</v>
      </c>
      <c r="C25" s="22">
        <v>45479</v>
      </c>
      <c r="D25" s="22">
        <v>45644</v>
      </c>
      <c r="E25" s="21">
        <v>11.99</v>
      </c>
      <c r="F25" s="21">
        <v>221</v>
      </c>
      <c r="G25" s="21" t="s">
        <v>79</v>
      </c>
      <c r="H25" s="21">
        <v>4</v>
      </c>
      <c r="I25" s="21">
        <v>1</v>
      </c>
      <c r="J25" s="21" t="b">
        <v>1</v>
      </c>
      <c r="K25" s="21">
        <v>603</v>
      </c>
      <c r="L25" s="21">
        <v>141</v>
      </c>
      <c r="M25" s="21" t="s">
        <v>63</v>
      </c>
      <c r="N25" s="21" t="s">
        <v>64</v>
      </c>
      <c r="O25" s="21" t="s">
        <v>27</v>
      </c>
      <c r="P25" s="21">
        <v>44</v>
      </c>
      <c r="Q25" s="21">
        <v>3.3</v>
      </c>
      <c r="R25" s="21" t="b">
        <v>1</v>
      </c>
      <c r="S25" s="21" t="s">
        <v>28</v>
      </c>
      <c r="T25" s="21">
        <v>1363</v>
      </c>
      <c r="U25" s="21" t="s">
        <v>29</v>
      </c>
      <c r="V25" s="21" t="s">
        <v>30</v>
      </c>
      <c r="W25" s="21" t="s">
        <v>75</v>
      </c>
      <c r="X25" s="21">
        <v>5</v>
      </c>
      <c r="Y25" s="23">
        <f>streaming_service_data!$X25*streaming_service_data!$E25</f>
        <v>59.95</v>
      </c>
      <c r="Z25" s="21" t="s">
        <v>410</v>
      </c>
      <c r="AA25" s="21">
        <v>2024</v>
      </c>
      <c r="AB25" s="21" t="str">
        <f t="shared" si="0"/>
        <v>Dec</v>
      </c>
      <c r="AC25" s="21">
        <f t="shared" si="1"/>
        <v>2024</v>
      </c>
      <c r="AD25" s="21" t="s">
        <v>478</v>
      </c>
      <c r="AE25" s="39">
        <f t="shared" si="2"/>
        <v>5.0227272727272725</v>
      </c>
      <c r="AF25" s="35">
        <f t="shared" si="3"/>
        <v>0.19909502262443438</v>
      </c>
      <c r="AG25" s="21">
        <f ca="1">TODAY()-streaming_service_data!$D25</f>
        <v>101</v>
      </c>
      <c r="AH25" s="24" t="str">
        <f ca="1">IF(AG25&lt;=100,"Active",IF(streaming_service_data!$AG25&lt;200,"Moderate","In-Active"))</f>
        <v>Moderate</v>
      </c>
      <c r="AI25" s="2">
        <f t="shared" si="4"/>
        <v>5</v>
      </c>
      <c r="AL25" s="58"/>
      <c r="AM25" s="58"/>
      <c r="AN25" s="58"/>
      <c r="AO25" s="58"/>
      <c r="AP25" s="58"/>
      <c r="AQ25" s="58"/>
      <c r="AR25" s="58"/>
      <c r="AS25" s="58"/>
      <c r="AT25" s="58"/>
      <c r="AU25" s="58"/>
      <c r="AV25" s="58"/>
      <c r="AW25" s="58"/>
      <c r="AX25" s="58"/>
      <c r="BB25" s="14">
        <v>45566</v>
      </c>
    </row>
    <row r="26" spans="1:54" s="2" customFormat="1" ht="15" x14ac:dyDescent="0.2">
      <c r="A26" s="17">
        <v>1185</v>
      </c>
      <c r="B26" s="17" t="s">
        <v>219</v>
      </c>
      <c r="C26" s="25">
        <v>44956</v>
      </c>
      <c r="D26" s="25">
        <v>45641</v>
      </c>
      <c r="E26" s="17">
        <v>15.99</v>
      </c>
      <c r="F26" s="17">
        <v>247</v>
      </c>
      <c r="G26" s="17" t="s">
        <v>79</v>
      </c>
      <c r="H26" s="17">
        <v>2</v>
      </c>
      <c r="I26" s="17">
        <v>2</v>
      </c>
      <c r="J26" s="17" t="b">
        <v>0</v>
      </c>
      <c r="K26" s="17">
        <v>943</v>
      </c>
      <c r="L26" s="17">
        <v>42</v>
      </c>
      <c r="M26" s="17" t="s">
        <v>44</v>
      </c>
      <c r="N26" s="17" t="s">
        <v>26</v>
      </c>
      <c r="O26" s="17" t="s">
        <v>50</v>
      </c>
      <c r="P26" s="17">
        <v>85</v>
      </c>
      <c r="Q26" s="17">
        <v>3.5</v>
      </c>
      <c r="R26" s="17" t="b">
        <v>1</v>
      </c>
      <c r="S26" s="17" t="s">
        <v>28</v>
      </c>
      <c r="T26" s="17">
        <v>4517</v>
      </c>
      <c r="U26" s="17" t="s">
        <v>29</v>
      </c>
      <c r="V26" s="17" t="s">
        <v>30</v>
      </c>
      <c r="W26" s="17" t="s">
        <v>37</v>
      </c>
      <c r="X26" s="17">
        <v>22</v>
      </c>
      <c r="Y26" s="19">
        <f>streaming_service_data!$X26*streaming_service_data!$E26</f>
        <v>351.78000000000003</v>
      </c>
      <c r="Z26" s="17" t="s">
        <v>404</v>
      </c>
      <c r="AA26" s="17">
        <v>2023</v>
      </c>
      <c r="AB26" s="17" t="str">
        <f t="shared" si="0"/>
        <v>Dec</v>
      </c>
      <c r="AC26" s="17">
        <f t="shared" si="1"/>
        <v>2024</v>
      </c>
      <c r="AD26" s="17" t="s">
        <v>480</v>
      </c>
      <c r="AE26" s="38">
        <f t="shared" si="2"/>
        <v>2.9058823529411764</v>
      </c>
      <c r="AF26" s="31">
        <f t="shared" si="3"/>
        <v>0.34412955465587042</v>
      </c>
      <c r="AG26" s="17">
        <f ca="1">TODAY()-streaming_service_data!$D26</f>
        <v>104</v>
      </c>
      <c r="AH26" s="20" t="str">
        <f ca="1">IF(AG26&lt;=100,"Active",IF(streaming_service_data!$AG26&lt;200,"Moderate","In-Active"))</f>
        <v>Moderate</v>
      </c>
      <c r="AI26" s="2">
        <f t="shared" si="4"/>
        <v>22</v>
      </c>
      <c r="AL26" s="58"/>
      <c r="AM26" s="58"/>
      <c r="AN26" s="58"/>
      <c r="AO26" s="58"/>
      <c r="AP26" s="58"/>
      <c r="AQ26" s="58"/>
      <c r="AR26" s="58"/>
      <c r="AS26" s="58"/>
      <c r="AT26" s="58"/>
      <c r="AU26" s="58"/>
      <c r="AV26" s="58"/>
      <c r="AW26" s="58"/>
      <c r="AX26" s="58"/>
      <c r="BB26" s="14">
        <v>45597</v>
      </c>
    </row>
    <row r="27" spans="1:54" s="2" customFormat="1" ht="15" x14ac:dyDescent="0.2">
      <c r="A27" s="21">
        <v>1194</v>
      </c>
      <c r="B27" s="21" t="s">
        <v>220</v>
      </c>
      <c r="C27" s="26">
        <v>45585</v>
      </c>
      <c r="D27" s="26">
        <v>45334</v>
      </c>
      <c r="E27" s="21">
        <v>7.99</v>
      </c>
      <c r="F27" s="21">
        <v>11</v>
      </c>
      <c r="G27" s="21" t="s">
        <v>55</v>
      </c>
      <c r="H27" s="21">
        <v>4</v>
      </c>
      <c r="I27" s="21">
        <v>6</v>
      </c>
      <c r="J27" s="21" t="b">
        <v>0</v>
      </c>
      <c r="K27" s="21">
        <v>246</v>
      </c>
      <c r="L27" s="21">
        <v>96</v>
      </c>
      <c r="M27" s="21" t="s">
        <v>74</v>
      </c>
      <c r="N27" s="21" t="s">
        <v>26</v>
      </c>
      <c r="O27" s="21" t="s">
        <v>50</v>
      </c>
      <c r="P27" s="21">
        <v>56</v>
      </c>
      <c r="Q27" s="21">
        <v>4.5999999999999996</v>
      </c>
      <c r="R27" s="21" t="b">
        <v>1</v>
      </c>
      <c r="S27" s="21" t="s">
        <v>28</v>
      </c>
      <c r="T27" s="21">
        <v>3807</v>
      </c>
      <c r="U27" s="21" t="s">
        <v>57</v>
      </c>
      <c r="V27" s="21" t="s">
        <v>68</v>
      </c>
      <c r="W27" s="21" t="s">
        <v>53</v>
      </c>
      <c r="X27" s="21">
        <v>8</v>
      </c>
      <c r="Y27" s="23">
        <f>streaming_service_data!$X27*streaming_service_data!$E27</f>
        <v>63.92</v>
      </c>
      <c r="Z27" s="21" t="s">
        <v>413</v>
      </c>
      <c r="AA27" s="21">
        <v>2024</v>
      </c>
      <c r="AB27" s="21" t="str">
        <f t="shared" si="0"/>
        <v>Feb</v>
      </c>
      <c r="AC27" s="21">
        <f t="shared" si="1"/>
        <v>2024</v>
      </c>
      <c r="AD27" s="21" t="s">
        <v>479</v>
      </c>
      <c r="AE27" s="39">
        <f t="shared" si="2"/>
        <v>0.19642857142857142</v>
      </c>
      <c r="AF27" s="35">
        <f t="shared" si="3"/>
        <v>5.0909090909090908</v>
      </c>
      <c r="AG27" s="21">
        <f ca="1">TODAY()-streaming_service_data!$D27</f>
        <v>411</v>
      </c>
      <c r="AH27" s="24" t="str">
        <f ca="1">IF(AG27&lt;=100,"Active",IF(streaming_service_data!$AG27&lt;200,"Moderate","In-Active"))</f>
        <v>In-Active</v>
      </c>
      <c r="AI27" s="2">
        <f t="shared" si="4"/>
        <v>8</v>
      </c>
      <c r="AL27" s="58"/>
      <c r="AM27" s="58"/>
      <c r="AN27" s="58"/>
      <c r="AO27" s="58"/>
      <c r="AP27" s="58"/>
      <c r="AQ27" s="58"/>
      <c r="AR27" s="58"/>
      <c r="AS27" s="58"/>
      <c r="AT27" s="58"/>
      <c r="AU27" s="58"/>
      <c r="AV27" s="58"/>
      <c r="AW27" s="58"/>
      <c r="AX27" s="58"/>
      <c r="BB27" s="14">
        <v>45627</v>
      </c>
    </row>
    <row r="28" spans="1:54" s="2" customFormat="1" ht="15" x14ac:dyDescent="0.2">
      <c r="A28" s="17">
        <v>1214</v>
      </c>
      <c r="B28" s="17" t="s">
        <v>208</v>
      </c>
      <c r="C28" s="25">
        <v>45144</v>
      </c>
      <c r="D28" s="25">
        <v>45608</v>
      </c>
      <c r="E28" s="17">
        <v>11.99</v>
      </c>
      <c r="F28" s="17">
        <v>281</v>
      </c>
      <c r="G28" s="17" t="s">
        <v>24</v>
      </c>
      <c r="H28" s="17">
        <v>5</v>
      </c>
      <c r="I28" s="17">
        <v>6</v>
      </c>
      <c r="J28" s="17" t="b">
        <v>1</v>
      </c>
      <c r="K28" s="17">
        <v>945</v>
      </c>
      <c r="L28" s="17">
        <v>108</v>
      </c>
      <c r="M28" s="17" t="s">
        <v>63</v>
      </c>
      <c r="N28" s="17" t="s">
        <v>26</v>
      </c>
      <c r="O28" s="17" t="s">
        <v>56</v>
      </c>
      <c r="P28" s="17">
        <v>98</v>
      </c>
      <c r="Q28" s="17">
        <v>3.8</v>
      </c>
      <c r="R28" s="17" t="b">
        <v>1</v>
      </c>
      <c r="S28" s="17" t="s">
        <v>28</v>
      </c>
      <c r="T28" s="17">
        <v>110</v>
      </c>
      <c r="U28" s="17" t="s">
        <v>57</v>
      </c>
      <c r="V28" s="17" t="s">
        <v>52</v>
      </c>
      <c r="W28" s="17" t="s">
        <v>75</v>
      </c>
      <c r="X28" s="17">
        <v>15</v>
      </c>
      <c r="Y28" s="19">
        <f>streaming_service_data!$X28*streaming_service_data!$E28</f>
        <v>179.85</v>
      </c>
      <c r="Z28" s="17" t="s">
        <v>411</v>
      </c>
      <c r="AA28" s="17">
        <v>2023</v>
      </c>
      <c r="AB28" s="17" t="str">
        <f t="shared" si="0"/>
        <v>Nov</v>
      </c>
      <c r="AC28" s="17">
        <f t="shared" si="1"/>
        <v>2024</v>
      </c>
      <c r="AD28" s="17" t="s">
        <v>478</v>
      </c>
      <c r="AE28" s="38">
        <f t="shared" si="2"/>
        <v>2.8673469387755102</v>
      </c>
      <c r="AF28" s="31">
        <f t="shared" si="3"/>
        <v>0.3487544483985765</v>
      </c>
      <c r="AG28" s="17">
        <f ca="1">TODAY()-streaming_service_data!$D28</f>
        <v>137</v>
      </c>
      <c r="AH28" s="20" t="str">
        <f ca="1">IF(AG28&lt;=100,"Active",IF(streaming_service_data!$AG28&lt;200,"Moderate","In-Active"))</f>
        <v>Moderate</v>
      </c>
      <c r="AI28" s="2">
        <f t="shared" si="4"/>
        <v>15</v>
      </c>
      <c r="AL28" s="58"/>
      <c r="AM28" s="58"/>
      <c r="AN28" s="58"/>
      <c r="AO28" s="58"/>
      <c r="AP28" s="58"/>
      <c r="AQ28" s="58"/>
      <c r="AR28" s="58"/>
      <c r="AS28" s="58"/>
      <c r="AT28" s="58"/>
      <c r="AU28" s="58"/>
      <c r="AV28" s="58"/>
      <c r="AW28" s="58"/>
      <c r="AX28" s="58"/>
    </row>
    <row r="29" spans="1:54" s="2" customFormat="1" ht="15" x14ac:dyDescent="0.2">
      <c r="A29" s="21">
        <v>1215</v>
      </c>
      <c r="B29" s="21" t="s">
        <v>212</v>
      </c>
      <c r="C29" s="22">
        <v>45155</v>
      </c>
      <c r="D29" s="22">
        <v>45623</v>
      </c>
      <c r="E29" s="21">
        <v>7.99</v>
      </c>
      <c r="F29" s="21">
        <v>421</v>
      </c>
      <c r="G29" s="21" t="s">
        <v>46</v>
      </c>
      <c r="H29" s="21">
        <v>3</v>
      </c>
      <c r="I29" s="21">
        <v>1</v>
      </c>
      <c r="J29" s="21" t="b">
        <v>1</v>
      </c>
      <c r="K29" s="21">
        <v>668</v>
      </c>
      <c r="L29" s="21">
        <v>17</v>
      </c>
      <c r="M29" s="21" t="s">
        <v>39</v>
      </c>
      <c r="N29" s="21" t="s">
        <v>49</v>
      </c>
      <c r="O29" s="21" t="s">
        <v>50</v>
      </c>
      <c r="P29" s="21">
        <v>7</v>
      </c>
      <c r="Q29" s="21">
        <v>4</v>
      </c>
      <c r="R29" s="21" t="b">
        <v>1</v>
      </c>
      <c r="S29" s="21" t="s">
        <v>28</v>
      </c>
      <c r="T29" s="21">
        <v>2780</v>
      </c>
      <c r="U29" s="21" t="s">
        <v>65</v>
      </c>
      <c r="V29" s="21" t="s">
        <v>36</v>
      </c>
      <c r="W29" s="21" t="s">
        <v>37</v>
      </c>
      <c r="X29" s="21">
        <v>15</v>
      </c>
      <c r="Y29" s="23">
        <f>streaming_service_data!$X29*streaming_service_data!$E29</f>
        <v>119.85000000000001</v>
      </c>
      <c r="Z29" s="21" t="s">
        <v>411</v>
      </c>
      <c r="AA29" s="21">
        <v>2023</v>
      </c>
      <c r="AB29" s="21" t="str">
        <f t="shared" si="0"/>
        <v>Nov</v>
      </c>
      <c r="AC29" s="21">
        <f t="shared" si="1"/>
        <v>2024</v>
      </c>
      <c r="AD29" s="21" t="s">
        <v>479</v>
      </c>
      <c r="AE29" s="39">
        <f t="shared" si="2"/>
        <v>60.142857142857146</v>
      </c>
      <c r="AF29" s="35">
        <f t="shared" si="3"/>
        <v>1.66270783847981E-2</v>
      </c>
      <c r="AG29" s="21">
        <f ca="1">TODAY()-streaming_service_data!$D29</f>
        <v>122</v>
      </c>
      <c r="AH29" s="24" t="str">
        <f ca="1">IF(AG29&lt;=100,"Active",IF(streaming_service_data!$AG29&lt;200,"Moderate","In-Active"))</f>
        <v>Moderate</v>
      </c>
      <c r="AI29" s="2">
        <f t="shared" si="4"/>
        <v>15</v>
      </c>
      <c r="AL29" s="58"/>
      <c r="AM29" s="58"/>
      <c r="AN29" s="58"/>
      <c r="AO29" s="58"/>
      <c r="AP29" s="58"/>
      <c r="AQ29" s="58"/>
      <c r="AR29" s="58"/>
      <c r="AS29" s="58"/>
      <c r="AT29" s="58"/>
      <c r="AU29" s="58"/>
      <c r="AV29" s="58"/>
      <c r="AW29" s="58"/>
      <c r="AX29" s="58"/>
    </row>
    <row r="30" spans="1:54" s="2" customFormat="1" ht="15" x14ac:dyDescent="0.2">
      <c r="A30" s="17">
        <v>1222</v>
      </c>
      <c r="B30" s="17" t="s">
        <v>107</v>
      </c>
      <c r="C30" s="25">
        <v>44935</v>
      </c>
      <c r="D30" s="25">
        <v>45516</v>
      </c>
      <c r="E30" s="17">
        <v>15.99</v>
      </c>
      <c r="F30" s="17">
        <v>382</v>
      </c>
      <c r="G30" s="17" t="s">
        <v>79</v>
      </c>
      <c r="H30" s="17">
        <v>2</v>
      </c>
      <c r="I30" s="17">
        <v>2</v>
      </c>
      <c r="J30" s="17" t="b">
        <v>0</v>
      </c>
      <c r="K30" s="17">
        <v>49</v>
      </c>
      <c r="L30" s="17">
        <v>45</v>
      </c>
      <c r="M30" s="17" t="s">
        <v>39</v>
      </c>
      <c r="N30" s="17" t="s">
        <v>26</v>
      </c>
      <c r="O30" s="17" t="s">
        <v>27</v>
      </c>
      <c r="P30" s="17">
        <v>63</v>
      </c>
      <c r="Q30" s="17">
        <v>4</v>
      </c>
      <c r="R30" s="17" t="b">
        <v>1</v>
      </c>
      <c r="S30" s="17" t="s">
        <v>28</v>
      </c>
      <c r="T30" s="17">
        <v>1581</v>
      </c>
      <c r="U30" s="17" t="s">
        <v>51</v>
      </c>
      <c r="V30" s="17" t="s">
        <v>30</v>
      </c>
      <c r="W30" s="17" t="s">
        <v>53</v>
      </c>
      <c r="X30" s="17">
        <v>19</v>
      </c>
      <c r="Y30" s="19">
        <f>streaming_service_data!$X30*streaming_service_data!$E30</f>
        <v>303.81</v>
      </c>
      <c r="Z30" s="17" t="s">
        <v>404</v>
      </c>
      <c r="AA30" s="17">
        <v>2023</v>
      </c>
      <c r="AB30" s="17" t="str">
        <f t="shared" si="0"/>
        <v>Aug</v>
      </c>
      <c r="AC30" s="17">
        <f t="shared" si="1"/>
        <v>2024</v>
      </c>
      <c r="AD30" s="17" t="s">
        <v>480</v>
      </c>
      <c r="AE30" s="38">
        <f t="shared" si="2"/>
        <v>6.0634920634920633</v>
      </c>
      <c r="AF30" s="31">
        <f t="shared" si="3"/>
        <v>0.16492146596858639</v>
      </c>
      <c r="AG30" s="17">
        <f ca="1">TODAY()-streaming_service_data!$D30</f>
        <v>229</v>
      </c>
      <c r="AH30" s="20" t="str">
        <f ca="1">IF(AG30&lt;=100,"Active",IF(streaming_service_data!$AG30&lt;200,"Moderate","In-Active"))</f>
        <v>In-Active</v>
      </c>
      <c r="AI30" s="2">
        <f t="shared" si="4"/>
        <v>19</v>
      </c>
      <c r="AL30" s="58"/>
      <c r="AM30" s="58"/>
      <c r="AN30" s="58"/>
      <c r="AO30" s="58"/>
      <c r="AP30" s="58"/>
      <c r="AQ30" s="58"/>
      <c r="AR30" s="58"/>
      <c r="AS30" s="58"/>
      <c r="AT30" s="58"/>
      <c r="AU30" s="58"/>
      <c r="AV30" s="58"/>
      <c r="AW30" s="58"/>
      <c r="AX30" s="58"/>
    </row>
    <row r="31" spans="1:54" s="2" customFormat="1" ht="15" x14ac:dyDescent="0.2">
      <c r="A31" s="21">
        <v>1228</v>
      </c>
      <c r="B31" s="21" t="s">
        <v>171</v>
      </c>
      <c r="C31" s="22">
        <v>45014</v>
      </c>
      <c r="D31" s="22">
        <v>45640</v>
      </c>
      <c r="E31" s="21">
        <v>7.99</v>
      </c>
      <c r="F31" s="21">
        <v>299</v>
      </c>
      <c r="G31" s="21" t="s">
        <v>55</v>
      </c>
      <c r="H31" s="21">
        <v>3</v>
      </c>
      <c r="I31" s="21">
        <v>1</v>
      </c>
      <c r="J31" s="21" t="b">
        <v>0</v>
      </c>
      <c r="K31" s="21">
        <v>488</v>
      </c>
      <c r="L31" s="21">
        <v>135</v>
      </c>
      <c r="M31" s="21" t="s">
        <v>63</v>
      </c>
      <c r="N31" s="21" t="s">
        <v>40</v>
      </c>
      <c r="O31" s="21" t="s">
        <v>34</v>
      </c>
      <c r="P31" s="21">
        <v>100</v>
      </c>
      <c r="Q31" s="21">
        <v>4.8</v>
      </c>
      <c r="R31" s="21" t="b">
        <v>0</v>
      </c>
      <c r="S31" s="21" t="s">
        <v>28</v>
      </c>
      <c r="T31" s="21">
        <v>2385</v>
      </c>
      <c r="U31" s="21" t="s">
        <v>35</v>
      </c>
      <c r="V31" s="21" t="s">
        <v>60</v>
      </c>
      <c r="W31" s="21" t="s">
        <v>75</v>
      </c>
      <c r="X31" s="21">
        <v>20</v>
      </c>
      <c r="Y31" s="23">
        <f>streaming_service_data!$X31*streaming_service_data!$E31</f>
        <v>159.80000000000001</v>
      </c>
      <c r="Z31" s="21" t="s">
        <v>406</v>
      </c>
      <c r="AA31" s="21">
        <v>2023</v>
      </c>
      <c r="AB31" s="21" t="str">
        <f t="shared" si="0"/>
        <v>Dec</v>
      </c>
      <c r="AC31" s="21">
        <f t="shared" si="1"/>
        <v>2024</v>
      </c>
      <c r="AD31" s="21" t="s">
        <v>479</v>
      </c>
      <c r="AE31" s="39">
        <f t="shared" si="2"/>
        <v>2.99</v>
      </c>
      <c r="AF31" s="35">
        <f t="shared" si="3"/>
        <v>0.33444816053511706</v>
      </c>
      <c r="AG31" s="21">
        <f ca="1">TODAY()-streaming_service_data!$D31</f>
        <v>105</v>
      </c>
      <c r="AH31" s="24" t="str">
        <f ca="1">IF(AG31&lt;=100,"Active",IF(streaming_service_data!$AG31&lt;200,"Moderate","In-Active"))</f>
        <v>Moderate</v>
      </c>
      <c r="AI31" s="2">
        <f t="shared" si="4"/>
        <v>20</v>
      </c>
      <c r="AL31" s="58"/>
      <c r="AM31" s="58"/>
      <c r="AN31" s="58"/>
      <c r="AO31" s="58"/>
      <c r="AP31" s="58"/>
      <c r="AQ31" s="58"/>
      <c r="AR31" s="58"/>
      <c r="AS31" s="58"/>
      <c r="AT31" s="58"/>
      <c r="AU31" s="58"/>
      <c r="AV31" s="58"/>
      <c r="AW31" s="58"/>
      <c r="AX31" s="58"/>
    </row>
    <row r="32" spans="1:54" s="2" customFormat="1" ht="15" x14ac:dyDescent="0.2">
      <c r="A32" s="17">
        <v>1235</v>
      </c>
      <c r="B32" s="17" t="s">
        <v>80</v>
      </c>
      <c r="C32" s="25">
        <v>45230</v>
      </c>
      <c r="D32" s="25">
        <v>45623</v>
      </c>
      <c r="E32" s="17">
        <v>15.99</v>
      </c>
      <c r="F32" s="17">
        <v>100</v>
      </c>
      <c r="G32" s="17" t="s">
        <v>46</v>
      </c>
      <c r="H32" s="17">
        <v>2</v>
      </c>
      <c r="I32" s="17">
        <v>6</v>
      </c>
      <c r="J32" s="17" t="b">
        <v>1</v>
      </c>
      <c r="K32" s="17">
        <v>103</v>
      </c>
      <c r="L32" s="17">
        <v>36</v>
      </c>
      <c r="M32" s="17" t="s">
        <v>48</v>
      </c>
      <c r="N32" s="17" t="s">
        <v>40</v>
      </c>
      <c r="O32" s="17" t="s">
        <v>41</v>
      </c>
      <c r="P32" s="17">
        <v>68</v>
      </c>
      <c r="Q32" s="17">
        <v>3.7</v>
      </c>
      <c r="R32" s="17" t="b">
        <v>0</v>
      </c>
      <c r="S32" s="17" t="s">
        <v>28</v>
      </c>
      <c r="T32" s="17">
        <v>3003</v>
      </c>
      <c r="U32" s="17" t="s">
        <v>65</v>
      </c>
      <c r="V32" s="17" t="s">
        <v>68</v>
      </c>
      <c r="W32" s="17" t="s">
        <v>31</v>
      </c>
      <c r="X32" s="17">
        <v>12</v>
      </c>
      <c r="Y32" s="19">
        <f>streaming_service_data!$X32*streaming_service_data!$E32</f>
        <v>191.88</v>
      </c>
      <c r="Z32" s="17" t="s">
        <v>413</v>
      </c>
      <c r="AA32" s="17">
        <v>2023</v>
      </c>
      <c r="AB32" s="17" t="str">
        <f t="shared" si="0"/>
        <v>Nov</v>
      </c>
      <c r="AC32" s="17">
        <f t="shared" si="1"/>
        <v>2024</v>
      </c>
      <c r="AD32" s="17" t="s">
        <v>480</v>
      </c>
      <c r="AE32" s="38">
        <f t="shared" si="2"/>
        <v>1.4705882352941178</v>
      </c>
      <c r="AF32" s="31">
        <f t="shared" si="3"/>
        <v>0.68</v>
      </c>
      <c r="AG32" s="17">
        <f ca="1">TODAY()-streaming_service_data!$D32</f>
        <v>122</v>
      </c>
      <c r="AH32" s="20" t="str">
        <f ca="1">IF(AG32&lt;=100,"Active",IF(streaming_service_data!$AG32&lt;200,"Moderate","In-Active"))</f>
        <v>Moderate</v>
      </c>
      <c r="AI32" s="2">
        <f t="shared" si="4"/>
        <v>12</v>
      </c>
      <c r="AL32" s="58"/>
      <c r="AM32" s="58"/>
      <c r="AN32" s="58"/>
      <c r="AO32" s="58"/>
      <c r="AP32" s="58"/>
      <c r="AQ32" s="58"/>
      <c r="AR32" s="58"/>
      <c r="AS32" s="58"/>
      <c r="AT32" s="58"/>
      <c r="AU32" s="58"/>
      <c r="AV32" s="58"/>
      <c r="AW32" s="58"/>
      <c r="AX32" s="58"/>
    </row>
    <row r="33" spans="1:50" s="2" customFormat="1" ht="15" x14ac:dyDescent="0.2">
      <c r="A33" s="21">
        <v>1253</v>
      </c>
      <c r="B33" s="21" t="s">
        <v>109</v>
      </c>
      <c r="C33" s="22">
        <v>45542</v>
      </c>
      <c r="D33" s="22">
        <v>45424</v>
      </c>
      <c r="E33" s="21">
        <v>11.99</v>
      </c>
      <c r="F33" s="21">
        <v>280</v>
      </c>
      <c r="G33" s="21" t="s">
        <v>55</v>
      </c>
      <c r="H33" s="21">
        <v>1</v>
      </c>
      <c r="I33" s="21">
        <v>1</v>
      </c>
      <c r="J33" s="21" t="b">
        <v>1</v>
      </c>
      <c r="K33" s="21">
        <v>702</v>
      </c>
      <c r="L33" s="21">
        <v>58</v>
      </c>
      <c r="M33" s="21" t="s">
        <v>74</v>
      </c>
      <c r="N33" s="21" t="s">
        <v>26</v>
      </c>
      <c r="O33" s="21" t="s">
        <v>67</v>
      </c>
      <c r="P33" s="21">
        <v>13</v>
      </c>
      <c r="Q33" s="21">
        <v>3.2</v>
      </c>
      <c r="R33" s="21" t="b">
        <v>0</v>
      </c>
      <c r="S33" s="21" t="s">
        <v>28</v>
      </c>
      <c r="T33" s="21">
        <v>4116</v>
      </c>
      <c r="U33" s="21" t="s">
        <v>29</v>
      </c>
      <c r="V33" s="21" t="s">
        <v>60</v>
      </c>
      <c r="W33" s="21" t="s">
        <v>75</v>
      </c>
      <c r="X33" s="21">
        <v>3</v>
      </c>
      <c r="Y33" s="23">
        <f>streaming_service_data!$X33*streaming_service_data!$E33</f>
        <v>35.97</v>
      </c>
      <c r="Z33" s="21" t="s">
        <v>412</v>
      </c>
      <c r="AA33" s="21">
        <v>2024</v>
      </c>
      <c r="AB33" s="21" t="str">
        <f t="shared" si="0"/>
        <v>May</v>
      </c>
      <c r="AC33" s="21">
        <f t="shared" si="1"/>
        <v>2024</v>
      </c>
      <c r="AD33" s="21" t="s">
        <v>478</v>
      </c>
      <c r="AE33" s="39">
        <f t="shared" si="2"/>
        <v>21.53846153846154</v>
      </c>
      <c r="AF33" s="35">
        <f t="shared" si="3"/>
        <v>4.642857142857143E-2</v>
      </c>
      <c r="AG33" s="21">
        <f ca="1">TODAY()-streaming_service_data!$D33</f>
        <v>321</v>
      </c>
      <c r="AH33" s="24" t="str">
        <f ca="1">IF(AG33&lt;=100,"Active",IF(streaming_service_data!$AG33&lt;200,"Moderate","In-Active"))</f>
        <v>In-Active</v>
      </c>
      <c r="AI33" s="2">
        <f t="shared" si="4"/>
        <v>3</v>
      </c>
      <c r="AL33" s="58"/>
      <c r="AM33" s="58"/>
      <c r="AN33" s="58"/>
      <c r="AO33" s="58"/>
      <c r="AP33" s="58"/>
      <c r="AQ33" s="58"/>
      <c r="AR33" s="58"/>
      <c r="AS33" s="58"/>
      <c r="AT33" s="58"/>
      <c r="AU33" s="58"/>
      <c r="AV33" s="58"/>
      <c r="AW33" s="58"/>
      <c r="AX33" s="58"/>
    </row>
    <row r="34" spans="1:50" s="2" customFormat="1" ht="15" x14ac:dyDescent="0.2">
      <c r="A34" s="17">
        <v>1255</v>
      </c>
      <c r="B34" s="17" t="s">
        <v>89</v>
      </c>
      <c r="C34" s="25">
        <v>45112</v>
      </c>
      <c r="D34" s="25">
        <v>45577</v>
      </c>
      <c r="E34" s="17">
        <v>11.99</v>
      </c>
      <c r="F34" s="17">
        <v>82</v>
      </c>
      <c r="G34" s="17" t="s">
        <v>46</v>
      </c>
      <c r="H34" s="17">
        <v>4</v>
      </c>
      <c r="I34" s="17">
        <v>3</v>
      </c>
      <c r="J34" s="17" t="b">
        <v>1</v>
      </c>
      <c r="K34" s="17">
        <v>264</v>
      </c>
      <c r="L34" s="17">
        <v>115</v>
      </c>
      <c r="M34" s="17" t="s">
        <v>48</v>
      </c>
      <c r="N34" s="17" t="s">
        <v>64</v>
      </c>
      <c r="O34" s="17" t="s">
        <v>67</v>
      </c>
      <c r="P34" s="17">
        <v>30</v>
      </c>
      <c r="Q34" s="17">
        <v>4.7</v>
      </c>
      <c r="R34" s="17" t="b">
        <v>1</v>
      </c>
      <c r="S34" s="17" t="s">
        <v>28</v>
      </c>
      <c r="T34" s="17">
        <v>1870</v>
      </c>
      <c r="U34" s="17" t="s">
        <v>51</v>
      </c>
      <c r="V34" s="17" t="s">
        <v>52</v>
      </c>
      <c r="W34" s="17" t="s">
        <v>75</v>
      </c>
      <c r="X34" s="17">
        <v>15</v>
      </c>
      <c r="Y34" s="19">
        <f>streaming_service_data!$X34*streaming_service_data!$E34</f>
        <v>179.85</v>
      </c>
      <c r="Z34" s="17" t="s">
        <v>410</v>
      </c>
      <c r="AA34" s="17">
        <v>2023</v>
      </c>
      <c r="AB34" s="17" t="str">
        <f t="shared" si="0"/>
        <v>Oct</v>
      </c>
      <c r="AC34" s="17">
        <f t="shared" si="1"/>
        <v>2024</v>
      </c>
      <c r="AD34" s="17" t="s">
        <v>478</v>
      </c>
      <c r="AE34" s="38">
        <f t="shared" si="2"/>
        <v>2.7333333333333334</v>
      </c>
      <c r="AF34" s="31">
        <f t="shared" si="3"/>
        <v>0.36585365853658536</v>
      </c>
      <c r="AG34" s="17">
        <f ca="1">TODAY()-streaming_service_data!$D34</f>
        <v>168</v>
      </c>
      <c r="AH34" s="20" t="str">
        <f ca="1">IF(AG34&lt;=100,"Active",IF(streaming_service_data!$AG34&lt;200,"Moderate","In-Active"))</f>
        <v>Moderate</v>
      </c>
      <c r="AI34" s="2">
        <f t="shared" si="4"/>
        <v>15</v>
      </c>
      <c r="AL34" s="58"/>
      <c r="AM34" s="58"/>
      <c r="AN34" s="58"/>
      <c r="AO34" s="58"/>
      <c r="AP34" s="58"/>
      <c r="AQ34" s="58"/>
      <c r="AR34" s="58"/>
      <c r="AS34" s="58"/>
      <c r="AT34" s="58"/>
      <c r="AU34" s="58"/>
      <c r="AV34" s="58"/>
      <c r="AW34" s="58"/>
      <c r="AX34" s="58"/>
    </row>
    <row r="35" spans="1:50" s="2" customFormat="1" ht="15" x14ac:dyDescent="0.2">
      <c r="A35" s="21">
        <v>1257</v>
      </c>
      <c r="B35" s="21" t="s">
        <v>167</v>
      </c>
      <c r="C35" s="22">
        <v>45140</v>
      </c>
      <c r="D35" s="22">
        <v>45516</v>
      </c>
      <c r="E35" s="21">
        <v>7.99</v>
      </c>
      <c r="F35" s="21">
        <v>245</v>
      </c>
      <c r="G35" s="21" t="s">
        <v>24</v>
      </c>
      <c r="H35" s="21">
        <v>3</v>
      </c>
      <c r="I35" s="21">
        <v>4</v>
      </c>
      <c r="J35" s="21" t="b">
        <v>0</v>
      </c>
      <c r="K35" s="21">
        <v>831</v>
      </c>
      <c r="L35" s="21">
        <v>15</v>
      </c>
      <c r="M35" s="21" t="s">
        <v>39</v>
      </c>
      <c r="N35" s="21" t="s">
        <v>26</v>
      </c>
      <c r="O35" s="21" t="s">
        <v>34</v>
      </c>
      <c r="P35" s="21">
        <v>64</v>
      </c>
      <c r="Q35" s="21">
        <v>4.9000000000000004</v>
      </c>
      <c r="R35" s="21" t="b">
        <v>0</v>
      </c>
      <c r="S35" s="21" t="s">
        <v>28</v>
      </c>
      <c r="T35" s="21">
        <v>212</v>
      </c>
      <c r="U35" s="21" t="s">
        <v>65</v>
      </c>
      <c r="V35" s="21" t="s">
        <v>60</v>
      </c>
      <c r="W35" s="21" t="s">
        <v>75</v>
      </c>
      <c r="X35" s="21">
        <v>12</v>
      </c>
      <c r="Y35" s="23">
        <f>streaming_service_data!$X35*streaming_service_data!$E35</f>
        <v>95.88</v>
      </c>
      <c r="Z35" s="21" t="s">
        <v>411</v>
      </c>
      <c r="AA35" s="21">
        <v>2023</v>
      </c>
      <c r="AB35" s="21" t="str">
        <f t="shared" si="0"/>
        <v>Aug</v>
      </c>
      <c r="AC35" s="21">
        <f t="shared" si="1"/>
        <v>2024</v>
      </c>
      <c r="AD35" s="21" t="s">
        <v>479</v>
      </c>
      <c r="AE35" s="39">
        <f t="shared" si="2"/>
        <v>3.828125</v>
      </c>
      <c r="AF35" s="35">
        <f t="shared" si="3"/>
        <v>0.26122448979591839</v>
      </c>
      <c r="AG35" s="21">
        <f ca="1">TODAY()-streaming_service_data!$D35</f>
        <v>229</v>
      </c>
      <c r="AH35" s="24" t="str">
        <f ca="1">IF(AG35&lt;=100,"Active",IF(streaming_service_data!$AG35&lt;200,"Moderate","In-Active"))</f>
        <v>In-Active</v>
      </c>
      <c r="AI35" s="2">
        <f t="shared" si="4"/>
        <v>12</v>
      </c>
      <c r="AL35" s="58"/>
      <c r="AM35" s="58"/>
      <c r="AN35" s="58"/>
      <c r="AO35" s="58"/>
      <c r="AP35" s="58"/>
      <c r="AQ35" s="58"/>
      <c r="AR35" s="58"/>
      <c r="AS35" s="58"/>
      <c r="AT35" s="58"/>
      <c r="AU35" s="58"/>
      <c r="AV35" s="58"/>
      <c r="AW35" s="58"/>
      <c r="AX35" s="58"/>
    </row>
    <row r="36" spans="1:50" s="2" customFormat="1" ht="15" x14ac:dyDescent="0.2">
      <c r="A36" s="17">
        <v>1260</v>
      </c>
      <c r="B36" s="17" t="s">
        <v>267</v>
      </c>
      <c r="C36" s="25">
        <v>45629</v>
      </c>
      <c r="D36" s="25">
        <v>45363</v>
      </c>
      <c r="E36" s="17">
        <v>7.99</v>
      </c>
      <c r="F36" s="17">
        <v>217</v>
      </c>
      <c r="G36" s="17" t="s">
        <v>46</v>
      </c>
      <c r="H36" s="17">
        <v>5</v>
      </c>
      <c r="I36" s="17">
        <v>2</v>
      </c>
      <c r="J36" s="17" t="b">
        <v>0</v>
      </c>
      <c r="K36" s="17">
        <v>669</v>
      </c>
      <c r="L36" s="17">
        <v>155</v>
      </c>
      <c r="M36" s="17" t="s">
        <v>63</v>
      </c>
      <c r="N36" s="17" t="s">
        <v>40</v>
      </c>
      <c r="O36" s="17" t="s">
        <v>41</v>
      </c>
      <c r="P36" s="17">
        <v>40</v>
      </c>
      <c r="Q36" s="17">
        <v>4.8</v>
      </c>
      <c r="R36" s="17" t="b">
        <v>1</v>
      </c>
      <c r="S36" s="17" t="s">
        <v>28</v>
      </c>
      <c r="T36" s="17">
        <v>2390</v>
      </c>
      <c r="U36" s="17" t="s">
        <v>65</v>
      </c>
      <c r="V36" s="17" t="s">
        <v>30</v>
      </c>
      <c r="W36" s="17" t="s">
        <v>31</v>
      </c>
      <c r="X36" s="17">
        <v>8</v>
      </c>
      <c r="Y36" s="19">
        <f>streaming_service_data!$X36*streaming_service_data!$E36</f>
        <v>63.92</v>
      </c>
      <c r="Z36" s="17" t="s">
        <v>415</v>
      </c>
      <c r="AA36" s="17">
        <v>2024</v>
      </c>
      <c r="AB36" s="17" t="str">
        <f t="shared" si="0"/>
        <v>Mar</v>
      </c>
      <c r="AC36" s="17">
        <f t="shared" si="1"/>
        <v>2024</v>
      </c>
      <c r="AD36" s="17" t="s">
        <v>479</v>
      </c>
      <c r="AE36" s="38">
        <f t="shared" si="2"/>
        <v>5.4249999999999998</v>
      </c>
      <c r="AF36" s="31">
        <f t="shared" si="3"/>
        <v>0.18433179723502305</v>
      </c>
      <c r="AG36" s="17">
        <f ca="1">TODAY()-streaming_service_data!$D36</f>
        <v>382</v>
      </c>
      <c r="AH36" s="20" t="str">
        <f ca="1">IF(AG36&lt;=100,"Active",IF(streaming_service_data!$AG36&lt;200,"Moderate","In-Active"))</f>
        <v>In-Active</v>
      </c>
      <c r="AI36" s="2">
        <f t="shared" si="4"/>
        <v>8</v>
      </c>
      <c r="AL36" s="58"/>
      <c r="AM36" s="58"/>
      <c r="AN36" s="58"/>
      <c r="AO36" s="58"/>
      <c r="AP36" s="58"/>
      <c r="AQ36" s="58"/>
      <c r="AR36" s="58"/>
      <c r="AS36" s="58"/>
      <c r="AT36" s="58"/>
      <c r="AU36" s="58"/>
      <c r="AV36" s="58"/>
      <c r="AW36" s="58"/>
      <c r="AX36" s="58"/>
    </row>
    <row r="37" spans="1:50" s="2" customFormat="1" ht="15" x14ac:dyDescent="0.2">
      <c r="A37" s="21">
        <v>1269</v>
      </c>
      <c r="B37" s="21" t="s">
        <v>397</v>
      </c>
      <c r="C37" s="22">
        <v>45170</v>
      </c>
      <c r="D37" s="22">
        <v>45625</v>
      </c>
      <c r="E37" s="21">
        <v>15.99</v>
      </c>
      <c r="F37" s="21">
        <v>29</v>
      </c>
      <c r="G37" s="21" t="s">
        <v>24</v>
      </c>
      <c r="H37" s="21">
        <v>3</v>
      </c>
      <c r="I37" s="21">
        <v>2</v>
      </c>
      <c r="J37" s="21" t="b">
        <v>0</v>
      </c>
      <c r="K37" s="21">
        <v>404</v>
      </c>
      <c r="L37" s="21">
        <v>177</v>
      </c>
      <c r="M37" s="21" t="s">
        <v>25</v>
      </c>
      <c r="N37" s="21" t="s">
        <v>64</v>
      </c>
      <c r="O37" s="21" t="s">
        <v>50</v>
      </c>
      <c r="P37" s="21">
        <v>81</v>
      </c>
      <c r="Q37" s="21">
        <v>4.4000000000000004</v>
      </c>
      <c r="R37" s="21" t="b">
        <v>0</v>
      </c>
      <c r="S37" s="21" t="s">
        <v>28</v>
      </c>
      <c r="T37" s="21">
        <v>4127</v>
      </c>
      <c r="U37" s="21" t="s">
        <v>65</v>
      </c>
      <c r="V37" s="21" t="s">
        <v>52</v>
      </c>
      <c r="W37" s="21" t="s">
        <v>37</v>
      </c>
      <c r="X37" s="21">
        <v>14</v>
      </c>
      <c r="Y37" s="23">
        <f>streaming_service_data!$X37*streaming_service_data!$E37</f>
        <v>223.86</v>
      </c>
      <c r="Z37" s="21" t="s">
        <v>412</v>
      </c>
      <c r="AA37" s="21">
        <v>2023</v>
      </c>
      <c r="AB37" s="21" t="str">
        <f t="shared" si="0"/>
        <v>Nov</v>
      </c>
      <c r="AC37" s="21">
        <f t="shared" si="1"/>
        <v>2024</v>
      </c>
      <c r="AD37" s="21" t="s">
        <v>480</v>
      </c>
      <c r="AE37" s="39">
        <f t="shared" si="2"/>
        <v>0.35802469135802467</v>
      </c>
      <c r="AF37" s="35">
        <f t="shared" si="3"/>
        <v>2.7931034482758621</v>
      </c>
      <c r="AG37" s="21">
        <f ca="1">TODAY()-streaming_service_data!$D37</f>
        <v>120</v>
      </c>
      <c r="AH37" s="24" t="str">
        <f ca="1">IF(AG37&lt;=100,"Active",IF(streaming_service_data!$AG37&lt;200,"Moderate","In-Active"))</f>
        <v>Moderate</v>
      </c>
      <c r="AI37" s="2">
        <f t="shared" si="4"/>
        <v>14</v>
      </c>
      <c r="AL37" s="58"/>
      <c r="AM37" s="58"/>
      <c r="AN37" s="58"/>
      <c r="AO37" s="58"/>
      <c r="AP37" s="58"/>
      <c r="AQ37" s="58"/>
      <c r="AR37" s="58"/>
      <c r="AS37" s="58"/>
      <c r="AT37" s="58"/>
      <c r="AU37" s="58"/>
      <c r="AV37" s="58"/>
      <c r="AW37" s="58"/>
      <c r="AX37" s="58"/>
    </row>
    <row r="38" spans="1:50" s="2" customFormat="1" ht="15" x14ac:dyDescent="0.2">
      <c r="A38" s="17">
        <v>1272</v>
      </c>
      <c r="B38" s="17" t="s">
        <v>176</v>
      </c>
      <c r="C38" s="25">
        <v>45490</v>
      </c>
      <c r="D38" s="25">
        <v>45616</v>
      </c>
      <c r="E38" s="17">
        <v>15.99</v>
      </c>
      <c r="F38" s="17">
        <v>163</v>
      </c>
      <c r="G38" s="17" t="s">
        <v>62</v>
      </c>
      <c r="H38" s="17">
        <v>5</v>
      </c>
      <c r="I38" s="17">
        <v>1</v>
      </c>
      <c r="J38" s="17" t="b">
        <v>0</v>
      </c>
      <c r="K38" s="17">
        <v>683</v>
      </c>
      <c r="L38" s="17">
        <v>108</v>
      </c>
      <c r="M38" s="17" t="s">
        <v>44</v>
      </c>
      <c r="N38" s="17" t="s">
        <v>64</v>
      </c>
      <c r="O38" s="17" t="s">
        <v>41</v>
      </c>
      <c r="P38" s="17">
        <v>10</v>
      </c>
      <c r="Q38" s="17">
        <v>4.2</v>
      </c>
      <c r="R38" s="17" t="b">
        <v>0</v>
      </c>
      <c r="S38" s="17" t="s">
        <v>28</v>
      </c>
      <c r="T38" s="17">
        <v>809</v>
      </c>
      <c r="U38" s="17" t="s">
        <v>29</v>
      </c>
      <c r="V38" s="17" t="s">
        <v>68</v>
      </c>
      <c r="W38" s="17" t="s">
        <v>37</v>
      </c>
      <c r="X38" s="17">
        <v>4</v>
      </c>
      <c r="Y38" s="19">
        <f>streaming_service_data!$X38*streaming_service_data!$E38</f>
        <v>63.96</v>
      </c>
      <c r="Z38" s="17" t="s">
        <v>410</v>
      </c>
      <c r="AA38" s="17">
        <v>2024</v>
      </c>
      <c r="AB38" s="17" t="str">
        <f t="shared" si="0"/>
        <v>Nov</v>
      </c>
      <c r="AC38" s="17">
        <f t="shared" si="1"/>
        <v>2024</v>
      </c>
      <c r="AD38" s="17" t="s">
        <v>480</v>
      </c>
      <c r="AE38" s="38">
        <f t="shared" si="2"/>
        <v>16.3</v>
      </c>
      <c r="AF38" s="31">
        <f t="shared" si="3"/>
        <v>6.1349693251533742E-2</v>
      </c>
      <c r="AG38" s="17">
        <f ca="1">TODAY()-streaming_service_data!$D38</f>
        <v>129</v>
      </c>
      <c r="AH38" s="20" t="str">
        <f ca="1">IF(AG38&lt;=100,"Active",IF(streaming_service_data!$AG38&lt;200,"Moderate","In-Active"))</f>
        <v>Moderate</v>
      </c>
      <c r="AI38" s="2">
        <f t="shared" si="4"/>
        <v>4</v>
      </c>
      <c r="AL38" s="58"/>
      <c r="AM38" s="58"/>
      <c r="AN38" s="58"/>
      <c r="AO38" s="58"/>
      <c r="AP38" s="58"/>
      <c r="AQ38" s="58"/>
      <c r="AR38" s="58"/>
      <c r="AS38" s="58"/>
      <c r="AT38" s="58"/>
      <c r="AU38" s="58"/>
      <c r="AV38" s="58"/>
      <c r="AW38" s="58"/>
      <c r="AX38" s="58"/>
    </row>
    <row r="39" spans="1:50" s="2" customFormat="1" ht="15" x14ac:dyDescent="0.2">
      <c r="A39" s="21">
        <v>1282</v>
      </c>
      <c r="B39" s="21" t="s">
        <v>88</v>
      </c>
      <c r="C39" s="22">
        <v>45577</v>
      </c>
      <c r="D39" s="22">
        <v>45623</v>
      </c>
      <c r="E39" s="21">
        <v>15.99</v>
      </c>
      <c r="F39" s="21">
        <v>432</v>
      </c>
      <c r="G39" s="21" t="s">
        <v>55</v>
      </c>
      <c r="H39" s="21">
        <v>4</v>
      </c>
      <c r="I39" s="21">
        <v>3</v>
      </c>
      <c r="J39" s="21" t="b">
        <v>1</v>
      </c>
      <c r="K39" s="21">
        <v>666</v>
      </c>
      <c r="L39" s="21">
        <v>76</v>
      </c>
      <c r="M39" s="21" t="s">
        <v>59</v>
      </c>
      <c r="N39" s="21" t="s">
        <v>64</v>
      </c>
      <c r="O39" s="21" t="s">
        <v>67</v>
      </c>
      <c r="P39" s="21">
        <v>92</v>
      </c>
      <c r="Q39" s="21">
        <v>4.5999999999999996</v>
      </c>
      <c r="R39" s="21" t="b">
        <v>0</v>
      </c>
      <c r="S39" s="21" t="s">
        <v>28</v>
      </c>
      <c r="T39" s="21">
        <v>4020</v>
      </c>
      <c r="U39" s="21" t="s">
        <v>65</v>
      </c>
      <c r="V39" s="21" t="s">
        <v>60</v>
      </c>
      <c r="W39" s="21" t="s">
        <v>31</v>
      </c>
      <c r="X39" s="21">
        <v>1</v>
      </c>
      <c r="Y39" s="23">
        <f>streaming_service_data!$X39*streaming_service_data!$E39</f>
        <v>15.99</v>
      </c>
      <c r="Z39" s="21" t="s">
        <v>413</v>
      </c>
      <c r="AA39" s="21">
        <v>2024</v>
      </c>
      <c r="AB39" s="21" t="str">
        <f t="shared" si="0"/>
        <v>Nov</v>
      </c>
      <c r="AC39" s="21">
        <f t="shared" si="1"/>
        <v>2024</v>
      </c>
      <c r="AD39" s="21" t="s">
        <v>480</v>
      </c>
      <c r="AE39" s="39">
        <f t="shared" si="2"/>
        <v>4.6956521739130439</v>
      </c>
      <c r="AF39" s="35">
        <f t="shared" si="3"/>
        <v>0.21296296296296297</v>
      </c>
      <c r="AG39" s="21">
        <f ca="1">TODAY()-streaming_service_data!$D39</f>
        <v>122</v>
      </c>
      <c r="AH39" s="24" t="str">
        <f ca="1">IF(AG39&lt;=100,"Active",IF(streaming_service_data!$AG39&lt;200,"Moderate","In-Active"))</f>
        <v>Moderate</v>
      </c>
      <c r="AI39" s="2">
        <f t="shared" si="4"/>
        <v>1</v>
      </c>
      <c r="AL39" s="58"/>
      <c r="AM39" s="58"/>
      <c r="AN39" s="58"/>
      <c r="AO39" s="58"/>
      <c r="AP39" s="58"/>
      <c r="AQ39" s="58"/>
      <c r="AR39" s="58"/>
      <c r="AS39" s="58"/>
      <c r="AT39" s="58"/>
      <c r="AU39" s="58"/>
      <c r="AV39" s="58"/>
      <c r="AW39" s="58"/>
      <c r="AX39" s="58"/>
    </row>
    <row r="40" spans="1:50" s="2" customFormat="1" ht="15" x14ac:dyDescent="0.2">
      <c r="A40" s="17">
        <v>1284</v>
      </c>
      <c r="B40" s="17" t="s">
        <v>109</v>
      </c>
      <c r="C40" s="25">
        <v>45394</v>
      </c>
      <c r="D40" s="25">
        <v>45303</v>
      </c>
      <c r="E40" s="17">
        <v>7.99</v>
      </c>
      <c r="F40" s="17">
        <v>405</v>
      </c>
      <c r="G40" s="17" t="s">
        <v>62</v>
      </c>
      <c r="H40" s="17">
        <v>4</v>
      </c>
      <c r="I40" s="17">
        <v>3</v>
      </c>
      <c r="J40" s="17" t="b">
        <v>1</v>
      </c>
      <c r="K40" s="17">
        <v>695</v>
      </c>
      <c r="L40" s="17">
        <v>85</v>
      </c>
      <c r="M40" s="17" t="s">
        <v>59</v>
      </c>
      <c r="N40" s="17" t="s">
        <v>49</v>
      </c>
      <c r="O40" s="17" t="s">
        <v>67</v>
      </c>
      <c r="P40" s="17">
        <v>42</v>
      </c>
      <c r="Q40" s="17">
        <v>3.7</v>
      </c>
      <c r="R40" s="17" t="b">
        <v>0</v>
      </c>
      <c r="S40" s="17" t="s">
        <v>28</v>
      </c>
      <c r="T40" s="17">
        <v>2395</v>
      </c>
      <c r="U40" s="17" t="s">
        <v>57</v>
      </c>
      <c r="V40" s="17" t="s">
        <v>36</v>
      </c>
      <c r="W40" s="17" t="s">
        <v>53</v>
      </c>
      <c r="X40" s="17">
        <v>3</v>
      </c>
      <c r="Y40" s="19">
        <f>streaming_service_data!$X40*streaming_service_data!$E40</f>
        <v>23.97</v>
      </c>
      <c r="Z40" s="17" t="s">
        <v>407</v>
      </c>
      <c r="AA40" s="17">
        <v>2024</v>
      </c>
      <c r="AB40" s="17" t="str">
        <f t="shared" si="0"/>
        <v>Jan</v>
      </c>
      <c r="AC40" s="17">
        <f t="shared" si="1"/>
        <v>2024</v>
      </c>
      <c r="AD40" s="17" t="s">
        <v>479</v>
      </c>
      <c r="AE40" s="38">
        <f t="shared" si="2"/>
        <v>9.6428571428571423</v>
      </c>
      <c r="AF40" s="31">
        <f t="shared" si="3"/>
        <v>0.1037037037037037</v>
      </c>
      <c r="AG40" s="17">
        <f ca="1">TODAY()-streaming_service_data!$D40</f>
        <v>442</v>
      </c>
      <c r="AH40" s="20" t="str">
        <f ca="1">IF(AG40&lt;=100,"Active",IF(streaming_service_data!$AG40&lt;200,"Moderate","In-Active"))</f>
        <v>In-Active</v>
      </c>
      <c r="AI40" s="2">
        <f t="shared" si="4"/>
        <v>3</v>
      </c>
      <c r="AL40" s="58"/>
      <c r="AM40" s="58"/>
      <c r="AN40" s="58"/>
      <c r="AO40" s="58"/>
      <c r="AP40" s="58"/>
      <c r="AQ40" s="58"/>
      <c r="AR40" s="58"/>
      <c r="AS40" s="58"/>
      <c r="AT40" s="58"/>
      <c r="AU40" s="58"/>
      <c r="AV40" s="58"/>
      <c r="AW40" s="58"/>
      <c r="AX40" s="58"/>
    </row>
    <row r="41" spans="1:50" s="2" customFormat="1" ht="15" x14ac:dyDescent="0.2">
      <c r="A41" s="21">
        <v>1300</v>
      </c>
      <c r="B41" s="21" t="s">
        <v>348</v>
      </c>
      <c r="C41" s="22">
        <v>45104</v>
      </c>
      <c r="D41" s="22">
        <v>45642</v>
      </c>
      <c r="E41" s="21">
        <v>11.99</v>
      </c>
      <c r="F41" s="21">
        <v>303</v>
      </c>
      <c r="G41" s="21" t="s">
        <v>79</v>
      </c>
      <c r="H41" s="21">
        <v>3</v>
      </c>
      <c r="I41" s="21">
        <v>6</v>
      </c>
      <c r="J41" s="21" t="b">
        <v>1</v>
      </c>
      <c r="K41" s="21">
        <v>780</v>
      </c>
      <c r="L41" s="21">
        <v>128</v>
      </c>
      <c r="M41" s="21" t="s">
        <v>74</v>
      </c>
      <c r="N41" s="21" t="s">
        <v>40</v>
      </c>
      <c r="O41" s="21" t="s">
        <v>56</v>
      </c>
      <c r="P41" s="21">
        <v>12</v>
      </c>
      <c r="Q41" s="21">
        <v>4.5999999999999996</v>
      </c>
      <c r="R41" s="21" t="b">
        <v>1</v>
      </c>
      <c r="S41" s="21" t="s">
        <v>28</v>
      </c>
      <c r="T41" s="21">
        <v>2615</v>
      </c>
      <c r="U41" s="21" t="s">
        <v>35</v>
      </c>
      <c r="V41" s="21" t="s">
        <v>30</v>
      </c>
      <c r="W41" s="21" t="s">
        <v>53</v>
      </c>
      <c r="X41" s="21">
        <v>17</v>
      </c>
      <c r="Y41" s="23">
        <f>streaming_service_data!$X41*streaming_service_data!$E41</f>
        <v>203.83</v>
      </c>
      <c r="Z41" s="21" t="s">
        <v>409</v>
      </c>
      <c r="AA41" s="21">
        <v>2023</v>
      </c>
      <c r="AB41" s="21" t="str">
        <f t="shared" si="0"/>
        <v>Dec</v>
      </c>
      <c r="AC41" s="21">
        <f t="shared" si="1"/>
        <v>2024</v>
      </c>
      <c r="AD41" s="21" t="s">
        <v>478</v>
      </c>
      <c r="AE41" s="39">
        <f t="shared" si="2"/>
        <v>25.25</v>
      </c>
      <c r="AF41" s="35">
        <f t="shared" si="3"/>
        <v>3.9603960396039604E-2</v>
      </c>
      <c r="AG41" s="21">
        <f ca="1">TODAY()-streaming_service_data!$D41</f>
        <v>103</v>
      </c>
      <c r="AH41" s="24" t="str">
        <f ca="1">IF(AG41&lt;=100,"Active",IF(streaming_service_data!$AG41&lt;200,"Moderate","In-Active"))</f>
        <v>Moderate</v>
      </c>
      <c r="AI41" s="2">
        <f t="shared" si="4"/>
        <v>17</v>
      </c>
      <c r="AL41" s="58"/>
      <c r="AM41" s="58"/>
      <c r="AN41" s="58"/>
      <c r="AO41" s="58"/>
      <c r="AP41" s="58"/>
      <c r="AQ41" s="58"/>
      <c r="AR41" s="58"/>
      <c r="AS41" s="58"/>
      <c r="AT41" s="58"/>
      <c r="AU41" s="58"/>
      <c r="AV41" s="58"/>
      <c r="AW41" s="58"/>
      <c r="AX41" s="58"/>
    </row>
    <row r="42" spans="1:50" s="2" customFormat="1" ht="15" x14ac:dyDescent="0.2">
      <c r="A42" s="17">
        <v>1303</v>
      </c>
      <c r="B42" s="17" t="s">
        <v>100</v>
      </c>
      <c r="C42" s="25">
        <v>45094</v>
      </c>
      <c r="D42" s="25">
        <v>45394</v>
      </c>
      <c r="E42" s="17">
        <v>11.99</v>
      </c>
      <c r="F42" s="17">
        <v>264</v>
      </c>
      <c r="G42" s="17" t="s">
        <v>79</v>
      </c>
      <c r="H42" s="17">
        <v>2</v>
      </c>
      <c r="I42" s="17">
        <v>1</v>
      </c>
      <c r="J42" s="17" t="b">
        <v>1</v>
      </c>
      <c r="K42" s="17">
        <v>744</v>
      </c>
      <c r="L42" s="17">
        <v>33</v>
      </c>
      <c r="M42" s="17" t="s">
        <v>59</v>
      </c>
      <c r="N42" s="17" t="s">
        <v>64</v>
      </c>
      <c r="O42" s="17" t="s">
        <v>56</v>
      </c>
      <c r="P42" s="17">
        <v>29</v>
      </c>
      <c r="Q42" s="17">
        <v>4.9000000000000004</v>
      </c>
      <c r="R42" s="17" t="b">
        <v>1</v>
      </c>
      <c r="S42" s="17" t="s">
        <v>28</v>
      </c>
      <c r="T42" s="17">
        <v>804</v>
      </c>
      <c r="U42" s="17" t="s">
        <v>35</v>
      </c>
      <c r="V42" s="17" t="s">
        <v>36</v>
      </c>
      <c r="W42" s="17" t="s">
        <v>37</v>
      </c>
      <c r="X42" s="17">
        <v>9</v>
      </c>
      <c r="Y42" s="19">
        <f>streaming_service_data!$X42*streaming_service_data!$E42</f>
        <v>107.91</v>
      </c>
      <c r="Z42" s="17" t="s">
        <v>409</v>
      </c>
      <c r="AA42" s="17">
        <v>2023</v>
      </c>
      <c r="AB42" s="17" t="str">
        <f t="shared" si="0"/>
        <v>Apr</v>
      </c>
      <c r="AC42" s="17">
        <f t="shared" si="1"/>
        <v>2024</v>
      </c>
      <c r="AD42" s="17" t="s">
        <v>478</v>
      </c>
      <c r="AE42" s="38">
        <f t="shared" si="2"/>
        <v>9.1034482758620694</v>
      </c>
      <c r="AF42" s="31">
        <f t="shared" si="3"/>
        <v>0.10984848484848485</v>
      </c>
      <c r="AG42" s="17">
        <f ca="1">TODAY()-streaming_service_data!$D42</f>
        <v>351</v>
      </c>
      <c r="AH42" s="20" t="str">
        <f ca="1">IF(AG42&lt;=100,"Active",IF(streaming_service_data!$AG42&lt;200,"Moderate","In-Active"))</f>
        <v>In-Active</v>
      </c>
      <c r="AI42" s="2">
        <f t="shared" si="4"/>
        <v>9</v>
      </c>
      <c r="AL42" s="58"/>
      <c r="AM42" s="58"/>
      <c r="AN42" s="58"/>
      <c r="AO42" s="58"/>
      <c r="AP42" s="58"/>
      <c r="AQ42" s="58"/>
      <c r="AR42" s="58"/>
      <c r="AS42" s="58"/>
      <c r="AT42" s="58"/>
      <c r="AU42" s="58"/>
      <c r="AV42" s="58"/>
      <c r="AW42" s="58"/>
      <c r="AX42" s="58"/>
    </row>
    <row r="43" spans="1:50" s="2" customFormat="1" ht="15" x14ac:dyDescent="0.2">
      <c r="A43" s="21">
        <v>1333</v>
      </c>
      <c r="B43" s="21" t="s">
        <v>82</v>
      </c>
      <c r="C43" s="22">
        <v>45398</v>
      </c>
      <c r="D43" s="22">
        <v>45615</v>
      </c>
      <c r="E43" s="21">
        <v>15.99</v>
      </c>
      <c r="F43" s="21">
        <v>300</v>
      </c>
      <c r="G43" s="21" t="s">
        <v>43</v>
      </c>
      <c r="H43" s="21">
        <v>5</v>
      </c>
      <c r="I43" s="21">
        <v>4</v>
      </c>
      <c r="J43" s="21" t="b">
        <v>1</v>
      </c>
      <c r="K43" s="21">
        <v>819</v>
      </c>
      <c r="L43" s="21">
        <v>143</v>
      </c>
      <c r="M43" s="21" t="s">
        <v>39</v>
      </c>
      <c r="N43" s="21" t="s">
        <v>49</v>
      </c>
      <c r="O43" s="21" t="s">
        <v>34</v>
      </c>
      <c r="P43" s="21">
        <v>23</v>
      </c>
      <c r="Q43" s="21">
        <v>5</v>
      </c>
      <c r="R43" s="21" t="b">
        <v>0</v>
      </c>
      <c r="S43" s="21" t="s">
        <v>28</v>
      </c>
      <c r="T43" s="21">
        <v>2547</v>
      </c>
      <c r="U43" s="21" t="s">
        <v>35</v>
      </c>
      <c r="V43" s="21" t="s">
        <v>60</v>
      </c>
      <c r="W43" s="21" t="s">
        <v>37</v>
      </c>
      <c r="X43" s="21">
        <v>7</v>
      </c>
      <c r="Y43" s="23">
        <f>streaming_service_data!$X43*streaming_service_data!$E43</f>
        <v>111.93</v>
      </c>
      <c r="Z43" s="21" t="s">
        <v>407</v>
      </c>
      <c r="AA43" s="21">
        <v>2024</v>
      </c>
      <c r="AB43" s="21" t="str">
        <f t="shared" si="0"/>
        <v>Nov</v>
      </c>
      <c r="AC43" s="21">
        <f t="shared" si="1"/>
        <v>2024</v>
      </c>
      <c r="AD43" s="21" t="s">
        <v>480</v>
      </c>
      <c r="AE43" s="39">
        <f t="shared" si="2"/>
        <v>13.043478260869565</v>
      </c>
      <c r="AF43" s="35">
        <f t="shared" si="3"/>
        <v>7.6666666666666661E-2</v>
      </c>
      <c r="AG43" s="21">
        <f ca="1">TODAY()-streaming_service_data!$D43</f>
        <v>130</v>
      </c>
      <c r="AH43" s="24" t="str">
        <f ca="1">IF(AG43&lt;=100,"Active",IF(streaming_service_data!$AG43&lt;200,"Moderate","In-Active"))</f>
        <v>Moderate</v>
      </c>
      <c r="AI43" s="2">
        <f t="shared" si="4"/>
        <v>7</v>
      </c>
      <c r="AL43" s="58"/>
      <c r="AM43" s="58"/>
      <c r="AN43" s="58"/>
      <c r="AO43" s="58"/>
      <c r="AP43" s="58"/>
      <c r="AQ43" s="58"/>
      <c r="AR43" s="58"/>
      <c r="AS43" s="58"/>
      <c r="AT43" s="58"/>
      <c r="AU43" s="58"/>
      <c r="AV43" s="58"/>
      <c r="AW43" s="58"/>
      <c r="AX43" s="58"/>
    </row>
    <row r="44" spans="1:50" s="2" customFormat="1" ht="15" x14ac:dyDescent="0.2">
      <c r="A44" s="17">
        <v>1336</v>
      </c>
      <c r="B44" s="17" t="s">
        <v>108</v>
      </c>
      <c r="C44" s="25">
        <v>45407</v>
      </c>
      <c r="D44" s="25">
        <v>45577</v>
      </c>
      <c r="E44" s="17">
        <v>11.99</v>
      </c>
      <c r="F44" s="17">
        <v>164</v>
      </c>
      <c r="G44" s="17" t="s">
        <v>43</v>
      </c>
      <c r="H44" s="17">
        <v>3</v>
      </c>
      <c r="I44" s="17">
        <v>3</v>
      </c>
      <c r="J44" s="17" t="b">
        <v>1</v>
      </c>
      <c r="K44" s="17">
        <v>79</v>
      </c>
      <c r="L44" s="17">
        <v>130</v>
      </c>
      <c r="M44" s="17" t="s">
        <v>39</v>
      </c>
      <c r="N44" s="17" t="s">
        <v>26</v>
      </c>
      <c r="O44" s="17" t="s">
        <v>67</v>
      </c>
      <c r="P44" s="17">
        <v>47</v>
      </c>
      <c r="Q44" s="17">
        <v>3.9</v>
      </c>
      <c r="R44" s="17" t="b">
        <v>0</v>
      </c>
      <c r="S44" s="17" t="s">
        <v>28</v>
      </c>
      <c r="T44" s="17">
        <v>3925</v>
      </c>
      <c r="U44" s="17" t="s">
        <v>57</v>
      </c>
      <c r="V44" s="17" t="s">
        <v>68</v>
      </c>
      <c r="W44" s="17" t="s">
        <v>53</v>
      </c>
      <c r="X44" s="17">
        <v>5</v>
      </c>
      <c r="Y44" s="19">
        <f>streaming_service_data!$X44*streaming_service_data!$E44</f>
        <v>59.95</v>
      </c>
      <c r="Z44" s="17" t="s">
        <v>407</v>
      </c>
      <c r="AA44" s="17">
        <v>2024</v>
      </c>
      <c r="AB44" s="17" t="str">
        <f t="shared" si="0"/>
        <v>Oct</v>
      </c>
      <c r="AC44" s="17">
        <f t="shared" si="1"/>
        <v>2024</v>
      </c>
      <c r="AD44" s="17" t="s">
        <v>478</v>
      </c>
      <c r="AE44" s="38">
        <f t="shared" si="2"/>
        <v>3.4893617021276597</v>
      </c>
      <c r="AF44" s="31">
        <f t="shared" si="3"/>
        <v>0.28658536585365851</v>
      </c>
      <c r="AG44" s="17">
        <f ca="1">TODAY()-streaming_service_data!$D44</f>
        <v>168</v>
      </c>
      <c r="AH44" s="20" t="str">
        <f ca="1">IF(AG44&lt;=100,"Active",IF(streaming_service_data!$AG44&lt;200,"Moderate","In-Active"))</f>
        <v>Moderate</v>
      </c>
      <c r="AI44" s="2">
        <f t="shared" si="4"/>
        <v>5</v>
      </c>
      <c r="AL44" s="58"/>
      <c r="AM44" s="58"/>
      <c r="AN44" s="58"/>
      <c r="AO44" s="58"/>
      <c r="AP44" s="58"/>
      <c r="AQ44" s="58"/>
      <c r="AR44" s="58"/>
      <c r="AS44" s="58"/>
      <c r="AT44" s="58"/>
      <c r="AU44" s="58"/>
      <c r="AV44" s="58"/>
      <c r="AW44" s="58"/>
      <c r="AX44" s="58"/>
    </row>
    <row r="45" spans="1:50" s="2" customFormat="1" ht="15" x14ac:dyDescent="0.2">
      <c r="A45" s="21">
        <v>1337</v>
      </c>
      <c r="B45" s="21" t="s">
        <v>341</v>
      </c>
      <c r="C45" s="22">
        <v>45036</v>
      </c>
      <c r="D45" s="22">
        <v>45642</v>
      </c>
      <c r="E45" s="21">
        <v>7.99</v>
      </c>
      <c r="F45" s="21">
        <v>103</v>
      </c>
      <c r="G45" s="21" t="s">
        <v>79</v>
      </c>
      <c r="H45" s="21">
        <v>2</v>
      </c>
      <c r="I45" s="21">
        <v>1</v>
      </c>
      <c r="J45" s="21" t="b">
        <v>0</v>
      </c>
      <c r="K45" s="21">
        <v>474</v>
      </c>
      <c r="L45" s="21">
        <v>2</v>
      </c>
      <c r="M45" s="21" t="s">
        <v>63</v>
      </c>
      <c r="N45" s="21" t="s">
        <v>26</v>
      </c>
      <c r="O45" s="21" t="s">
        <v>34</v>
      </c>
      <c r="P45" s="21">
        <v>31</v>
      </c>
      <c r="Q45" s="21">
        <v>3.5</v>
      </c>
      <c r="R45" s="21" t="b">
        <v>0</v>
      </c>
      <c r="S45" s="21" t="s">
        <v>28</v>
      </c>
      <c r="T45" s="21">
        <v>4537</v>
      </c>
      <c r="U45" s="21" t="s">
        <v>51</v>
      </c>
      <c r="V45" s="21" t="s">
        <v>52</v>
      </c>
      <c r="W45" s="21" t="s">
        <v>75</v>
      </c>
      <c r="X45" s="21">
        <v>19</v>
      </c>
      <c r="Y45" s="23">
        <f>streaming_service_data!$X45*streaming_service_data!$E45</f>
        <v>151.81</v>
      </c>
      <c r="Z45" s="21" t="s">
        <v>407</v>
      </c>
      <c r="AA45" s="21">
        <v>2023</v>
      </c>
      <c r="AB45" s="21" t="str">
        <f t="shared" si="0"/>
        <v>Dec</v>
      </c>
      <c r="AC45" s="21">
        <f t="shared" si="1"/>
        <v>2024</v>
      </c>
      <c r="AD45" s="21" t="s">
        <v>479</v>
      </c>
      <c r="AE45" s="39">
        <f t="shared" si="2"/>
        <v>3.3225806451612905</v>
      </c>
      <c r="AF45" s="35">
        <f t="shared" si="3"/>
        <v>0.30097087378640774</v>
      </c>
      <c r="AG45" s="21">
        <f ca="1">TODAY()-streaming_service_data!$D45</f>
        <v>103</v>
      </c>
      <c r="AH45" s="24" t="str">
        <f ca="1">IF(AG45&lt;=100,"Active",IF(streaming_service_data!$AG45&lt;200,"Moderate","In-Active"))</f>
        <v>Moderate</v>
      </c>
      <c r="AI45" s="2">
        <f t="shared" si="4"/>
        <v>19</v>
      </c>
      <c r="AL45" s="58"/>
      <c r="AM45" s="58"/>
      <c r="AN45" s="58"/>
      <c r="AO45" s="58"/>
      <c r="AP45" s="58"/>
      <c r="AQ45" s="58"/>
      <c r="AR45" s="58"/>
      <c r="AS45" s="58"/>
      <c r="AT45" s="58"/>
      <c r="AU45" s="58"/>
      <c r="AV45" s="58"/>
      <c r="AW45" s="58"/>
      <c r="AX45" s="58"/>
    </row>
    <row r="46" spans="1:50" s="2" customFormat="1" ht="15" x14ac:dyDescent="0.2">
      <c r="A46" s="17">
        <v>1338</v>
      </c>
      <c r="B46" s="17" t="s">
        <v>105</v>
      </c>
      <c r="C46" s="25">
        <v>45011</v>
      </c>
      <c r="D46" s="25">
        <v>45334</v>
      </c>
      <c r="E46" s="17">
        <v>15.99</v>
      </c>
      <c r="F46" s="17">
        <v>309</v>
      </c>
      <c r="G46" s="17" t="s">
        <v>79</v>
      </c>
      <c r="H46" s="17">
        <v>5</v>
      </c>
      <c r="I46" s="17">
        <v>4</v>
      </c>
      <c r="J46" s="17" t="b">
        <v>0</v>
      </c>
      <c r="K46" s="17">
        <v>174</v>
      </c>
      <c r="L46" s="17">
        <v>172</v>
      </c>
      <c r="M46" s="17" t="s">
        <v>59</v>
      </c>
      <c r="N46" s="17" t="s">
        <v>64</v>
      </c>
      <c r="O46" s="17" t="s">
        <v>56</v>
      </c>
      <c r="P46" s="17">
        <v>71</v>
      </c>
      <c r="Q46" s="17">
        <v>3.1</v>
      </c>
      <c r="R46" s="17" t="b">
        <v>1</v>
      </c>
      <c r="S46" s="17" t="s">
        <v>28</v>
      </c>
      <c r="T46" s="17">
        <v>106</v>
      </c>
      <c r="U46" s="17" t="s">
        <v>51</v>
      </c>
      <c r="V46" s="17" t="s">
        <v>68</v>
      </c>
      <c r="W46" s="17" t="s">
        <v>53</v>
      </c>
      <c r="X46" s="17">
        <v>10</v>
      </c>
      <c r="Y46" s="19">
        <f>streaming_service_data!$X46*streaming_service_data!$E46</f>
        <v>159.9</v>
      </c>
      <c r="Z46" s="17" t="s">
        <v>406</v>
      </c>
      <c r="AA46" s="17">
        <v>2023</v>
      </c>
      <c r="AB46" s="17" t="str">
        <f t="shared" si="0"/>
        <v>Feb</v>
      </c>
      <c r="AC46" s="17">
        <f t="shared" si="1"/>
        <v>2024</v>
      </c>
      <c r="AD46" s="17" t="s">
        <v>480</v>
      </c>
      <c r="AE46" s="38">
        <f t="shared" si="2"/>
        <v>4.352112676056338</v>
      </c>
      <c r="AF46" s="31">
        <f t="shared" si="3"/>
        <v>0.22977346278317151</v>
      </c>
      <c r="AG46" s="17">
        <f ca="1">TODAY()-streaming_service_data!$D46</f>
        <v>411</v>
      </c>
      <c r="AH46" s="20" t="str">
        <f ca="1">IF(AG46&lt;=100,"Active",IF(streaming_service_data!$AG46&lt;200,"Moderate","In-Active"))</f>
        <v>In-Active</v>
      </c>
      <c r="AI46" s="2">
        <f t="shared" si="4"/>
        <v>10</v>
      </c>
      <c r="AL46" s="58"/>
      <c r="AM46" s="58"/>
      <c r="AN46" s="58"/>
      <c r="AO46" s="58"/>
      <c r="AP46" s="58"/>
      <c r="AQ46" s="58"/>
      <c r="AR46" s="58"/>
      <c r="AS46" s="58"/>
      <c r="AT46" s="58"/>
      <c r="AU46" s="58"/>
      <c r="AV46" s="58"/>
      <c r="AW46" s="58"/>
      <c r="AX46" s="58"/>
    </row>
    <row r="47" spans="1:50" s="2" customFormat="1" ht="15" x14ac:dyDescent="0.2">
      <c r="A47" s="21">
        <v>1354</v>
      </c>
      <c r="B47" s="21" t="s">
        <v>117</v>
      </c>
      <c r="C47" s="22">
        <v>45101</v>
      </c>
      <c r="D47" s="22">
        <v>45485</v>
      </c>
      <c r="E47" s="21">
        <v>7.99</v>
      </c>
      <c r="F47" s="21">
        <v>36</v>
      </c>
      <c r="G47" s="21" t="s">
        <v>43</v>
      </c>
      <c r="H47" s="21">
        <v>1</v>
      </c>
      <c r="I47" s="21">
        <v>6</v>
      </c>
      <c r="J47" s="21" t="b">
        <v>0</v>
      </c>
      <c r="K47" s="21">
        <v>214</v>
      </c>
      <c r="L47" s="21">
        <v>114</v>
      </c>
      <c r="M47" s="21" t="s">
        <v>48</v>
      </c>
      <c r="N47" s="21" t="s">
        <v>26</v>
      </c>
      <c r="O47" s="21" t="s">
        <v>50</v>
      </c>
      <c r="P47" s="21">
        <v>39</v>
      </c>
      <c r="Q47" s="21">
        <v>4.9000000000000004</v>
      </c>
      <c r="R47" s="21" t="b">
        <v>0</v>
      </c>
      <c r="S47" s="21" t="s">
        <v>28</v>
      </c>
      <c r="T47" s="21">
        <v>1110</v>
      </c>
      <c r="U47" s="21" t="s">
        <v>65</v>
      </c>
      <c r="V47" s="21" t="s">
        <v>52</v>
      </c>
      <c r="W47" s="21" t="s">
        <v>75</v>
      </c>
      <c r="X47" s="21">
        <v>12</v>
      </c>
      <c r="Y47" s="23">
        <f>streaming_service_data!$X47*streaming_service_data!$E47</f>
        <v>95.88</v>
      </c>
      <c r="Z47" s="21" t="s">
        <v>409</v>
      </c>
      <c r="AA47" s="21">
        <v>2023</v>
      </c>
      <c r="AB47" s="21" t="str">
        <f t="shared" si="0"/>
        <v>Jul</v>
      </c>
      <c r="AC47" s="21">
        <f t="shared" si="1"/>
        <v>2024</v>
      </c>
      <c r="AD47" s="21" t="s">
        <v>479</v>
      </c>
      <c r="AE47" s="39">
        <f t="shared" si="2"/>
        <v>0.92307692307692313</v>
      </c>
      <c r="AF47" s="35">
        <f t="shared" si="3"/>
        <v>1.0833333333333333</v>
      </c>
      <c r="AG47" s="21">
        <f ca="1">TODAY()-streaming_service_data!$D47</f>
        <v>260</v>
      </c>
      <c r="AH47" s="24" t="str">
        <f ca="1">IF(AG47&lt;=100,"Active",IF(streaming_service_data!$AG47&lt;200,"Moderate","In-Active"))</f>
        <v>In-Active</v>
      </c>
      <c r="AI47" s="2">
        <f t="shared" si="4"/>
        <v>12</v>
      </c>
      <c r="AL47" s="58"/>
      <c r="AM47" s="58"/>
      <c r="AN47" s="58"/>
      <c r="AO47" s="58"/>
      <c r="AP47" s="58"/>
      <c r="AQ47" s="58"/>
      <c r="AR47" s="58"/>
      <c r="AS47" s="58"/>
      <c r="AT47" s="58"/>
      <c r="AU47" s="58"/>
      <c r="AV47" s="58"/>
      <c r="AW47" s="58"/>
      <c r="AX47" s="58"/>
    </row>
    <row r="48" spans="1:50" s="2" customFormat="1" ht="15" x14ac:dyDescent="0.2">
      <c r="A48" s="17">
        <v>1364</v>
      </c>
      <c r="B48" s="17" t="s">
        <v>109</v>
      </c>
      <c r="C48" s="25">
        <v>45134</v>
      </c>
      <c r="D48" s="25">
        <v>45334</v>
      </c>
      <c r="E48" s="17">
        <v>11.99</v>
      </c>
      <c r="F48" s="17">
        <v>113</v>
      </c>
      <c r="G48" s="17" t="s">
        <v>55</v>
      </c>
      <c r="H48" s="17">
        <v>1</v>
      </c>
      <c r="I48" s="17">
        <v>1</v>
      </c>
      <c r="J48" s="17" t="b">
        <v>0</v>
      </c>
      <c r="K48" s="17">
        <v>970</v>
      </c>
      <c r="L48" s="17">
        <v>159</v>
      </c>
      <c r="M48" s="17" t="s">
        <v>44</v>
      </c>
      <c r="N48" s="17" t="s">
        <v>49</v>
      </c>
      <c r="O48" s="17" t="s">
        <v>34</v>
      </c>
      <c r="P48" s="17">
        <v>96</v>
      </c>
      <c r="Q48" s="17">
        <v>4.9000000000000004</v>
      </c>
      <c r="R48" s="17" t="b">
        <v>1</v>
      </c>
      <c r="S48" s="17" t="s">
        <v>28</v>
      </c>
      <c r="T48" s="17">
        <v>3398</v>
      </c>
      <c r="U48" s="17" t="s">
        <v>57</v>
      </c>
      <c r="V48" s="17" t="s">
        <v>30</v>
      </c>
      <c r="W48" s="17" t="s">
        <v>31</v>
      </c>
      <c r="X48" s="17">
        <v>6</v>
      </c>
      <c r="Y48" s="19">
        <f>streaming_service_data!$X48*streaming_service_data!$E48</f>
        <v>71.94</v>
      </c>
      <c r="Z48" s="17" t="s">
        <v>410</v>
      </c>
      <c r="AA48" s="17">
        <v>2023</v>
      </c>
      <c r="AB48" s="17" t="str">
        <f t="shared" si="0"/>
        <v>Feb</v>
      </c>
      <c r="AC48" s="17">
        <f t="shared" si="1"/>
        <v>2024</v>
      </c>
      <c r="AD48" s="17" t="s">
        <v>478</v>
      </c>
      <c r="AE48" s="38">
        <f t="shared" si="2"/>
        <v>1.1770833333333333</v>
      </c>
      <c r="AF48" s="31">
        <f t="shared" si="3"/>
        <v>0.84955752212389379</v>
      </c>
      <c r="AG48" s="17">
        <f ca="1">TODAY()-streaming_service_data!$D48</f>
        <v>411</v>
      </c>
      <c r="AH48" s="20" t="str">
        <f ca="1">IF(AG48&lt;=100,"Active",IF(streaming_service_data!$AG48&lt;200,"Moderate","In-Active"))</f>
        <v>In-Active</v>
      </c>
      <c r="AI48" s="2">
        <f t="shared" si="4"/>
        <v>6</v>
      </c>
      <c r="AL48" s="58"/>
      <c r="AM48" s="58"/>
      <c r="AN48" s="58"/>
      <c r="AO48" s="58"/>
      <c r="AP48" s="58"/>
      <c r="AQ48" s="58"/>
      <c r="AR48" s="58"/>
      <c r="AS48" s="58"/>
      <c r="AT48" s="58"/>
      <c r="AU48" s="58"/>
      <c r="AV48" s="58"/>
      <c r="AW48" s="58"/>
      <c r="AX48" s="58"/>
    </row>
    <row r="49" spans="1:50" s="2" customFormat="1" ht="15" x14ac:dyDescent="0.2">
      <c r="A49" s="21">
        <v>1373</v>
      </c>
      <c r="B49" s="21" t="s">
        <v>104</v>
      </c>
      <c r="C49" s="22">
        <v>44998</v>
      </c>
      <c r="D49" s="22">
        <v>45638</v>
      </c>
      <c r="E49" s="21">
        <v>7.99</v>
      </c>
      <c r="F49" s="21">
        <v>301</v>
      </c>
      <c r="G49" s="21" t="s">
        <v>24</v>
      </c>
      <c r="H49" s="21">
        <v>2</v>
      </c>
      <c r="I49" s="21">
        <v>5</v>
      </c>
      <c r="J49" s="21" t="b">
        <v>0</v>
      </c>
      <c r="K49" s="21">
        <v>89</v>
      </c>
      <c r="L49" s="21">
        <v>55</v>
      </c>
      <c r="M49" s="21" t="s">
        <v>25</v>
      </c>
      <c r="N49" s="21" t="s">
        <v>49</v>
      </c>
      <c r="O49" s="21" t="s">
        <v>67</v>
      </c>
      <c r="P49" s="21">
        <v>54</v>
      </c>
      <c r="Q49" s="21">
        <v>4.2</v>
      </c>
      <c r="R49" s="21" t="b">
        <v>1</v>
      </c>
      <c r="S49" s="21" t="s">
        <v>28</v>
      </c>
      <c r="T49" s="21">
        <v>756</v>
      </c>
      <c r="U49" s="21" t="s">
        <v>57</v>
      </c>
      <c r="V49" s="21" t="s">
        <v>68</v>
      </c>
      <c r="W49" s="21" t="s">
        <v>31</v>
      </c>
      <c r="X49" s="21">
        <v>20</v>
      </c>
      <c r="Y49" s="23">
        <f>streaming_service_data!$X49*streaming_service_data!$E49</f>
        <v>159.80000000000001</v>
      </c>
      <c r="Z49" s="21" t="s">
        <v>406</v>
      </c>
      <c r="AA49" s="21">
        <v>2023</v>
      </c>
      <c r="AB49" s="21" t="str">
        <f t="shared" si="0"/>
        <v>Dec</v>
      </c>
      <c r="AC49" s="21">
        <f t="shared" si="1"/>
        <v>2024</v>
      </c>
      <c r="AD49" s="21" t="s">
        <v>479</v>
      </c>
      <c r="AE49" s="39">
        <f t="shared" si="2"/>
        <v>5.5740740740740744</v>
      </c>
      <c r="AF49" s="35">
        <f t="shared" si="3"/>
        <v>0.17940199335548174</v>
      </c>
      <c r="AG49" s="21">
        <f ca="1">TODAY()-streaming_service_data!$D49</f>
        <v>107</v>
      </c>
      <c r="AH49" s="24" t="str">
        <f ca="1">IF(AG49&lt;=100,"Active",IF(streaming_service_data!$AG49&lt;200,"Moderate","In-Active"))</f>
        <v>Moderate</v>
      </c>
      <c r="AI49" s="2">
        <f t="shared" si="4"/>
        <v>20</v>
      </c>
      <c r="AL49" s="58"/>
      <c r="AM49" s="58"/>
      <c r="AN49" s="58"/>
      <c r="AO49" s="58"/>
      <c r="AP49" s="58"/>
      <c r="AQ49" s="58"/>
      <c r="AR49" s="58"/>
      <c r="AS49" s="58"/>
      <c r="AT49" s="58"/>
      <c r="AU49" s="58"/>
      <c r="AV49" s="58"/>
      <c r="AW49" s="58"/>
      <c r="AX49" s="58"/>
    </row>
    <row r="50" spans="1:50" s="2" customFormat="1" ht="15" x14ac:dyDescent="0.2">
      <c r="A50" s="17">
        <v>1379</v>
      </c>
      <c r="B50" s="17" t="s">
        <v>154</v>
      </c>
      <c r="C50" s="25">
        <v>45035</v>
      </c>
      <c r="D50" s="25">
        <v>45424</v>
      </c>
      <c r="E50" s="17">
        <v>11.99</v>
      </c>
      <c r="F50" s="17">
        <v>44</v>
      </c>
      <c r="G50" s="17" t="s">
        <v>33</v>
      </c>
      <c r="H50" s="17">
        <v>5</v>
      </c>
      <c r="I50" s="17">
        <v>4</v>
      </c>
      <c r="J50" s="17" t="b">
        <v>1</v>
      </c>
      <c r="K50" s="17">
        <v>432</v>
      </c>
      <c r="L50" s="17">
        <v>73</v>
      </c>
      <c r="M50" s="17" t="s">
        <v>44</v>
      </c>
      <c r="N50" s="17" t="s">
        <v>26</v>
      </c>
      <c r="O50" s="17" t="s">
        <v>56</v>
      </c>
      <c r="P50" s="17">
        <v>88</v>
      </c>
      <c r="Q50" s="17">
        <v>4.5999999999999996</v>
      </c>
      <c r="R50" s="17" t="b">
        <v>0</v>
      </c>
      <c r="S50" s="17" t="s">
        <v>28</v>
      </c>
      <c r="T50" s="17">
        <v>1690</v>
      </c>
      <c r="U50" s="17" t="s">
        <v>57</v>
      </c>
      <c r="V50" s="17" t="s">
        <v>30</v>
      </c>
      <c r="W50" s="17" t="s">
        <v>37</v>
      </c>
      <c r="X50" s="17">
        <v>12</v>
      </c>
      <c r="Y50" s="19">
        <f>streaming_service_data!$X50*streaming_service_data!$E50</f>
        <v>143.88</v>
      </c>
      <c r="Z50" s="17" t="s">
        <v>407</v>
      </c>
      <c r="AA50" s="17">
        <v>2023</v>
      </c>
      <c r="AB50" s="17" t="str">
        <f t="shared" si="0"/>
        <v>May</v>
      </c>
      <c r="AC50" s="17">
        <f t="shared" si="1"/>
        <v>2024</v>
      </c>
      <c r="AD50" s="17" t="s">
        <v>478</v>
      </c>
      <c r="AE50" s="38">
        <f t="shared" si="2"/>
        <v>0.5</v>
      </c>
      <c r="AF50" s="31">
        <f t="shared" si="3"/>
        <v>2</v>
      </c>
      <c r="AG50" s="17">
        <f ca="1">TODAY()-streaming_service_data!$D50</f>
        <v>321</v>
      </c>
      <c r="AH50" s="20" t="str">
        <f ca="1">IF(AG50&lt;=100,"Active",IF(streaming_service_data!$AG50&lt;200,"Moderate","In-Active"))</f>
        <v>In-Active</v>
      </c>
      <c r="AI50" s="2">
        <f t="shared" si="4"/>
        <v>12</v>
      </c>
      <c r="AL50" s="58"/>
      <c r="AM50" s="58"/>
      <c r="AN50" s="58"/>
      <c r="AO50" s="58"/>
      <c r="AP50" s="58"/>
      <c r="AQ50" s="58"/>
      <c r="AR50" s="58"/>
      <c r="AS50" s="58"/>
      <c r="AT50" s="58"/>
      <c r="AU50" s="58"/>
      <c r="AV50" s="58"/>
      <c r="AW50" s="58"/>
      <c r="AX50" s="58"/>
    </row>
    <row r="51" spans="1:50" s="2" customFormat="1" ht="15" x14ac:dyDescent="0.2">
      <c r="A51" s="21">
        <v>1385</v>
      </c>
      <c r="B51" s="21" t="s">
        <v>366</v>
      </c>
      <c r="C51" s="22">
        <v>45361</v>
      </c>
      <c r="D51" s="22">
        <v>45577</v>
      </c>
      <c r="E51" s="21">
        <v>11.99</v>
      </c>
      <c r="F51" s="21">
        <v>292</v>
      </c>
      <c r="G51" s="21" t="s">
        <v>33</v>
      </c>
      <c r="H51" s="21">
        <v>4</v>
      </c>
      <c r="I51" s="21">
        <v>3</v>
      </c>
      <c r="J51" s="21" t="b">
        <v>0</v>
      </c>
      <c r="K51" s="21">
        <v>198</v>
      </c>
      <c r="L51" s="21">
        <v>195</v>
      </c>
      <c r="M51" s="21" t="s">
        <v>39</v>
      </c>
      <c r="N51" s="21" t="s">
        <v>49</v>
      </c>
      <c r="O51" s="21" t="s">
        <v>56</v>
      </c>
      <c r="P51" s="21">
        <v>55</v>
      </c>
      <c r="Q51" s="21">
        <v>4.9000000000000004</v>
      </c>
      <c r="R51" s="21" t="b">
        <v>1</v>
      </c>
      <c r="S51" s="21" t="s">
        <v>28</v>
      </c>
      <c r="T51" s="21">
        <v>1367</v>
      </c>
      <c r="U51" s="21" t="s">
        <v>65</v>
      </c>
      <c r="V51" s="21" t="s">
        <v>30</v>
      </c>
      <c r="W51" s="21" t="s">
        <v>31</v>
      </c>
      <c r="X51" s="21">
        <v>7</v>
      </c>
      <c r="Y51" s="23">
        <f>streaming_service_data!$X51*streaming_service_data!$E51</f>
        <v>83.93</v>
      </c>
      <c r="Z51" s="21" t="s">
        <v>406</v>
      </c>
      <c r="AA51" s="21">
        <v>2024</v>
      </c>
      <c r="AB51" s="21" t="str">
        <f t="shared" si="0"/>
        <v>Oct</v>
      </c>
      <c r="AC51" s="21">
        <f t="shared" si="1"/>
        <v>2024</v>
      </c>
      <c r="AD51" s="21" t="s">
        <v>478</v>
      </c>
      <c r="AE51" s="39">
        <f t="shared" si="2"/>
        <v>5.3090909090909095</v>
      </c>
      <c r="AF51" s="35">
        <f t="shared" si="3"/>
        <v>0.18835616438356165</v>
      </c>
      <c r="AG51" s="21">
        <f ca="1">TODAY()-streaming_service_data!$D51</f>
        <v>168</v>
      </c>
      <c r="AH51" s="24" t="str">
        <f ca="1">IF(AG51&lt;=100,"Active",IF(streaming_service_data!$AG51&lt;200,"Moderate","In-Active"))</f>
        <v>Moderate</v>
      </c>
      <c r="AI51" s="2">
        <f t="shared" si="4"/>
        <v>7</v>
      </c>
      <c r="AL51" s="58"/>
      <c r="AM51" s="58"/>
      <c r="AN51" s="58"/>
      <c r="AO51" s="58"/>
      <c r="AP51" s="58"/>
      <c r="AQ51" s="58"/>
      <c r="AR51" s="58"/>
      <c r="AS51" s="58"/>
      <c r="AT51" s="58"/>
      <c r="AU51" s="58"/>
      <c r="AV51" s="58"/>
      <c r="AW51" s="58"/>
      <c r="AX51" s="58"/>
    </row>
    <row r="52" spans="1:50" s="2" customFormat="1" ht="15" x14ac:dyDescent="0.2">
      <c r="A52" s="17">
        <v>1388</v>
      </c>
      <c r="B52" s="17" t="s">
        <v>109</v>
      </c>
      <c r="C52" s="25">
        <v>45310</v>
      </c>
      <c r="D52" s="25">
        <v>45577</v>
      </c>
      <c r="E52" s="17">
        <v>15.99</v>
      </c>
      <c r="F52" s="17">
        <v>412</v>
      </c>
      <c r="G52" s="17" t="s">
        <v>79</v>
      </c>
      <c r="H52" s="17">
        <v>3</v>
      </c>
      <c r="I52" s="17">
        <v>3</v>
      </c>
      <c r="J52" s="17" t="b">
        <v>1</v>
      </c>
      <c r="K52" s="17">
        <v>999</v>
      </c>
      <c r="L52" s="17">
        <v>127</v>
      </c>
      <c r="M52" s="17" t="s">
        <v>25</v>
      </c>
      <c r="N52" s="17" t="s">
        <v>64</v>
      </c>
      <c r="O52" s="17" t="s">
        <v>27</v>
      </c>
      <c r="P52" s="17">
        <v>4</v>
      </c>
      <c r="Q52" s="17">
        <v>4</v>
      </c>
      <c r="R52" s="17" t="b">
        <v>0</v>
      </c>
      <c r="S52" s="17" t="s">
        <v>28</v>
      </c>
      <c r="T52" s="17">
        <v>1258</v>
      </c>
      <c r="U52" s="17" t="s">
        <v>35</v>
      </c>
      <c r="V52" s="17" t="s">
        <v>52</v>
      </c>
      <c r="W52" s="17" t="s">
        <v>31</v>
      </c>
      <c r="X52" s="17">
        <v>8</v>
      </c>
      <c r="Y52" s="19">
        <f>streaming_service_data!$X52*streaming_service_data!$E52</f>
        <v>127.92</v>
      </c>
      <c r="Z52" s="17" t="s">
        <v>404</v>
      </c>
      <c r="AA52" s="17">
        <v>2024</v>
      </c>
      <c r="AB52" s="17" t="str">
        <f t="shared" si="0"/>
        <v>Oct</v>
      </c>
      <c r="AC52" s="17">
        <f t="shared" si="1"/>
        <v>2024</v>
      </c>
      <c r="AD52" s="17" t="s">
        <v>480</v>
      </c>
      <c r="AE52" s="38">
        <f t="shared" si="2"/>
        <v>103</v>
      </c>
      <c r="AF52" s="31">
        <f t="shared" si="3"/>
        <v>9.7087378640776691E-3</v>
      </c>
      <c r="AG52" s="17">
        <f ca="1">TODAY()-streaming_service_data!$D52</f>
        <v>168</v>
      </c>
      <c r="AH52" s="20" t="str">
        <f ca="1">IF(AG52&lt;=100,"Active",IF(streaming_service_data!$AG52&lt;200,"Moderate","In-Active"))</f>
        <v>Moderate</v>
      </c>
      <c r="AI52" s="2">
        <f t="shared" si="4"/>
        <v>8</v>
      </c>
      <c r="AL52" s="58"/>
      <c r="AM52" s="58"/>
      <c r="AN52" s="58"/>
      <c r="AO52" s="58"/>
      <c r="AP52" s="58"/>
      <c r="AQ52" s="58"/>
      <c r="AR52" s="58"/>
      <c r="AS52" s="58"/>
      <c r="AT52" s="58"/>
      <c r="AU52" s="58"/>
      <c r="AV52" s="58"/>
      <c r="AW52" s="58"/>
      <c r="AX52" s="58"/>
    </row>
    <row r="53" spans="1:50" s="2" customFormat="1" ht="15" x14ac:dyDescent="0.2">
      <c r="A53" s="21">
        <v>1390</v>
      </c>
      <c r="B53" s="21" t="s">
        <v>345</v>
      </c>
      <c r="C53" s="22">
        <v>45501</v>
      </c>
      <c r="D53" s="22">
        <v>45625</v>
      </c>
      <c r="E53" s="21">
        <v>11.99</v>
      </c>
      <c r="F53" s="21">
        <v>326</v>
      </c>
      <c r="G53" s="21" t="s">
        <v>55</v>
      </c>
      <c r="H53" s="21">
        <v>4</v>
      </c>
      <c r="I53" s="21">
        <v>1</v>
      </c>
      <c r="J53" s="21" t="b">
        <v>0</v>
      </c>
      <c r="K53" s="21">
        <v>439</v>
      </c>
      <c r="L53" s="21">
        <v>88</v>
      </c>
      <c r="M53" s="21" t="s">
        <v>74</v>
      </c>
      <c r="N53" s="21" t="s">
        <v>40</v>
      </c>
      <c r="O53" s="21" t="s">
        <v>56</v>
      </c>
      <c r="P53" s="21">
        <v>3</v>
      </c>
      <c r="Q53" s="21">
        <v>3.3</v>
      </c>
      <c r="R53" s="21" t="b">
        <v>1</v>
      </c>
      <c r="S53" s="21" t="s">
        <v>28</v>
      </c>
      <c r="T53" s="21">
        <v>3499</v>
      </c>
      <c r="U53" s="21" t="s">
        <v>51</v>
      </c>
      <c r="V53" s="21" t="s">
        <v>36</v>
      </c>
      <c r="W53" s="21" t="s">
        <v>75</v>
      </c>
      <c r="X53" s="21">
        <v>4</v>
      </c>
      <c r="Y53" s="23">
        <f>streaming_service_data!$X53*streaming_service_data!$E53</f>
        <v>47.96</v>
      </c>
      <c r="Z53" s="21" t="s">
        <v>410</v>
      </c>
      <c r="AA53" s="21">
        <v>2024</v>
      </c>
      <c r="AB53" s="21" t="str">
        <f t="shared" si="0"/>
        <v>Nov</v>
      </c>
      <c r="AC53" s="21">
        <f t="shared" si="1"/>
        <v>2024</v>
      </c>
      <c r="AD53" s="21" t="s">
        <v>478</v>
      </c>
      <c r="AE53" s="39">
        <f t="shared" si="2"/>
        <v>108.66666666666667</v>
      </c>
      <c r="AF53" s="35">
        <f t="shared" si="3"/>
        <v>9.202453987730062E-3</v>
      </c>
      <c r="AG53" s="21">
        <f ca="1">TODAY()-streaming_service_data!$D53</f>
        <v>120</v>
      </c>
      <c r="AH53" s="24" t="str">
        <f ca="1">IF(AG53&lt;=100,"Active",IF(streaming_service_data!$AG53&lt;200,"Moderate","In-Active"))</f>
        <v>Moderate</v>
      </c>
      <c r="AI53" s="2">
        <f t="shared" si="4"/>
        <v>4</v>
      </c>
      <c r="AL53" s="58"/>
      <c r="AM53" s="58"/>
      <c r="AN53" s="58"/>
      <c r="AO53" s="58"/>
      <c r="AP53" s="58"/>
      <c r="AQ53" s="58"/>
      <c r="AR53" s="58"/>
      <c r="AS53" s="58"/>
      <c r="AT53" s="58"/>
      <c r="AU53" s="58"/>
      <c r="AV53" s="58"/>
      <c r="AW53" s="58"/>
      <c r="AX53" s="58"/>
    </row>
    <row r="54" spans="1:50" s="2" customFormat="1" ht="15" x14ac:dyDescent="0.2">
      <c r="A54" s="17">
        <v>1393</v>
      </c>
      <c r="B54" s="17" t="s">
        <v>165</v>
      </c>
      <c r="C54" s="25">
        <v>44943</v>
      </c>
      <c r="D54" s="25">
        <v>45363</v>
      </c>
      <c r="E54" s="17">
        <v>7.99</v>
      </c>
      <c r="F54" s="17">
        <v>418</v>
      </c>
      <c r="G54" s="17" t="s">
        <v>24</v>
      </c>
      <c r="H54" s="17">
        <v>3</v>
      </c>
      <c r="I54" s="17">
        <v>4</v>
      </c>
      <c r="J54" s="17" t="b">
        <v>1</v>
      </c>
      <c r="K54" s="17">
        <v>701</v>
      </c>
      <c r="L54" s="17">
        <v>125</v>
      </c>
      <c r="M54" s="17" t="s">
        <v>48</v>
      </c>
      <c r="N54" s="17" t="s">
        <v>40</v>
      </c>
      <c r="O54" s="17" t="s">
        <v>27</v>
      </c>
      <c r="P54" s="17">
        <v>68</v>
      </c>
      <c r="Q54" s="17">
        <v>4.8</v>
      </c>
      <c r="R54" s="17" t="b">
        <v>1</v>
      </c>
      <c r="S54" s="17" t="s">
        <v>28</v>
      </c>
      <c r="T54" s="17">
        <v>4873</v>
      </c>
      <c r="U54" s="17" t="s">
        <v>65</v>
      </c>
      <c r="V54" s="17" t="s">
        <v>36</v>
      </c>
      <c r="W54" s="17" t="s">
        <v>37</v>
      </c>
      <c r="X54" s="17">
        <v>13</v>
      </c>
      <c r="Y54" s="19">
        <f>streaming_service_data!$X54*streaming_service_data!$E54</f>
        <v>103.87</v>
      </c>
      <c r="Z54" s="17" t="s">
        <v>404</v>
      </c>
      <c r="AA54" s="17">
        <v>2023</v>
      </c>
      <c r="AB54" s="17" t="str">
        <f t="shared" si="0"/>
        <v>Mar</v>
      </c>
      <c r="AC54" s="17">
        <f t="shared" si="1"/>
        <v>2024</v>
      </c>
      <c r="AD54" s="17" t="s">
        <v>479</v>
      </c>
      <c r="AE54" s="38">
        <f t="shared" si="2"/>
        <v>6.1470588235294121</v>
      </c>
      <c r="AF54" s="31">
        <f t="shared" si="3"/>
        <v>0.16267942583732056</v>
      </c>
      <c r="AG54" s="17">
        <f ca="1">TODAY()-streaming_service_data!$D54</f>
        <v>382</v>
      </c>
      <c r="AH54" s="20" t="str">
        <f ca="1">IF(AG54&lt;=100,"Active",IF(streaming_service_data!$AG54&lt;200,"Moderate","In-Active"))</f>
        <v>In-Active</v>
      </c>
      <c r="AI54" s="2">
        <f t="shared" si="4"/>
        <v>13</v>
      </c>
      <c r="AL54" s="58"/>
      <c r="AM54" s="58"/>
      <c r="AN54" s="58"/>
      <c r="AO54" s="58"/>
      <c r="AP54" s="58"/>
      <c r="AQ54" s="58"/>
      <c r="AR54" s="58"/>
      <c r="AS54" s="58"/>
      <c r="AT54" s="58"/>
      <c r="AU54" s="58"/>
      <c r="AV54" s="58"/>
      <c r="AW54" s="58"/>
      <c r="AX54" s="58"/>
    </row>
    <row r="55" spans="1:50" s="2" customFormat="1" ht="15" x14ac:dyDescent="0.2">
      <c r="A55" s="21">
        <v>1408</v>
      </c>
      <c r="B55" s="21" t="s">
        <v>172</v>
      </c>
      <c r="C55" s="22">
        <v>44949</v>
      </c>
      <c r="D55" s="22">
        <v>45616</v>
      </c>
      <c r="E55" s="21">
        <v>11.99</v>
      </c>
      <c r="F55" s="21">
        <v>233</v>
      </c>
      <c r="G55" s="21" t="s">
        <v>33</v>
      </c>
      <c r="H55" s="21">
        <v>5</v>
      </c>
      <c r="I55" s="21">
        <v>6</v>
      </c>
      <c r="J55" s="21" t="b">
        <v>1</v>
      </c>
      <c r="K55" s="21">
        <v>186</v>
      </c>
      <c r="L55" s="21">
        <v>129</v>
      </c>
      <c r="M55" s="21" t="s">
        <v>48</v>
      </c>
      <c r="N55" s="21" t="s">
        <v>40</v>
      </c>
      <c r="O55" s="21" t="s">
        <v>27</v>
      </c>
      <c r="P55" s="21">
        <v>38</v>
      </c>
      <c r="Q55" s="21">
        <v>4</v>
      </c>
      <c r="R55" s="21" t="b">
        <v>1</v>
      </c>
      <c r="S55" s="21" t="s">
        <v>28</v>
      </c>
      <c r="T55" s="21">
        <v>3953</v>
      </c>
      <c r="U55" s="21" t="s">
        <v>57</v>
      </c>
      <c r="V55" s="21" t="s">
        <v>30</v>
      </c>
      <c r="W55" s="21" t="s">
        <v>37</v>
      </c>
      <c r="X55" s="21">
        <v>21</v>
      </c>
      <c r="Y55" s="23">
        <f>streaming_service_data!$X55*streaming_service_data!$E55</f>
        <v>251.79</v>
      </c>
      <c r="Z55" s="21" t="s">
        <v>404</v>
      </c>
      <c r="AA55" s="21">
        <v>2023</v>
      </c>
      <c r="AB55" s="21" t="str">
        <f t="shared" si="0"/>
        <v>Nov</v>
      </c>
      <c r="AC55" s="21">
        <f t="shared" si="1"/>
        <v>2024</v>
      </c>
      <c r="AD55" s="21" t="s">
        <v>478</v>
      </c>
      <c r="AE55" s="39">
        <f t="shared" si="2"/>
        <v>6.1315789473684212</v>
      </c>
      <c r="AF55" s="35">
        <f t="shared" si="3"/>
        <v>0.1630901287553648</v>
      </c>
      <c r="AG55" s="21">
        <f ca="1">TODAY()-streaming_service_data!$D55</f>
        <v>129</v>
      </c>
      <c r="AH55" s="24" t="str">
        <f ca="1">IF(AG55&lt;=100,"Active",IF(streaming_service_data!$AG55&lt;200,"Moderate","In-Active"))</f>
        <v>Moderate</v>
      </c>
      <c r="AI55" s="2">
        <f t="shared" si="4"/>
        <v>21</v>
      </c>
      <c r="AL55" s="58"/>
      <c r="AM55" s="58"/>
      <c r="AN55" s="58"/>
      <c r="AO55" s="58"/>
      <c r="AP55" s="58"/>
      <c r="AQ55" s="58"/>
      <c r="AR55" s="58"/>
      <c r="AS55" s="58"/>
      <c r="AT55" s="58"/>
      <c r="AU55" s="58"/>
      <c r="AV55" s="58"/>
      <c r="AW55" s="58"/>
      <c r="AX55" s="58"/>
    </row>
    <row r="56" spans="1:50" s="2" customFormat="1" ht="15" x14ac:dyDescent="0.2">
      <c r="A56" s="17">
        <v>1413</v>
      </c>
      <c r="B56" s="17" t="s">
        <v>78</v>
      </c>
      <c r="C56" s="25">
        <v>44915</v>
      </c>
      <c r="D56" s="25">
        <v>45626</v>
      </c>
      <c r="E56" s="17">
        <v>11.99</v>
      </c>
      <c r="F56" s="17">
        <v>408</v>
      </c>
      <c r="G56" s="17" t="s">
        <v>43</v>
      </c>
      <c r="H56" s="17">
        <v>3</v>
      </c>
      <c r="I56" s="17">
        <v>5</v>
      </c>
      <c r="J56" s="17" t="b">
        <v>1</v>
      </c>
      <c r="K56" s="17">
        <v>418</v>
      </c>
      <c r="L56" s="17">
        <v>198</v>
      </c>
      <c r="M56" s="17" t="s">
        <v>25</v>
      </c>
      <c r="N56" s="17" t="s">
        <v>26</v>
      </c>
      <c r="O56" s="17" t="s">
        <v>50</v>
      </c>
      <c r="P56" s="17">
        <v>0</v>
      </c>
      <c r="Q56" s="17">
        <v>3</v>
      </c>
      <c r="R56" s="17" t="b">
        <v>0</v>
      </c>
      <c r="S56" s="17" t="s">
        <v>28</v>
      </c>
      <c r="T56" s="17">
        <v>1428</v>
      </c>
      <c r="U56" s="17" t="s">
        <v>29</v>
      </c>
      <c r="V56" s="17" t="s">
        <v>52</v>
      </c>
      <c r="W56" s="17" t="s">
        <v>75</v>
      </c>
      <c r="X56" s="17">
        <v>23</v>
      </c>
      <c r="Y56" s="19">
        <f>streaming_service_data!$X56*streaming_service_data!$E56</f>
        <v>275.77</v>
      </c>
      <c r="Z56" s="17" t="s">
        <v>415</v>
      </c>
      <c r="AA56" s="17">
        <v>2022</v>
      </c>
      <c r="AB56" s="17" t="str">
        <f t="shared" si="0"/>
        <v>Nov</v>
      </c>
      <c r="AC56" s="17">
        <f t="shared" si="1"/>
        <v>2024</v>
      </c>
      <c r="AD56" s="17" t="s">
        <v>478</v>
      </c>
      <c r="AE56" s="38">
        <f t="shared" si="2"/>
        <v>0</v>
      </c>
      <c r="AF56" s="31">
        <f t="shared" si="3"/>
        <v>0</v>
      </c>
      <c r="AG56" s="17">
        <f ca="1">TODAY()-streaming_service_data!$D56</f>
        <v>119</v>
      </c>
      <c r="AH56" s="20" t="str">
        <f ca="1">IF(AG56&lt;=100,"Active",IF(streaming_service_data!$AG56&lt;200,"Moderate","In-Active"))</f>
        <v>Moderate</v>
      </c>
      <c r="AI56" s="2">
        <f t="shared" si="4"/>
        <v>23</v>
      </c>
      <c r="AL56" s="58"/>
      <c r="AM56" s="58"/>
      <c r="AN56" s="58"/>
      <c r="AO56" s="58"/>
      <c r="AP56" s="58"/>
      <c r="AQ56" s="58"/>
      <c r="AR56" s="58"/>
      <c r="AS56" s="58"/>
      <c r="AT56" s="58"/>
      <c r="AU56" s="58"/>
      <c r="AV56" s="58"/>
      <c r="AW56" s="58"/>
      <c r="AX56" s="58"/>
    </row>
    <row r="57" spans="1:50" s="2" customFormat="1" ht="15" x14ac:dyDescent="0.2">
      <c r="A57" s="21">
        <v>1419</v>
      </c>
      <c r="B57" s="21" t="s">
        <v>93</v>
      </c>
      <c r="C57" s="22">
        <v>44992</v>
      </c>
      <c r="D57" s="22">
        <v>45642</v>
      </c>
      <c r="E57" s="21">
        <v>11.99</v>
      </c>
      <c r="F57" s="21">
        <v>406</v>
      </c>
      <c r="G57" s="21" t="s">
        <v>43</v>
      </c>
      <c r="H57" s="21">
        <v>2</v>
      </c>
      <c r="I57" s="21">
        <v>6</v>
      </c>
      <c r="J57" s="21" t="b">
        <v>0</v>
      </c>
      <c r="K57" s="21">
        <v>983</v>
      </c>
      <c r="L57" s="21">
        <v>113</v>
      </c>
      <c r="M57" s="21" t="s">
        <v>48</v>
      </c>
      <c r="N57" s="21" t="s">
        <v>64</v>
      </c>
      <c r="O57" s="21" t="s">
        <v>34</v>
      </c>
      <c r="P57" s="21">
        <v>78</v>
      </c>
      <c r="Q57" s="21">
        <v>3.1</v>
      </c>
      <c r="R57" s="21" t="b">
        <v>0</v>
      </c>
      <c r="S57" s="21" t="s">
        <v>28</v>
      </c>
      <c r="T57" s="21">
        <v>4245</v>
      </c>
      <c r="U57" s="21" t="s">
        <v>29</v>
      </c>
      <c r="V57" s="21" t="s">
        <v>36</v>
      </c>
      <c r="W57" s="21" t="s">
        <v>37</v>
      </c>
      <c r="X57" s="21">
        <v>21</v>
      </c>
      <c r="Y57" s="23">
        <f>streaming_service_data!$X57*streaming_service_data!$E57</f>
        <v>251.79</v>
      </c>
      <c r="Z57" s="21" t="s">
        <v>406</v>
      </c>
      <c r="AA57" s="21">
        <v>2023</v>
      </c>
      <c r="AB57" s="21" t="str">
        <f t="shared" si="0"/>
        <v>Dec</v>
      </c>
      <c r="AC57" s="21">
        <f t="shared" si="1"/>
        <v>2024</v>
      </c>
      <c r="AD57" s="21" t="s">
        <v>478</v>
      </c>
      <c r="AE57" s="39">
        <f t="shared" si="2"/>
        <v>5.2051282051282053</v>
      </c>
      <c r="AF57" s="35">
        <f t="shared" si="3"/>
        <v>0.19211822660098521</v>
      </c>
      <c r="AG57" s="21">
        <f ca="1">TODAY()-streaming_service_data!$D57</f>
        <v>103</v>
      </c>
      <c r="AH57" s="24" t="str">
        <f ca="1">IF(AG57&lt;=100,"Active",IF(streaming_service_data!$AG57&lt;200,"Moderate","In-Active"))</f>
        <v>Moderate</v>
      </c>
      <c r="AI57" s="2">
        <f t="shared" si="4"/>
        <v>21</v>
      </c>
      <c r="AL57" s="58"/>
      <c r="AM57" s="58"/>
      <c r="AN57" s="58"/>
      <c r="AO57" s="58"/>
      <c r="AP57" s="58"/>
      <c r="AQ57" s="58"/>
      <c r="AR57" s="58"/>
      <c r="AS57" s="58"/>
      <c r="AT57" s="58"/>
      <c r="AU57" s="58"/>
      <c r="AV57" s="58"/>
      <c r="AW57" s="58"/>
      <c r="AX57" s="58"/>
    </row>
    <row r="58" spans="1:50" s="2" customFormat="1" ht="15" x14ac:dyDescent="0.2">
      <c r="A58" s="17">
        <v>1420</v>
      </c>
      <c r="B58" s="17" t="s">
        <v>132</v>
      </c>
      <c r="C58" s="25">
        <v>45361</v>
      </c>
      <c r="D58" s="25">
        <v>45424</v>
      </c>
      <c r="E58" s="17">
        <v>7.99</v>
      </c>
      <c r="F58" s="17">
        <v>346</v>
      </c>
      <c r="G58" s="17" t="s">
        <v>46</v>
      </c>
      <c r="H58" s="17">
        <v>5</v>
      </c>
      <c r="I58" s="17">
        <v>5</v>
      </c>
      <c r="J58" s="17" t="b">
        <v>1</v>
      </c>
      <c r="K58" s="17">
        <v>732</v>
      </c>
      <c r="L58" s="17">
        <v>144</v>
      </c>
      <c r="M58" s="17" t="s">
        <v>74</v>
      </c>
      <c r="N58" s="17" t="s">
        <v>26</v>
      </c>
      <c r="O58" s="17" t="s">
        <v>67</v>
      </c>
      <c r="P58" s="17">
        <v>73</v>
      </c>
      <c r="Q58" s="17">
        <v>4.9000000000000004</v>
      </c>
      <c r="R58" s="17" t="b">
        <v>0</v>
      </c>
      <c r="S58" s="17" t="s">
        <v>28</v>
      </c>
      <c r="T58" s="17">
        <v>3633</v>
      </c>
      <c r="U58" s="17" t="s">
        <v>65</v>
      </c>
      <c r="V58" s="17" t="s">
        <v>68</v>
      </c>
      <c r="W58" s="17" t="s">
        <v>31</v>
      </c>
      <c r="X58" s="17">
        <v>2</v>
      </c>
      <c r="Y58" s="19">
        <f>streaming_service_data!$X58*streaming_service_data!$E58</f>
        <v>15.98</v>
      </c>
      <c r="Z58" s="17" t="s">
        <v>406</v>
      </c>
      <c r="AA58" s="17">
        <v>2024</v>
      </c>
      <c r="AB58" s="17" t="str">
        <f t="shared" si="0"/>
        <v>May</v>
      </c>
      <c r="AC58" s="17">
        <f t="shared" si="1"/>
        <v>2024</v>
      </c>
      <c r="AD58" s="17" t="s">
        <v>479</v>
      </c>
      <c r="AE58" s="38">
        <f t="shared" si="2"/>
        <v>4.7397260273972606</v>
      </c>
      <c r="AF58" s="31">
        <f t="shared" si="3"/>
        <v>0.21098265895953758</v>
      </c>
      <c r="AG58" s="17">
        <f ca="1">TODAY()-streaming_service_data!$D58</f>
        <v>321</v>
      </c>
      <c r="AH58" s="20" t="str">
        <f ca="1">IF(AG58&lt;=100,"Active",IF(streaming_service_data!$AG58&lt;200,"Moderate","In-Active"))</f>
        <v>In-Active</v>
      </c>
      <c r="AI58" s="2">
        <f t="shared" si="4"/>
        <v>2</v>
      </c>
      <c r="AL58" s="58"/>
      <c r="AM58" s="58"/>
      <c r="AN58" s="58"/>
      <c r="AO58" s="58"/>
      <c r="AP58" s="58"/>
      <c r="AQ58" s="58"/>
      <c r="AR58" s="58"/>
      <c r="AS58" s="58"/>
      <c r="AT58" s="58"/>
      <c r="AU58" s="58"/>
      <c r="AV58" s="58"/>
      <c r="AW58" s="58"/>
      <c r="AX58" s="58"/>
    </row>
    <row r="59" spans="1:50" s="2" customFormat="1" ht="15" x14ac:dyDescent="0.2">
      <c r="A59" s="21">
        <v>1425</v>
      </c>
      <c r="B59" s="21" t="s">
        <v>364</v>
      </c>
      <c r="C59" s="22">
        <v>45331</v>
      </c>
      <c r="D59" s="22">
        <v>45621</v>
      </c>
      <c r="E59" s="21">
        <v>7.99</v>
      </c>
      <c r="F59" s="21">
        <v>50</v>
      </c>
      <c r="G59" s="21" t="s">
        <v>24</v>
      </c>
      <c r="H59" s="21">
        <v>2</v>
      </c>
      <c r="I59" s="21">
        <v>3</v>
      </c>
      <c r="J59" s="21" t="b">
        <v>1</v>
      </c>
      <c r="K59" s="21">
        <v>502</v>
      </c>
      <c r="L59" s="21">
        <v>5</v>
      </c>
      <c r="M59" s="21" t="s">
        <v>48</v>
      </c>
      <c r="N59" s="21" t="s">
        <v>40</v>
      </c>
      <c r="O59" s="21" t="s">
        <v>27</v>
      </c>
      <c r="P59" s="21">
        <v>96</v>
      </c>
      <c r="Q59" s="21">
        <v>4.4000000000000004</v>
      </c>
      <c r="R59" s="21" t="b">
        <v>1</v>
      </c>
      <c r="S59" s="21" t="s">
        <v>28</v>
      </c>
      <c r="T59" s="21">
        <v>1917</v>
      </c>
      <c r="U59" s="21" t="s">
        <v>65</v>
      </c>
      <c r="V59" s="21" t="s">
        <v>68</v>
      </c>
      <c r="W59" s="21" t="s">
        <v>75</v>
      </c>
      <c r="X59" s="21">
        <v>9</v>
      </c>
      <c r="Y59" s="23">
        <f>streaming_service_data!$X59*streaming_service_data!$E59</f>
        <v>71.91</v>
      </c>
      <c r="Z59" s="21" t="s">
        <v>405</v>
      </c>
      <c r="AA59" s="21">
        <v>2024</v>
      </c>
      <c r="AB59" s="21" t="str">
        <f t="shared" si="0"/>
        <v>Nov</v>
      </c>
      <c r="AC59" s="21">
        <f t="shared" si="1"/>
        <v>2024</v>
      </c>
      <c r="AD59" s="21" t="s">
        <v>479</v>
      </c>
      <c r="AE59" s="39">
        <f t="shared" si="2"/>
        <v>0.52083333333333337</v>
      </c>
      <c r="AF59" s="35">
        <f t="shared" si="3"/>
        <v>1.92</v>
      </c>
      <c r="AG59" s="21">
        <f ca="1">TODAY()-streaming_service_data!$D59</f>
        <v>124</v>
      </c>
      <c r="AH59" s="24" t="str">
        <f ca="1">IF(AG59&lt;=100,"Active",IF(streaming_service_data!$AG59&lt;200,"Moderate","In-Active"))</f>
        <v>Moderate</v>
      </c>
      <c r="AI59" s="2">
        <f t="shared" si="4"/>
        <v>9</v>
      </c>
      <c r="AL59" s="58"/>
      <c r="AM59" s="58"/>
      <c r="AN59" s="58"/>
      <c r="AO59" s="58"/>
      <c r="AP59" s="58"/>
      <c r="AQ59" s="58"/>
      <c r="AR59" s="58"/>
      <c r="AS59" s="58"/>
      <c r="AT59" s="58"/>
      <c r="AU59" s="58"/>
      <c r="AV59" s="58"/>
      <c r="AW59" s="58"/>
      <c r="AX59" s="58"/>
    </row>
    <row r="60" spans="1:50" s="2" customFormat="1" ht="15" x14ac:dyDescent="0.2">
      <c r="A60" s="17">
        <v>1433</v>
      </c>
      <c r="B60" s="17" t="s">
        <v>70</v>
      </c>
      <c r="C60" s="25">
        <v>45325</v>
      </c>
      <c r="D60" s="25">
        <v>45616</v>
      </c>
      <c r="E60" s="17">
        <v>15.99</v>
      </c>
      <c r="F60" s="17">
        <v>160</v>
      </c>
      <c r="G60" s="17" t="s">
        <v>33</v>
      </c>
      <c r="H60" s="17">
        <v>5</v>
      </c>
      <c r="I60" s="17">
        <v>6</v>
      </c>
      <c r="J60" s="17" t="b">
        <v>1</v>
      </c>
      <c r="K60" s="17">
        <v>391</v>
      </c>
      <c r="L60" s="17">
        <v>132</v>
      </c>
      <c r="M60" s="17" t="s">
        <v>39</v>
      </c>
      <c r="N60" s="17" t="s">
        <v>40</v>
      </c>
      <c r="O60" s="17" t="s">
        <v>34</v>
      </c>
      <c r="P60" s="17">
        <v>57</v>
      </c>
      <c r="Q60" s="17">
        <v>3</v>
      </c>
      <c r="R60" s="17" t="b">
        <v>0</v>
      </c>
      <c r="S60" s="17" t="s">
        <v>28</v>
      </c>
      <c r="T60" s="17">
        <v>185</v>
      </c>
      <c r="U60" s="17" t="s">
        <v>57</v>
      </c>
      <c r="V60" s="17" t="s">
        <v>30</v>
      </c>
      <c r="W60" s="17" t="s">
        <v>31</v>
      </c>
      <c r="X60" s="17">
        <v>9</v>
      </c>
      <c r="Y60" s="19">
        <f>streaming_service_data!$X60*streaming_service_data!$E60</f>
        <v>143.91</v>
      </c>
      <c r="Z60" s="17" t="s">
        <v>405</v>
      </c>
      <c r="AA60" s="17">
        <v>2024</v>
      </c>
      <c r="AB60" s="17" t="str">
        <f t="shared" si="0"/>
        <v>Nov</v>
      </c>
      <c r="AC60" s="17">
        <f t="shared" si="1"/>
        <v>2024</v>
      </c>
      <c r="AD60" s="17" t="s">
        <v>480</v>
      </c>
      <c r="AE60" s="38">
        <f t="shared" si="2"/>
        <v>2.807017543859649</v>
      </c>
      <c r="AF60" s="31">
        <f t="shared" si="3"/>
        <v>0.35625000000000001</v>
      </c>
      <c r="AG60" s="17">
        <f ca="1">TODAY()-streaming_service_data!$D60</f>
        <v>129</v>
      </c>
      <c r="AH60" s="20" t="str">
        <f ca="1">IF(AG60&lt;=100,"Active",IF(streaming_service_data!$AG60&lt;200,"Moderate","In-Active"))</f>
        <v>Moderate</v>
      </c>
      <c r="AI60" s="2">
        <f t="shared" si="4"/>
        <v>9</v>
      </c>
      <c r="AL60" s="58"/>
      <c r="AM60" s="58"/>
      <c r="AN60" s="58"/>
      <c r="AO60" s="58"/>
      <c r="AP60" s="58"/>
      <c r="AQ60" s="58"/>
      <c r="AR60" s="58"/>
      <c r="AS60" s="58"/>
      <c r="AT60" s="58"/>
      <c r="AU60" s="58"/>
      <c r="AV60" s="58"/>
      <c r="AW60" s="58"/>
      <c r="AX60" s="58"/>
    </row>
    <row r="61" spans="1:50" s="2" customFormat="1" ht="15" x14ac:dyDescent="0.2">
      <c r="A61" s="21">
        <v>1443</v>
      </c>
      <c r="B61" s="21" t="s">
        <v>228</v>
      </c>
      <c r="C61" s="22">
        <v>45098</v>
      </c>
      <c r="D61" s="22">
        <v>45643</v>
      </c>
      <c r="E61" s="21">
        <v>11.99</v>
      </c>
      <c r="F61" s="21">
        <v>91</v>
      </c>
      <c r="G61" s="21" t="s">
        <v>33</v>
      </c>
      <c r="H61" s="21">
        <v>1</v>
      </c>
      <c r="I61" s="21">
        <v>2</v>
      </c>
      <c r="J61" s="21" t="b">
        <v>0</v>
      </c>
      <c r="K61" s="21">
        <v>377</v>
      </c>
      <c r="L61" s="21">
        <v>14</v>
      </c>
      <c r="M61" s="21" t="s">
        <v>25</v>
      </c>
      <c r="N61" s="21" t="s">
        <v>49</v>
      </c>
      <c r="O61" s="21" t="s">
        <v>34</v>
      </c>
      <c r="P61" s="21">
        <v>53</v>
      </c>
      <c r="Q61" s="21">
        <v>4.5999999999999996</v>
      </c>
      <c r="R61" s="21" t="b">
        <v>0</v>
      </c>
      <c r="S61" s="21" t="s">
        <v>28</v>
      </c>
      <c r="T61" s="21">
        <v>228</v>
      </c>
      <c r="U61" s="21" t="s">
        <v>65</v>
      </c>
      <c r="V61" s="21" t="s">
        <v>68</v>
      </c>
      <c r="W61" s="21" t="s">
        <v>31</v>
      </c>
      <c r="X61" s="21">
        <v>17</v>
      </c>
      <c r="Y61" s="23">
        <f>streaming_service_data!$X61*streaming_service_data!$E61</f>
        <v>203.83</v>
      </c>
      <c r="Z61" s="21" t="s">
        <v>409</v>
      </c>
      <c r="AA61" s="21">
        <v>2023</v>
      </c>
      <c r="AB61" s="21" t="str">
        <f t="shared" si="0"/>
        <v>Dec</v>
      </c>
      <c r="AC61" s="21">
        <f t="shared" si="1"/>
        <v>2024</v>
      </c>
      <c r="AD61" s="21" t="s">
        <v>478</v>
      </c>
      <c r="AE61" s="39">
        <f t="shared" si="2"/>
        <v>1.7169811320754718</v>
      </c>
      <c r="AF61" s="35">
        <f t="shared" si="3"/>
        <v>0.58241758241758246</v>
      </c>
      <c r="AG61" s="21">
        <f ca="1">TODAY()-streaming_service_data!$D61</f>
        <v>102</v>
      </c>
      <c r="AH61" s="24" t="str">
        <f ca="1">IF(AG61&lt;=100,"Active",IF(streaming_service_data!$AG61&lt;200,"Moderate","In-Active"))</f>
        <v>Moderate</v>
      </c>
      <c r="AI61" s="2">
        <f t="shared" si="4"/>
        <v>17</v>
      </c>
      <c r="AL61" s="58"/>
      <c r="AM61" s="58"/>
      <c r="AN61" s="58"/>
      <c r="AO61" s="58"/>
      <c r="AP61" s="58"/>
      <c r="AQ61" s="58"/>
      <c r="AR61" s="58"/>
      <c r="AS61" s="58"/>
      <c r="AT61" s="58"/>
      <c r="AU61" s="58"/>
      <c r="AV61" s="58"/>
      <c r="AW61" s="58"/>
      <c r="AX61" s="58"/>
    </row>
    <row r="62" spans="1:50" s="2" customFormat="1" ht="15" x14ac:dyDescent="0.2">
      <c r="A62" s="17">
        <v>1481</v>
      </c>
      <c r="B62" s="17" t="s">
        <v>47</v>
      </c>
      <c r="C62" s="25">
        <v>44977</v>
      </c>
      <c r="D62" s="25">
        <v>45303</v>
      </c>
      <c r="E62" s="17">
        <v>7.99</v>
      </c>
      <c r="F62" s="17">
        <v>180</v>
      </c>
      <c r="G62" s="17" t="s">
        <v>46</v>
      </c>
      <c r="H62" s="17">
        <v>3</v>
      </c>
      <c r="I62" s="17">
        <v>4</v>
      </c>
      <c r="J62" s="17" t="b">
        <v>0</v>
      </c>
      <c r="K62" s="17">
        <v>936</v>
      </c>
      <c r="L62" s="17">
        <v>166</v>
      </c>
      <c r="M62" s="17" t="s">
        <v>44</v>
      </c>
      <c r="N62" s="17" t="s">
        <v>40</v>
      </c>
      <c r="O62" s="17" t="s">
        <v>56</v>
      </c>
      <c r="P62" s="17">
        <v>71</v>
      </c>
      <c r="Q62" s="17">
        <v>4.9000000000000004</v>
      </c>
      <c r="R62" s="17" t="b">
        <v>1</v>
      </c>
      <c r="S62" s="17" t="s">
        <v>28</v>
      </c>
      <c r="T62" s="17">
        <v>4566</v>
      </c>
      <c r="U62" s="17" t="s">
        <v>29</v>
      </c>
      <c r="V62" s="17" t="s">
        <v>60</v>
      </c>
      <c r="W62" s="17" t="s">
        <v>53</v>
      </c>
      <c r="X62" s="17">
        <v>10</v>
      </c>
      <c r="Y62" s="19">
        <f>streaming_service_data!$X62*streaming_service_data!$E62</f>
        <v>79.900000000000006</v>
      </c>
      <c r="Z62" s="17" t="s">
        <v>405</v>
      </c>
      <c r="AA62" s="17">
        <v>2023</v>
      </c>
      <c r="AB62" s="17" t="str">
        <f t="shared" si="0"/>
        <v>Jan</v>
      </c>
      <c r="AC62" s="17">
        <f t="shared" si="1"/>
        <v>2024</v>
      </c>
      <c r="AD62" s="17" t="s">
        <v>479</v>
      </c>
      <c r="AE62" s="38">
        <f t="shared" si="2"/>
        <v>2.535211267605634</v>
      </c>
      <c r="AF62" s="31">
        <f t="shared" si="3"/>
        <v>0.39444444444444443</v>
      </c>
      <c r="AG62" s="17">
        <f ca="1">TODAY()-streaming_service_data!$D62</f>
        <v>442</v>
      </c>
      <c r="AH62" s="20" t="str">
        <f ca="1">IF(AG62&lt;=100,"Active",IF(streaming_service_data!$AG62&lt;200,"Moderate","In-Active"))</f>
        <v>In-Active</v>
      </c>
      <c r="AI62" s="2">
        <f t="shared" si="4"/>
        <v>10</v>
      </c>
      <c r="AL62" s="58"/>
      <c r="AM62" s="58"/>
      <c r="AN62" s="58"/>
      <c r="AO62" s="58"/>
      <c r="AP62" s="58"/>
      <c r="AQ62" s="58"/>
      <c r="AR62" s="58"/>
      <c r="AS62" s="58"/>
      <c r="AT62" s="58"/>
      <c r="AU62" s="58"/>
      <c r="AV62" s="58"/>
      <c r="AW62" s="58"/>
      <c r="AX62" s="58"/>
    </row>
    <row r="63" spans="1:50" s="2" customFormat="1" ht="15" x14ac:dyDescent="0.2">
      <c r="A63" s="21">
        <v>1495</v>
      </c>
      <c r="B63" s="21" t="s">
        <v>261</v>
      </c>
      <c r="C63" s="22">
        <v>45523</v>
      </c>
      <c r="D63" s="22">
        <v>45618</v>
      </c>
      <c r="E63" s="21">
        <v>15.99</v>
      </c>
      <c r="F63" s="21">
        <v>254</v>
      </c>
      <c r="G63" s="21" t="s">
        <v>79</v>
      </c>
      <c r="H63" s="21">
        <v>3</v>
      </c>
      <c r="I63" s="21">
        <v>2</v>
      </c>
      <c r="J63" s="21" t="b">
        <v>0</v>
      </c>
      <c r="K63" s="21">
        <v>544</v>
      </c>
      <c r="L63" s="21">
        <v>89</v>
      </c>
      <c r="M63" s="21" t="s">
        <v>74</v>
      </c>
      <c r="N63" s="21" t="s">
        <v>40</v>
      </c>
      <c r="O63" s="21" t="s">
        <v>56</v>
      </c>
      <c r="P63" s="21">
        <v>97</v>
      </c>
      <c r="Q63" s="21">
        <v>3.1</v>
      </c>
      <c r="R63" s="21" t="b">
        <v>0</v>
      </c>
      <c r="S63" s="21" t="s">
        <v>28</v>
      </c>
      <c r="T63" s="21">
        <v>144</v>
      </c>
      <c r="U63" s="21" t="s">
        <v>29</v>
      </c>
      <c r="V63" s="21" t="s">
        <v>36</v>
      </c>
      <c r="W63" s="21" t="s">
        <v>31</v>
      </c>
      <c r="X63" s="21">
        <v>3</v>
      </c>
      <c r="Y63" s="23">
        <f>streaming_service_data!$X63*streaming_service_data!$E63</f>
        <v>47.97</v>
      </c>
      <c r="Z63" s="21" t="s">
        <v>411</v>
      </c>
      <c r="AA63" s="21">
        <v>2024</v>
      </c>
      <c r="AB63" s="21" t="str">
        <f t="shared" si="0"/>
        <v>Nov</v>
      </c>
      <c r="AC63" s="21">
        <f t="shared" si="1"/>
        <v>2024</v>
      </c>
      <c r="AD63" s="21" t="s">
        <v>480</v>
      </c>
      <c r="AE63" s="39">
        <f t="shared" si="2"/>
        <v>2.6185567010309279</v>
      </c>
      <c r="AF63" s="35">
        <f t="shared" si="3"/>
        <v>0.38188976377952755</v>
      </c>
      <c r="AG63" s="21">
        <f ca="1">TODAY()-streaming_service_data!$D63</f>
        <v>127</v>
      </c>
      <c r="AH63" s="24" t="str">
        <f ca="1">IF(AG63&lt;=100,"Active",IF(streaming_service_data!$AG63&lt;200,"Moderate","In-Active"))</f>
        <v>Moderate</v>
      </c>
      <c r="AI63" s="2">
        <f t="shared" si="4"/>
        <v>3</v>
      </c>
      <c r="AL63" s="58"/>
      <c r="AM63" s="58"/>
      <c r="AN63" s="58"/>
      <c r="AO63" s="58"/>
      <c r="AP63" s="58"/>
      <c r="AQ63" s="58"/>
      <c r="AR63" s="58"/>
      <c r="AS63" s="58"/>
      <c r="AT63" s="58"/>
      <c r="AU63" s="58"/>
      <c r="AV63" s="58"/>
      <c r="AW63" s="58"/>
      <c r="AX63" s="58"/>
    </row>
    <row r="64" spans="1:50" s="2" customFormat="1" ht="15" x14ac:dyDescent="0.2">
      <c r="A64" s="17">
        <v>1528</v>
      </c>
      <c r="B64" s="17" t="s">
        <v>226</v>
      </c>
      <c r="C64" s="25">
        <v>45200</v>
      </c>
      <c r="D64" s="25">
        <v>45615</v>
      </c>
      <c r="E64" s="17">
        <v>11.99</v>
      </c>
      <c r="F64" s="17">
        <v>25</v>
      </c>
      <c r="G64" s="17" t="s">
        <v>33</v>
      </c>
      <c r="H64" s="17">
        <v>3</v>
      </c>
      <c r="I64" s="17">
        <v>5</v>
      </c>
      <c r="J64" s="17" t="b">
        <v>1</v>
      </c>
      <c r="K64" s="17">
        <v>232</v>
      </c>
      <c r="L64" s="17">
        <v>196</v>
      </c>
      <c r="M64" s="17" t="s">
        <v>44</v>
      </c>
      <c r="N64" s="17" t="s">
        <v>40</v>
      </c>
      <c r="O64" s="17" t="s">
        <v>50</v>
      </c>
      <c r="P64" s="17">
        <v>48</v>
      </c>
      <c r="Q64" s="17">
        <v>3.2</v>
      </c>
      <c r="R64" s="17" t="b">
        <v>0</v>
      </c>
      <c r="S64" s="17" t="s">
        <v>28</v>
      </c>
      <c r="T64" s="17">
        <v>2805</v>
      </c>
      <c r="U64" s="17" t="s">
        <v>51</v>
      </c>
      <c r="V64" s="17" t="s">
        <v>52</v>
      </c>
      <c r="W64" s="17" t="s">
        <v>53</v>
      </c>
      <c r="X64" s="17">
        <v>13</v>
      </c>
      <c r="Y64" s="19">
        <f>streaming_service_data!$X64*streaming_service_data!$E64</f>
        <v>155.87</v>
      </c>
      <c r="Z64" s="17" t="s">
        <v>413</v>
      </c>
      <c r="AA64" s="17">
        <v>2023</v>
      </c>
      <c r="AB64" s="17" t="str">
        <f t="shared" si="0"/>
        <v>Nov</v>
      </c>
      <c r="AC64" s="17">
        <f t="shared" si="1"/>
        <v>2024</v>
      </c>
      <c r="AD64" s="17" t="s">
        <v>478</v>
      </c>
      <c r="AE64" s="38">
        <f t="shared" si="2"/>
        <v>0.52083333333333337</v>
      </c>
      <c r="AF64" s="31">
        <f t="shared" si="3"/>
        <v>1.92</v>
      </c>
      <c r="AG64" s="17">
        <f ca="1">TODAY()-streaming_service_data!$D64</f>
        <v>130</v>
      </c>
      <c r="AH64" s="20" t="str">
        <f ca="1">IF(AG64&lt;=100,"Active",IF(streaming_service_data!$AG64&lt;200,"Moderate","In-Active"))</f>
        <v>Moderate</v>
      </c>
      <c r="AI64" s="2">
        <f t="shared" si="4"/>
        <v>13</v>
      </c>
      <c r="AL64" s="58"/>
      <c r="AM64" s="58"/>
      <c r="AN64" s="58"/>
      <c r="AO64" s="58"/>
      <c r="AP64" s="58"/>
      <c r="AQ64" s="58"/>
      <c r="AR64" s="58"/>
      <c r="AS64" s="58"/>
      <c r="AT64" s="58"/>
      <c r="AU64" s="58"/>
      <c r="AV64" s="58"/>
      <c r="AW64" s="58"/>
      <c r="AX64" s="58"/>
    </row>
    <row r="65" spans="1:50" s="2" customFormat="1" ht="15" x14ac:dyDescent="0.2">
      <c r="A65" s="21">
        <v>1534</v>
      </c>
      <c r="B65" s="21" t="s">
        <v>47</v>
      </c>
      <c r="C65" s="22">
        <v>45495</v>
      </c>
      <c r="D65" s="22">
        <v>45644</v>
      </c>
      <c r="E65" s="21">
        <v>7.99</v>
      </c>
      <c r="F65" s="21">
        <v>116</v>
      </c>
      <c r="G65" s="21" t="s">
        <v>24</v>
      </c>
      <c r="H65" s="21">
        <v>1</v>
      </c>
      <c r="I65" s="21">
        <v>4</v>
      </c>
      <c r="J65" s="21" t="b">
        <v>0</v>
      </c>
      <c r="K65" s="21">
        <v>799</v>
      </c>
      <c r="L65" s="21">
        <v>137</v>
      </c>
      <c r="M65" s="21" t="s">
        <v>25</v>
      </c>
      <c r="N65" s="21" t="s">
        <v>49</v>
      </c>
      <c r="O65" s="21" t="s">
        <v>41</v>
      </c>
      <c r="P65" s="21">
        <v>78</v>
      </c>
      <c r="Q65" s="21">
        <v>4.5999999999999996</v>
      </c>
      <c r="R65" s="21" t="b">
        <v>1</v>
      </c>
      <c r="S65" s="21" t="s">
        <v>28</v>
      </c>
      <c r="T65" s="21">
        <v>4518</v>
      </c>
      <c r="U65" s="21" t="s">
        <v>35</v>
      </c>
      <c r="V65" s="21" t="s">
        <v>68</v>
      </c>
      <c r="W65" s="21" t="s">
        <v>37</v>
      </c>
      <c r="X65" s="21">
        <v>4</v>
      </c>
      <c r="Y65" s="23">
        <f>streaming_service_data!$X65*streaming_service_data!$E65</f>
        <v>31.96</v>
      </c>
      <c r="Z65" s="21" t="s">
        <v>410</v>
      </c>
      <c r="AA65" s="21">
        <v>2024</v>
      </c>
      <c r="AB65" s="21" t="str">
        <f t="shared" si="0"/>
        <v>Dec</v>
      </c>
      <c r="AC65" s="21">
        <f t="shared" si="1"/>
        <v>2024</v>
      </c>
      <c r="AD65" s="21" t="s">
        <v>479</v>
      </c>
      <c r="AE65" s="39">
        <f t="shared" si="2"/>
        <v>1.4871794871794872</v>
      </c>
      <c r="AF65" s="35">
        <f t="shared" si="3"/>
        <v>0.67241379310344829</v>
      </c>
      <c r="AG65" s="21">
        <f ca="1">TODAY()-streaming_service_data!$D65</f>
        <v>101</v>
      </c>
      <c r="AH65" s="24" t="str">
        <f ca="1">IF(AG65&lt;=100,"Active",IF(streaming_service_data!$AG65&lt;200,"Moderate","In-Active"))</f>
        <v>Moderate</v>
      </c>
      <c r="AI65" s="2">
        <f t="shared" si="4"/>
        <v>4</v>
      </c>
      <c r="AL65" s="58"/>
      <c r="AM65" s="58"/>
      <c r="AN65" s="58"/>
      <c r="AO65" s="58"/>
      <c r="AP65" s="58"/>
      <c r="AQ65" s="58"/>
      <c r="AR65" s="58"/>
      <c r="AS65" s="58"/>
      <c r="AT65" s="58"/>
      <c r="AU65" s="58"/>
      <c r="AV65" s="58"/>
      <c r="AW65" s="58"/>
      <c r="AX65" s="58"/>
    </row>
    <row r="66" spans="1:50" s="2" customFormat="1" ht="15" x14ac:dyDescent="0.2">
      <c r="A66" s="17">
        <v>1539</v>
      </c>
      <c r="B66" s="17" t="s">
        <v>66</v>
      </c>
      <c r="C66" s="25">
        <v>45533</v>
      </c>
      <c r="D66" s="25">
        <v>45625</v>
      </c>
      <c r="E66" s="17">
        <v>15.99</v>
      </c>
      <c r="F66" s="17">
        <v>348</v>
      </c>
      <c r="G66" s="17" t="s">
        <v>33</v>
      </c>
      <c r="H66" s="17">
        <v>1</v>
      </c>
      <c r="I66" s="17">
        <v>5</v>
      </c>
      <c r="J66" s="17" t="b">
        <v>1</v>
      </c>
      <c r="K66" s="17">
        <v>266</v>
      </c>
      <c r="L66" s="17">
        <v>94</v>
      </c>
      <c r="M66" s="17" t="s">
        <v>59</v>
      </c>
      <c r="N66" s="17" t="s">
        <v>40</v>
      </c>
      <c r="O66" s="17" t="s">
        <v>56</v>
      </c>
      <c r="P66" s="17">
        <v>82</v>
      </c>
      <c r="Q66" s="17">
        <v>4.3</v>
      </c>
      <c r="R66" s="17" t="b">
        <v>1</v>
      </c>
      <c r="S66" s="17" t="s">
        <v>28</v>
      </c>
      <c r="T66" s="17">
        <v>2356</v>
      </c>
      <c r="U66" s="17" t="s">
        <v>57</v>
      </c>
      <c r="V66" s="17" t="s">
        <v>60</v>
      </c>
      <c r="W66" s="17" t="s">
        <v>53</v>
      </c>
      <c r="X66" s="17">
        <v>3</v>
      </c>
      <c r="Y66" s="19">
        <f>streaming_service_data!$X66*streaming_service_data!$E66</f>
        <v>47.97</v>
      </c>
      <c r="Z66" s="17" t="s">
        <v>411</v>
      </c>
      <c r="AA66" s="17">
        <v>2024</v>
      </c>
      <c r="AB66" s="17" t="str">
        <f t="shared" ref="AB66:AB129" si="5">LOOKUP(MONTH(D66),$AN$2:$AN$13,$AO$2:$AO$13)</f>
        <v>Nov</v>
      </c>
      <c r="AC66" s="17">
        <f t="shared" ref="AC66:AC129" si="6">YEAR(D66)</f>
        <v>2024</v>
      </c>
      <c r="AD66" s="17" t="s">
        <v>480</v>
      </c>
      <c r="AE66" s="38">
        <f t="shared" si="2"/>
        <v>4.2439024390243905</v>
      </c>
      <c r="AF66" s="31">
        <f t="shared" si="3"/>
        <v>0.23563218390804597</v>
      </c>
      <c r="AG66" s="17">
        <f ca="1">TODAY()-streaming_service_data!$D66</f>
        <v>120</v>
      </c>
      <c r="AH66" s="20" t="str">
        <f ca="1">IF(AG66&lt;=100,"Active",IF(streaming_service_data!$AG66&lt;200,"Moderate","In-Active"))</f>
        <v>Moderate</v>
      </c>
      <c r="AI66" s="2">
        <f t="shared" si="4"/>
        <v>3</v>
      </c>
      <c r="AL66" s="58"/>
      <c r="AM66" s="58"/>
      <c r="AN66" s="58"/>
      <c r="AO66" s="58"/>
      <c r="AP66" s="58"/>
      <c r="AQ66" s="58"/>
      <c r="AR66" s="58"/>
      <c r="AS66" s="58"/>
      <c r="AT66" s="58"/>
      <c r="AU66" s="58"/>
      <c r="AV66" s="58"/>
      <c r="AW66" s="58"/>
      <c r="AX66" s="58"/>
    </row>
    <row r="67" spans="1:50" s="2" customFormat="1" ht="15" x14ac:dyDescent="0.2">
      <c r="A67" s="21">
        <v>1570</v>
      </c>
      <c r="B67" s="21" t="s">
        <v>99</v>
      </c>
      <c r="C67" s="22">
        <v>45125</v>
      </c>
      <c r="D67" s="22">
        <v>45618</v>
      </c>
      <c r="E67" s="21">
        <v>11.99</v>
      </c>
      <c r="F67" s="21">
        <v>97</v>
      </c>
      <c r="G67" s="21" t="s">
        <v>79</v>
      </c>
      <c r="H67" s="21">
        <v>1</v>
      </c>
      <c r="I67" s="21">
        <v>2</v>
      </c>
      <c r="J67" s="21" t="b">
        <v>0</v>
      </c>
      <c r="K67" s="21">
        <v>836</v>
      </c>
      <c r="L67" s="21">
        <v>122</v>
      </c>
      <c r="M67" s="21" t="s">
        <v>44</v>
      </c>
      <c r="N67" s="21" t="s">
        <v>40</v>
      </c>
      <c r="O67" s="21" t="s">
        <v>50</v>
      </c>
      <c r="P67" s="21">
        <v>65</v>
      </c>
      <c r="Q67" s="21">
        <v>4.3</v>
      </c>
      <c r="R67" s="21" t="b">
        <v>1</v>
      </c>
      <c r="S67" s="21" t="s">
        <v>28</v>
      </c>
      <c r="T67" s="21">
        <v>4511</v>
      </c>
      <c r="U67" s="21" t="s">
        <v>29</v>
      </c>
      <c r="V67" s="21" t="s">
        <v>52</v>
      </c>
      <c r="W67" s="21" t="s">
        <v>53</v>
      </c>
      <c r="X67" s="21">
        <v>16</v>
      </c>
      <c r="Y67" s="23">
        <f>streaming_service_data!$X67*streaming_service_data!$E67</f>
        <v>191.84</v>
      </c>
      <c r="Z67" s="21" t="s">
        <v>410</v>
      </c>
      <c r="AA67" s="21">
        <v>2023</v>
      </c>
      <c r="AB67" s="21" t="str">
        <f t="shared" si="5"/>
        <v>Nov</v>
      </c>
      <c r="AC67" s="21">
        <f t="shared" si="6"/>
        <v>2024</v>
      </c>
      <c r="AD67" s="21" t="s">
        <v>478</v>
      </c>
      <c r="AE67" s="39">
        <f t="shared" ref="AE67:AE130" si="7">IFERROR(F67/P67,0)</f>
        <v>1.4923076923076923</v>
      </c>
      <c r="AF67" s="35">
        <f t="shared" ref="AF67:AF130" si="8">P67/F67</f>
        <v>0.67010309278350511</v>
      </c>
      <c r="AG67" s="21">
        <f ca="1">TODAY()-streaming_service_data!$D67</f>
        <v>127</v>
      </c>
      <c r="AH67" s="24" t="str">
        <f ca="1">IF(AG67&lt;=100,"Active",IF(streaming_service_data!$AG67&lt;200,"Moderate","In-Active"))</f>
        <v>Moderate</v>
      </c>
      <c r="AI67" s="2">
        <f t="shared" ref="AI67:AI130" si="9">IF(IF(C67&gt;D67,DATEDIF(D67,C67,"m"),DATEDIF(C67,D67,"m"))=0,1,IF(C67&gt;D67,DATEDIF(D67,C67,"m"),DATEDIF(C67,D67,"m")))</f>
        <v>16</v>
      </c>
      <c r="AL67" s="58"/>
      <c r="AM67" s="58"/>
      <c r="AN67" s="58"/>
      <c r="AO67" s="58"/>
      <c r="AP67" s="58"/>
      <c r="AQ67" s="58"/>
      <c r="AR67" s="58"/>
      <c r="AS67" s="58"/>
      <c r="AT67" s="58"/>
      <c r="AU67" s="58"/>
      <c r="AV67" s="58"/>
      <c r="AW67" s="58"/>
      <c r="AX67" s="58"/>
    </row>
    <row r="68" spans="1:50" s="2" customFormat="1" ht="15" x14ac:dyDescent="0.2">
      <c r="A68" s="17">
        <v>1575</v>
      </c>
      <c r="B68" s="17" t="s">
        <v>108</v>
      </c>
      <c r="C68" s="25">
        <v>45026</v>
      </c>
      <c r="D68" s="25">
        <v>45608</v>
      </c>
      <c r="E68" s="17">
        <v>11.99</v>
      </c>
      <c r="F68" s="17">
        <v>71</v>
      </c>
      <c r="G68" s="17" t="s">
        <v>62</v>
      </c>
      <c r="H68" s="17">
        <v>5</v>
      </c>
      <c r="I68" s="17">
        <v>4</v>
      </c>
      <c r="J68" s="17" t="b">
        <v>1</v>
      </c>
      <c r="K68" s="17">
        <v>666</v>
      </c>
      <c r="L68" s="17">
        <v>100</v>
      </c>
      <c r="M68" s="17" t="s">
        <v>59</v>
      </c>
      <c r="N68" s="17" t="s">
        <v>49</v>
      </c>
      <c r="O68" s="17" t="s">
        <v>41</v>
      </c>
      <c r="P68" s="17">
        <v>97</v>
      </c>
      <c r="Q68" s="17">
        <v>3.1</v>
      </c>
      <c r="R68" s="17" t="b">
        <v>0</v>
      </c>
      <c r="S68" s="17" t="s">
        <v>28</v>
      </c>
      <c r="T68" s="17">
        <v>3630</v>
      </c>
      <c r="U68" s="17" t="s">
        <v>35</v>
      </c>
      <c r="V68" s="17" t="s">
        <v>60</v>
      </c>
      <c r="W68" s="17" t="s">
        <v>31</v>
      </c>
      <c r="X68" s="17">
        <v>19</v>
      </c>
      <c r="Y68" s="19">
        <f>streaming_service_data!$X68*streaming_service_data!$E68</f>
        <v>227.81</v>
      </c>
      <c r="Z68" s="17" t="s">
        <v>407</v>
      </c>
      <c r="AA68" s="17">
        <v>2023</v>
      </c>
      <c r="AB68" s="17" t="str">
        <f t="shared" si="5"/>
        <v>Nov</v>
      </c>
      <c r="AC68" s="17">
        <f t="shared" si="6"/>
        <v>2024</v>
      </c>
      <c r="AD68" s="17" t="s">
        <v>478</v>
      </c>
      <c r="AE68" s="38">
        <f t="shared" si="7"/>
        <v>0.73195876288659789</v>
      </c>
      <c r="AF68" s="31">
        <f t="shared" si="8"/>
        <v>1.3661971830985915</v>
      </c>
      <c r="AG68" s="17">
        <f ca="1">TODAY()-streaming_service_data!$D68</f>
        <v>137</v>
      </c>
      <c r="AH68" s="20" t="str">
        <f ca="1">IF(AG68&lt;=100,"Active",IF(streaming_service_data!$AG68&lt;200,"Moderate","In-Active"))</f>
        <v>Moderate</v>
      </c>
      <c r="AI68" s="2">
        <f t="shared" si="9"/>
        <v>19</v>
      </c>
      <c r="AL68" s="58"/>
      <c r="AM68" s="58"/>
      <c r="AN68" s="58"/>
      <c r="AO68" s="58"/>
      <c r="AP68" s="58"/>
      <c r="AQ68" s="58"/>
      <c r="AR68" s="58"/>
      <c r="AS68" s="58"/>
      <c r="AT68" s="58"/>
      <c r="AU68" s="58"/>
      <c r="AV68" s="58"/>
      <c r="AW68" s="58"/>
      <c r="AX68" s="58"/>
    </row>
    <row r="69" spans="1:50" s="2" customFormat="1" ht="15" x14ac:dyDescent="0.2">
      <c r="A69" s="21">
        <v>1576</v>
      </c>
      <c r="B69" s="21" t="s">
        <v>113</v>
      </c>
      <c r="C69" s="22">
        <v>45004</v>
      </c>
      <c r="D69" s="22">
        <v>45616</v>
      </c>
      <c r="E69" s="21">
        <v>11.99</v>
      </c>
      <c r="F69" s="21">
        <v>385</v>
      </c>
      <c r="G69" s="21" t="s">
        <v>33</v>
      </c>
      <c r="H69" s="21">
        <v>4</v>
      </c>
      <c r="I69" s="21">
        <v>1</v>
      </c>
      <c r="J69" s="21" t="b">
        <v>1</v>
      </c>
      <c r="K69" s="21">
        <v>390</v>
      </c>
      <c r="L69" s="21">
        <v>163</v>
      </c>
      <c r="M69" s="21" t="s">
        <v>59</v>
      </c>
      <c r="N69" s="21" t="s">
        <v>64</v>
      </c>
      <c r="O69" s="21" t="s">
        <v>67</v>
      </c>
      <c r="P69" s="21">
        <v>43</v>
      </c>
      <c r="Q69" s="21">
        <v>3.3</v>
      </c>
      <c r="R69" s="21" t="b">
        <v>0</v>
      </c>
      <c r="S69" s="21" t="s">
        <v>28</v>
      </c>
      <c r="T69" s="21">
        <v>3574</v>
      </c>
      <c r="U69" s="21" t="s">
        <v>51</v>
      </c>
      <c r="V69" s="21" t="s">
        <v>36</v>
      </c>
      <c r="W69" s="21" t="s">
        <v>75</v>
      </c>
      <c r="X69" s="21">
        <v>20</v>
      </c>
      <c r="Y69" s="23">
        <f>streaming_service_data!$X69*streaming_service_data!$E69</f>
        <v>239.8</v>
      </c>
      <c r="Z69" s="21" t="s">
        <v>406</v>
      </c>
      <c r="AA69" s="21">
        <v>2023</v>
      </c>
      <c r="AB69" s="21" t="str">
        <f t="shared" si="5"/>
        <v>Nov</v>
      </c>
      <c r="AC69" s="21">
        <f t="shared" si="6"/>
        <v>2024</v>
      </c>
      <c r="AD69" s="21" t="s">
        <v>478</v>
      </c>
      <c r="AE69" s="39">
        <f t="shared" si="7"/>
        <v>8.9534883720930232</v>
      </c>
      <c r="AF69" s="35">
        <f t="shared" si="8"/>
        <v>0.11168831168831168</v>
      </c>
      <c r="AG69" s="21">
        <f ca="1">TODAY()-streaming_service_data!$D69</f>
        <v>129</v>
      </c>
      <c r="AH69" s="24" t="str">
        <f ca="1">IF(AG69&lt;=100,"Active",IF(streaming_service_data!$AG69&lt;200,"Moderate","In-Active"))</f>
        <v>Moderate</v>
      </c>
      <c r="AI69" s="2">
        <f t="shared" si="9"/>
        <v>20</v>
      </c>
      <c r="AL69" s="58"/>
      <c r="AM69" s="58"/>
      <c r="AN69" s="58"/>
      <c r="AO69" s="58"/>
      <c r="AP69" s="58"/>
      <c r="AQ69" s="58"/>
      <c r="AR69" s="58"/>
      <c r="AS69" s="58"/>
      <c r="AT69" s="58"/>
      <c r="AU69" s="58"/>
      <c r="AV69" s="58"/>
      <c r="AW69" s="58"/>
      <c r="AX69" s="58"/>
    </row>
    <row r="70" spans="1:50" s="2" customFormat="1" ht="15" x14ac:dyDescent="0.2">
      <c r="A70" s="17">
        <v>1609</v>
      </c>
      <c r="B70" s="17" t="s">
        <v>121</v>
      </c>
      <c r="C70" s="25">
        <v>45029</v>
      </c>
      <c r="D70" s="25">
        <v>45643</v>
      </c>
      <c r="E70" s="17">
        <v>7.99</v>
      </c>
      <c r="F70" s="17">
        <v>87</v>
      </c>
      <c r="G70" s="17" t="s">
        <v>55</v>
      </c>
      <c r="H70" s="17">
        <v>4</v>
      </c>
      <c r="I70" s="17">
        <v>4</v>
      </c>
      <c r="J70" s="17" t="b">
        <v>0</v>
      </c>
      <c r="K70" s="17">
        <v>571</v>
      </c>
      <c r="L70" s="17">
        <v>54</v>
      </c>
      <c r="M70" s="17" t="s">
        <v>39</v>
      </c>
      <c r="N70" s="17" t="s">
        <v>49</v>
      </c>
      <c r="O70" s="17" t="s">
        <v>34</v>
      </c>
      <c r="P70" s="17">
        <v>57</v>
      </c>
      <c r="Q70" s="17">
        <v>4.2</v>
      </c>
      <c r="R70" s="17" t="b">
        <v>0</v>
      </c>
      <c r="S70" s="17" t="s">
        <v>28</v>
      </c>
      <c r="T70" s="17">
        <v>344</v>
      </c>
      <c r="U70" s="17" t="s">
        <v>51</v>
      </c>
      <c r="V70" s="17" t="s">
        <v>68</v>
      </c>
      <c r="W70" s="17" t="s">
        <v>53</v>
      </c>
      <c r="X70" s="17">
        <v>20</v>
      </c>
      <c r="Y70" s="19">
        <f>streaming_service_data!$X70*streaming_service_data!$E70</f>
        <v>159.80000000000001</v>
      </c>
      <c r="Z70" s="17" t="s">
        <v>407</v>
      </c>
      <c r="AA70" s="17">
        <v>2023</v>
      </c>
      <c r="AB70" s="17" t="str">
        <f t="shared" si="5"/>
        <v>Dec</v>
      </c>
      <c r="AC70" s="17">
        <f t="shared" si="6"/>
        <v>2024</v>
      </c>
      <c r="AD70" s="17" t="s">
        <v>479</v>
      </c>
      <c r="AE70" s="38">
        <f t="shared" si="7"/>
        <v>1.5263157894736843</v>
      </c>
      <c r="AF70" s="31">
        <f t="shared" si="8"/>
        <v>0.65517241379310343</v>
      </c>
      <c r="AG70" s="17">
        <f ca="1">TODAY()-streaming_service_data!$D70</f>
        <v>102</v>
      </c>
      <c r="AH70" s="20" t="str">
        <f ca="1">IF(AG70&lt;=100,"Active",IF(streaming_service_data!$AG70&lt;200,"Moderate","In-Active"))</f>
        <v>Moderate</v>
      </c>
      <c r="AI70" s="2">
        <f t="shared" si="9"/>
        <v>20</v>
      </c>
      <c r="AL70" s="58"/>
      <c r="AM70" s="58"/>
      <c r="AN70" s="58"/>
      <c r="AO70" s="58"/>
      <c r="AP70" s="58"/>
      <c r="AQ70" s="58"/>
      <c r="AR70" s="58"/>
      <c r="AS70" s="58"/>
      <c r="AT70" s="58"/>
      <c r="AU70" s="58"/>
      <c r="AV70" s="58"/>
      <c r="AW70" s="58"/>
      <c r="AX70" s="58"/>
    </row>
    <row r="71" spans="1:50" s="2" customFormat="1" ht="15" x14ac:dyDescent="0.2">
      <c r="A71" s="21">
        <v>1612</v>
      </c>
      <c r="B71" s="21" t="s">
        <v>276</v>
      </c>
      <c r="C71" s="22">
        <v>45069</v>
      </c>
      <c r="D71" s="22">
        <v>45394</v>
      </c>
      <c r="E71" s="21">
        <v>7.99</v>
      </c>
      <c r="F71" s="21">
        <v>197</v>
      </c>
      <c r="G71" s="21" t="s">
        <v>24</v>
      </c>
      <c r="H71" s="21">
        <v>1</v>
      </c>
      <c r="I71" s="21">
        <v>2</v>
      </c>
      <c r="J71" s="21" t="b">
        <v>1</v>
      </c>
      <c r="K71" s="21">
        <v>409</v>
      </c>
      <c r="L71" s="21">
        <v>22</v>
      </c>
      <c r="M71" s="21" t="s">
        <v>48</v>
      </c>
      <c r="N71" s="21" t="s">
        <v>40</v>
      </c>
      <c r="O71" s="21" t="s">
        <v>34</v>
      </c>
      <c r="P71" s="21">
        <v>64</v>
      </c>
      <c r="Q71" s="21">
        <v>4.3</v>
      </c>
      <c r="R71" s="21" t="b">
        <v>1</v>
      </c>
      <c r="S71" s="21" t="s">
        <v>28</v>
      </c>
      <c r="T71" s="21">
        <v>1925</v>
      </c>
      <c r="U71" s="21" t="s">
        <v>65</v>
      </c>
      <c r="V71" s="21" t="s">
        <v>30</v>
      </c>
      <c r="W71" s="21" t="s">
        <v>53</v>
      </c>
      <c r="X71" s="21">
        <v>10</v>
      </c>
      <c r="Y71" s="23">
        <f>streaming_service_data!$X71*streaming_service_data!$E71</f>
        <v>79.900000000000006</v>
      </c>
      <c r="Z71" s="21" t="s">
        <v>408</v>
      </c>
      <c r="AA71" s="21">
        <v>2023</v>
      </c>
      <c r="AB71" s="21" t="str">
        <f t="shared" si="5"/>
        <v>Apr</v>
      </c>
      <c r="AC71" s="21">
        <f t="shared" si="6"/>
        <v>2024</v>
      </c>
      <c r="AD71" s="21" t="s">
        <v>479</v>
      </c>
      <c r="AE71" s="39">
        <f t="shared" si="7"/>
        <v>3.078125</v>
      </c>
      <c r="AF71" s="35">
        <f t="shared" si="8"/>
        <v>0.32487309644670048</v>
      </c>
      <c r="AG71" s="21">
        <f ca="1">TODAY()-streaming_service_data!$D71</f>
        <v>351</v>
      </c>
      <c r="AH71" s="24" t="str">
        <f ca="1">IF(AG71&lt;=100,"Active",IF(streaming_service_data!$AG71&lt;200,"Moderate","In-Active"))</f>
        <v>In-Active</v>
      </c>
      <c r="AI71" s="2">
        <f t="shared" si="9"/>
        <v>10</v>
      </c>
      <c r="AL71" s="58"/>
      <c r="AM71" s="58"/>
      <c r="AN71" s="58"/>
      <c r="AO71" s="58"/>
      <c r="AP71" s="58"/>
      <c r="AQ71" s="58"/>
      <c r="AR71" s="58"/>
      <c r="AS71" s="58"/>
      <c r="AT71" s="58"/>
      <c r="AU71" s="58"/>
      <c r="AV71" s="58"/>
      <c r="AW71" s="58"/>
      <c r="AX71" s="58"/>
    </row>
    <row r="72" spans="1:50" s="2" customFormat="1" ht="15" x14ac:dyDescent="0.2">
      <c r="A72" s="17">
        <v>1635</v>
      </c>
      <c r="B72" s="17" t="s">
        <v>258</v>
      </c>
      <c r="C72" s="25">
        <v>45282</v>
      </c>
      <c r="D72" s="25">
        <v>45424</v>
      </c>
      <c r="E72" s="17">
        <v>15.99</v>
      </c>
      <c r="F72" s="17">
        <v>321</v>
      </c>
      <c r="G72" s="17" t="s">
        <v>43</v>
      </c>
      <c r="H72" s="17">
        <v>1</v>
      </c>
      <c r="I72" s="17">
        <v>5</v>
      </c>
      <c r="J72" s="17" t="b">
        <v>1</v>
      </c>
      <c r="K72" s="17">
        <v>276</v>
      </c>
      <c r="L72" s="17">
        <v>182</v>
      </c>
      <c r="M72" s="17" t="s">
        <v>59</v>
      </c>
      <c r="N72" s="17" t="s">
        <v>64</v>
      </c>
      <c r="O72" s="17" t="s">
        <v>41</v>
      </c>
      <c r="P72" s="17">
        <v>52</v>
      </c>
      <c r="Q72" s="17">
        <v>4.9000000000000004</v>
      </c>
      <c r="R72" s="17" t="b">
        <v>1</v>
      </c>
      <c r="S72" s="17" t="s">
        <v>28</v>
      </c>
      <c r="T72" s="17">
        <v>1013</v>
      </c>
      <c r="U72" s="17" t="s">
        <v>51</v>
      </c>
      <c r="V72" s="17" t="s">
        <v>30</v>
      </c>
      <c r="W72" s="17" t="s">
        <v>75</v>
      </c>
      <c r="X72" s="17">
        <v>4</v>
      </c>
      <c r="Y72" s="19">
        <f>streaming_service_data!$X72*streaming_service_data!$E72</f>
        <v>63.96</v>
      </c>
      <c r="Z72" s="17" t="s">
        <v>415</v>
      </c>
      <c r="AA72" s="17">
        <v>2023</v>
      </c>
      <c r="AB72" s="17" t="str">
        <f t="shared" si="5"/>
        <v>May</v>
      </c>
      <c r="AC72" s="17">
        <f t="shared" si="6"/>
        <v>2024</v>
      </c>
      <c r="AD72" s="17" t="s">
        <v>480</v>
      </c>
      <c r="AE72" s="38">
        <f t="shared" si="7"/>
        <v>6.1730769230769234</v>
      </c>
      <c r="AF72" s="31">
        <f t="shared" si="8"/>
        <v>0.16199376947040497</v>
      </c>
      <c r="AG72" s="17">
        <f ca="1">TODAY()-streaming_service_data!$D72</f>
        <v>321</v>
      </c>
      <c r="AH72" s="20" t="str">
        <f ca="1">IF(AG72&lt;=100,"Active",IF(streaming_service_data!$AG72&lt;200,"Moderate","In-Active"))</f>
        <v>In-Active</v>
      </c>
      <c r="AI72" s="2">
        <f t="shared" si="9"/>
        <v>4</v>
      </c>
      <c r="AL72" s="58"/>
      <c r="AM72" s="58"/>
      <c r="AN72" s="58"/>
      <c r="AO72" s="58"/>
      <c r="AP72" s="58"/>
      <c r="AQ72" s="58"/>
      <c r="AR72" s="58"/>
      <c r="AS72" s="58"/>
      <c r="AT72" s="58"/>
      <c r="AU72" s="58"/>
      <c r="AV72" s="58"/>
      <c r="AW72" s="58"/>
      <c r="AX72" s="58"/>
    </row>
    <row r="73" spans="1:50" s="2" customFormat="1" ht="15" x14ac:dyDescent="0.2">
      <c r="A73" s="21">
        <v>1636</v>
      </c>
      <c r="B73" s="21" t="s">
        <v>104</v>
      </c>
      <c r="C73" s="22">
        <v>45073</v>
      </c>
      <c r="D73" s="22">
        <v>45455</v>
      </c>
      <c r="E73" s="21">
        <v>11.99</v>
      </c>
      <c r="F73" s="21">
        <v>102</v>
      </c>
      <c r="G73" s="21" t="s">
        <v>79</v>
      </c>
      <c r="H73" s="21">
        <v>5</v>
      </c>
      <c r="I73" s="21">
        <v>2</v>
      </c>
      <c r="J73" s="21" t="b">
        <v>0</v>
      </c>
      <c r="K73" s="21">
        <v>989</v>
      </c>
      <c r="L73" s="21">
        <v>44</v>
      </c>
      <c r="M73" s="21" t="s">
        <v>59</v>
      </c>
      <c r="N73" s="21" t="s">
        <v>64</v>
      </c>
      <c r="O73" s="21" t="s">
        <v>56</v>
      </c>
      <c r="P73" s="21">
        <v>63</v>
      </c>
      <c r="Q73" s="21">
        <v>4.8</v>
      </c>
      <c r="R73" s="21" t="b">
        <v>0</v>
      </c>
      <c r="S73" s="21" t="s">
        <v>28</v>
      </c>
      <c r="T73" s="21">
        <v>3118</v>
      </c>
      <c r="U73" s="21" t="s">
        <v>35</v>
      </c>
      <c r="V73" s="21" t="s">
        <v>30</v>
      </c>
      <c r="W73" s="21" t="s">
        <v>31</v>
      </c>
      <c r="X73" s="21">
        <v>12</v>
      </c>
      <c r="Y73" s="23">
        <f>streaming_service_data!$X73*streaming_service_data!$E73</f>
        <v>143.88</v>
      </c>
      <c r="Z73" s="21" t="s">
        <v>408</v>
      </c>
      <c r="AA73" s="21">
        <v>2023</v>
      </c>
      <c r="AB73" s="21" t="str">
        <f t="shared" si="5"/>
        <v>Jun</v>
      </c>
      <c r="AC73" s="21">
        <f t="shared" si="6"/>
        <v>2024</v>
      </c>
      <c r="AD73" s="21" t="s">
        <v>478</v>
      </c>
      <c r="AE73" s="39">
        <f t="shared" si="7"/>
        <v>1.6190476190476191</v>
      </c>
      <c r="AF73" s="35">
        <f t="shared" si="8"/>
        <v>0.61764705882352944</v>
      </c>
      <c r="AG73" s="21">
        <f ca="1">TODAY()-streaming_service_data!$D73</f>
        <v>290</v>
      </c>
      <c r="AH73" s="24" t="str">
        <f ca="1">IF(AG73&lt;=100,"Active",IF(streaming_service_data!$AG73&lt;200,"Moderate","In-Active"))</f>
        <v>In-Active</v>
      </c>
      <c r="AI73" s="2">
        <f t="shared" si="9"/>
        <v>12</v>
      </c>
      <c r="AL73" s="58"/>
      <c r="AM73" s="58"/>
      <c r="AN73" s="58"/>
      <c r="AO73" s="58"/>
      <c r="AP73" s="58"/>
      <c r="AQ73" s="58"/>
      <c r="AR73" s="58"/>
      <c r="AS73" s="58"/>
      <c r="AT73" s="58"/>
      <c r="AU73" s="58"/>
      <c r="AV73" s="58"/>
      <c r="AW73" s="58"/>
      <c r="AX73" s="58"/>
    </row>
    <row r="74" spans="1:50" s="2" customFormat="1" ht="15" x14ac:dyDescent="0.2">
      <c r="A74" s="17">
        <v>1637</v>
      </c>
      <c r="B74" s="17" t="s">
        <v>89</v>
      </c>
      <c r="C74" s="25">
        <v>45416</v>
      </c>
      <c r="D74" s="25">
        <v>45615</v>
      </c>
      <c r="E74" s="17">
        <v>15.99</v>
      </c>
      <c r="F74" s="17">
        <v>74</v>
      </c>
      <c r="G74" s="17" t="s">
        <v>43</v>
      </c>
      <c r="H74" s="17">
        <v>4</v>
      </c>
      <c r="I74" s="17">
        <v>3</v>
      </c>
      <c r="J74" s="17" t="b">
        <v>1</v>
      </c>
      <c r="K74" s="17">
        <v>646</v>
      </c>
      <c r="L74" s="17">
        <v>38</v>
      </c>
      <c r="M74" s="17" t="s">
        <v>44</v>
      </c>
      <c r="N74" s="17" t="s">
        <v>64</v>
      </c>
      <c r="O74" s="17" t="s">
        <v>27</v>
      </c>
      <c r="P74" s="17">
        <v>37</v>
      </c>
      <c r="Q74" s="17">
        <v>4.0999999999999996</v>
      </c>
      <c r="R74" s="17" t="b">
        <v>0</v>
      </c>
      <c r="S74" s="17" t="s">
        <v>28</v>
      </c>
      <c r="T74" s="17">
        <v>4111</v>
      </c>
      <c r="U74" s="17" t="s">
        <v>65</v>
      </c>
      <c r="V74" s="17" t="s">
        <v>60</v>
      </c>
      <c r="W74" s="17" t="s">
        <v>31</v>
      </c>
      <c r="X74" s="17">
        <v>6</v>
      </c>
      <c r="Y74" s="19">
        <f>streaming_service_data!$X74*streaming_service_data!$E74</f>
        <v>95.94</v>
      </c>
      <c r="Z74" s="17" t="s">
        <v>408</v>
      </c>
      <c r="AA74" s="17">
        <v>2024</v>
      </c>
      <c r="AB74" s="17" t="str">
        <f t="shared" si="5"/>
        <v>Nov</v>
      </c>
      <c r="AC74" s="17">
        <f t="shared" si="6"/>
        <v>2024</v>
      </c>
      <c r="AD74" s="17" t="s">
        <v>480</v>
      </c>
      <c r="AE74" s="38">
        <f t="shared" si="7"/>
        <v>2</v>
      </c>
      <c r="AF74" s="31">
        <f t="shared" si="8"/>
        <v>0.5</v>
      </c>
      <c r="AG74" s="17">
        <f ca="1">TODAY()-streaming_service_data!$D74</f>
        <v>130</v>
      </c>
      <c r="AH74" s="20" t="str">
        <f ca="1">IF(AG74&lt;=100,"Active",IF(streaming_service_data!$AG74&lt;200,"Moderate","In-Active"))</f>
        <v>Moderate</v>
      </c>
      <c r="AI74" s="2">
        <f t="shared" si="9"/>
        <v>6</v>
      </c>
      <c r="AL74" s="58"/>
      <c r="AM74" s="58"/>
      <c r="AN74" s="58"/>
      <c r="AO74" s="58"/>
      <c r="AP74" s="58"/>
      <c r="AQ74" s="58"/>
      <c r="AR74" s="58"/>
      <c r="AS74" s="58"/>
      <c r="AT74" s="58"/>
      <c r="AU74" s="58"/>
      <c r="AV74" s="58"/>
      <c r="AW74" s="58"/>
      <c r="AX74" s="58"/>
    </row>
    <row r="75" spans="1:50" s="2" customFormat="1" ht="15" x14ac:dyDescent="0.2">
      <c r="A75" s="21">
        <v>1650</v>
      </c>
      <c r="B75" s="21" t="s">
        <v>78</v>
      </c>
      <c r="C75" s="22">
        <v>45529</v>
      </c>
      <c r="D75" s="22">
        <v>45619</v>
      </c>
      <c r="E75" s="21">
        <v>15.99</v>
      </c>
      <c r="F75" s="21">
        <v>319</v>
      </c>
      <c r="G75" s="21" t="s">
        <v>79</v>
      </c>
      <c r="H75" s="21">
        <v>2</v>
      </c>
      <c r="I75" s="21">
        <v>2</v>
      </c>
      <c r="J75" s="21" t="b">
        <v>0</v>
      </c>
      <c r="K75" s="21">
        <v>842</v>
      </c>
      <c r="L75" s="21">
        <v>145</v>
      </c>
      <c r="M75" s="21" t="s">
        <v>74</v>
      </c>
      <c r="N75" s="21" t="s">
        <v>64</v>
      </c>
      <c r="O75" s="21" t="s">
        <v>41</v>
      </c>
      <c r="P75" s="21">
        <v>27</v>
      </c>
      <c r="Q75" s="21">
        <v>3.6</v>
      </c>
      <c r="R75" s="21" t="b">
        <v>1</v>
      </c>
      <c r="S75" s="21" t="s">
        <v>28</v>
      </c>
      <c r="T75" s="21">
        <v>256</v>
      </c>
      <c r="U75" s="21" t="s">
        <v>51</v>
      </c>
      <c r="V75" s="21" t="s">
        <v>30</v>
      </c>
      <c r="W75" s="21" t="s">
        <v>75</v>
      </c>
      <c r="X75" s="21">
        <v>2</v>
      </c>
      <c r="Y75" s="23">
        <f>streaming_service_data!$X75*streaming_service_data!$E75</f>
        <v>31.98</v>
      </c>
      <c r="Z75" s="21" t="s">
        <v>411</v>
      </c>
      <c r="AA75" s="21">
        <v>2024</v>
      </c>
      <c r="AB75" s="21" t="str">
        <f t="shared" si="5"/>
        <v>Nov</v>
      </c>
      <c r="AC75" s="21">
        <f t="shared" si="6"/>
        <v>2024</v>
      </c>
      <c r="AD75" s="21" t="s">
        <v>480</v>
      </c>
      <c r="AE75" s="39">
        <f t="shared" si="7"/>
        <v>11.814814814814815</v>
      </c>
      <c r="AF75" s="35">
        <f t="shared" si="8"/>
        <v>8.4639498432601878E-2</v>
      </c>
      <c r="AG75" s="21">
        <f ca="1">TODAY()-streaming_service_data!$D75</f>
        <v>126</v>
      </c>
      <c r="AH75" s="24" t="str">
        <f ca="1">IF(AG75&lt;=100,"Active",IF(streaming_service_data!$AG75&lt;200,"Moderate","In-Active"))</f>
        <v>Moderate</v>
      </c>
      <c r="AI75" s="2">
        <f t="shared" si="9"/>
        <v>2</v>
      </c>
      <c r="AL75" s="58"/>
      <c r="AM75" s="58"/>
      <c r="AN75" s="58"/>
      <c r="AO75" s="58"/>
      <c r="AP75" s="58"/>
      <c r="AQ75" s="58"/>
      <c r="AR75" s="58"/>
      <c r="AS75" s="58"/>
      <c r="AT75" s="58"/>
      <c r="AU75" s="58"/>
      <c r="AV75" s="58"/>
      <c r="AW75" s="58"/>
      <c r="AX75" s="58"/>
    </row>
    <row r="76" spans="1:50" s="2" customFormat="1" ht="15" x14ac:dyDescent="0.2">
      <c r="A76" s="17">
        <v>1661</v>
      </c>
      <c r="B76" s="17" t="s">
        <v>230</v>
      </c>
      <c r="C76" s="25">
        <v>45032</v>
      </c>
      <c r="D76" s="25">
        <v>45516</v>
      </c>
      <c r="E76" s="17">
        <v>15.99</v>
      </c>
      <c r="F76" s="17">
        <v>139</v>
      </c>
      <c r="G76" s="17" t="s">
        <v>62</v>
      </c>
      <c r="H76" s="17">
        <v>4</v>
      </c>
      <c r="I76" s="17">
        <v>5</v>
      </c>
      <c r="J76" s="17" t="b">
        <v>1</v>
      </c>
      <c r="K76" s="17">
        <v>442</v>
      </c>
      <c r="L76" s="17">
        <v>110</v>
      </c>
      <c r="M76" s="17" t="s">
        <v>39</v>
      </c>
      <c r="N76" s="17" t="s">
        <v>49</v>
      </c>
      <c r="O76" s="17" t="s">
        <v>27</v>
      </c>
      <c r="P76" s="17">
        <v>91</v>
      </c>
      <c r="Q76" s="17">
        <v>4.7</v>
      </c>
      <c r="R76" s="17" t="b">
        <v>1</v>
      </c>
      <c r="S76" s="17" t="s">
        <v>28</v>
      </c>
      <c r="T76" s="17">
        <v>4589</v>
      </c>
      <c r="U76" s="17" t="s">
        <v>29</v>
      </c>
      <c r="V76" s="17" t="s">
        <v>68</v>
      </c>
      <c r="W76" s="17" t="s">
        <v>37</v>
      </c>
      <c r="X76" s="17">
        <v>15</v>
      </c>
      <c r="Y76" s="19">
        <f>streaming_service_data!$X76*streaming_service_data!$E76</f>
        <v>239.85</v>
      </c>
      <c r="Z76" s="17" t="s">
        <v>407</v>
      </c>
      <c r="AA76" s="17">
        <v>2023</v>
      </c>
      <c r="AB76" s="17" t="str">
        <f t="shared" si="5"/>
        <v>Aug</v>
      </c>
      <c r="AC76" s="17">
        <f t="shared" si="6"/>
        <v>2024</v>
      </c>
      <c r="AD76" s="17" t="s">
        <v>480</v>
      </c>
      <c r="AE76" s="38">
        <f t="shared" si="7"/>
        <v>1.5274725274725274</v>
      </c>
      <c r="AF76" s="31">
        <f t="shared" si="8"/>
        <v>0.65467625899280579</v>
      </c>
      <c r="AG76" s="17">
        <f ca="1">TODAY()-streaming_service_data!$D76</f>
        <v>229</v>
      </c>
      <c r="AH76" s="20" t="str">
        <f ca="1">IF(AG76&lt;=100,"Active",IF(streaming_service_data!$AG76&lt;200,"Moderate","In-Active"))</f>
        <v>In-Active</v>
      </c>
      <c r="AI76" s="2">
        <f t="shared" si="9"/>
        <v>15</v>
      </c>
      <c r="AL76" s="58"/>
      <c r="AM76" s="58"/>
      <c r="AN76" s="58"/>
      <c r="AO76" s="58"/>
      <c r="AP76" s="58"/>
      <c r="AQ76" s="58"/>
      <c r="AR76" s="58"/>
      <c r="AS76" s="58"/>
      <c r="AT76" s="58"/>
      <c r="AU76" s="58"/>
      <c r="AV76" s="58"/>
      <c r="AW76" s="58"/>
      <c r="AX76" s="58"/>
    </row>
    <row r="77" spans="1:50" s="2" customFormat="1" ht="15" x14ac:dyDescent="0.2">
      <c r="A77" s="21">
        <v>1665</v>
      </c>
      <c r="B77" s="21" t="s">
        <v>93</v>
      </c>
      <c r="C77" s="22">
        <v>45350</v>
      </c>
      <c r="D77" s="22">
        <v>45643</v>
      </c>
      <c r="E77" s="21">
        <v>11.99</v>
      </c>
      <c r="F77" s="21">
        <v>43</v>
      </c>
      <c r="G77" s="21" t="s">
        <v>62</v>
      </c>
      <c r="H77" s="21">
        <v>5</v>
      </c>
      <c r="I77" s="21">
        <v>2</v>
      </c>
      <c r="J77" s="21" t="b">
        <v>0</v>
      </c>
      <c r="K77" s="21">
        <v>767</v>
      </c>
      <c r="L77" s="21">
        <v>83</v>
      </c>
      <c r="M77" s="21" t="s">
        <v>59</v>
      </c>
      <c r="N77" s="21" t="s">
        <v>64</v>
      </c>
      <c r="O77" s="21" t="s">
        <v>34</v>
      </c>
      <c r="P77" s="21">
        <v>58</v>
      </c>
      <c r="Q77" s="21">
        <v>3</v>
      </c>
      <c r="R77" s="21" t="b">
        <v>1</v>
      </c>
      <c r="S77" s="21" t="s">
        <v>28</v>
      </c>
      <c r="T77" s="21">
        <v>245</v>
      </c>
      <c r="U77" s="21" t="s">
        <v>35</v>
      </c>
      <c r="V77" s="21" t="s">
        <v>30</v>
      </c>
      <c r="W77" s="21" t="s">
        <v>75</v>
      </c>
      <c r="X77" s="21">
        <v>9</v>
      </c>
      <c r="Y77" s="23">
        <f>streaming_service_data!$X77*streaming_service_data!$E77</f>
        <v>107.91</v>
      </c>
      <c r="Z77" s="21" t="s">
        <v>405</v>
      </c>
      <c r="AA77" s="21">
        <v>2024</v>
      </c>
      <c r="AB77" s="21" t="str">
        <f t="shared" si="5"/>
        <v>Dec</v>
      </c>
      <c r="AC77" s="21">
        <f t="shared" si="6"/>
        <v>2024</v>
      </c>
      <c r="AD77" s="21" t="s">
        <v>478</v>
      </c>
      <c r="AE77" s="39">
        <f t="shared" si="7"/>
        <v>0.74137931034482762</v>
      </c>
      <c r="AF77" s="35">
        <f t="shared" si="8"/>
        <v>1.3488372093023255</v>
      </c>
      <c r="AG77" s="21">
        <f ca="1">TODAY()-streaming_service_data!$D77</f>
        <v>102</v>
      </c>
      <c r="AH77" s="24" t="str">
        <f ca="1">IF(AG77&lt;=100,"Active",IF(streaming_service_data!$AG77&lt;200,"Moderate","In-Active"))</f>
        <v>Moderate</v>
      </c>
      <c r="AI77" s="2">
        <f t="shared" si="9"/>
        <v>9</v>
      </c>
      <c r="AL77" s="58"/>
      <c r="AM77" s="58"/>
      <c r="AN77" s="58"/>
      <c r="AO77" s="58"/>
      <c r="AP77" s="58"/>
      <c r="AQ77" s="58"/>
      <c r="AR77" s="58"/>
      <c r="AS77" s="58"/>
      <c r="AT77" s="58"/>
      <c r="AU77" s="58"/>
      <c r="AV77" s="58"/>
      <c r="AW77" s="58"/>
      <c r="AX77" s="58"/>
    </row>
    <row r="78" spans="1:50" s="2" customFormat="1" ht="15" x14ac:dyDescent="0.2">
      <c r="A78" s="17">
        <v>1672</v>
      </c>
      <c r="B78" s="17" t="s">
        <v>158</v>
      </c>
      <c r="C78" s="25">
        <v>44916</v>
      </c>
      <c r="D78" s="25">
        <v>45624</v>
      </c>
      <c r="E78" s="17">
        <v>15.99</v>
      </c>
      <c r="F78" s="17">
        <v>200</v>
      </c>
      <c r="G78" s="17" t="s">
        <v>55</v>
      </c>
      <c r="H78" s="17">
        <v>4</v>
      </c>
      <c r="I78" s="17">
        <v>1</v>
      </c>
      <c r="J78" s="17" t="b">
        <v>0</v>
      </c>
      <c r="K78" s="17">
        <v>52</v>
      </c>
      <c r="L78" s="17">
        <v>8</v>
      </c>
      <c r="M78" s="17" t="s">
        <v>74</v>
      </c>
      <c r="N78" s="17" t="s">
        <v>49</v>
      </c>
      <c r="O78" s="17" t="s">
        <v>67</v>
      </c>
      <c r="P78" s="17">
        <v>17</v>
      </c>
      <c r="Q78" s="17">
        <v>3.2</v>
      </c>
      <c r="R78" s="17" t="b">
        <v>1</v>
      </c>
      <c r="S78" s="17" t="s">
        <v>28</v>
      </c>
      <c r="T78" s="17">
        <v>3161</v>
      </c>
      <c r="U78" s="17" t="s">
        <v>51</v>
      </c>
      <c r="V78" s="17" t="s">
        <v>60</v>
      </c>
      <c r="W78" s="17" t="s">
        <v>53</v>
      </c>
      <c r="X78" s="17">
        <v>23</v>
      </c>
      <c r="Y78" s="19">
        <f>streaming_service_data!$X78*streaming_service_data!$E78</f>
        <v>367.77</v>
      </c>
      <c r="Z78" s="17" t="s">
        <v>415</v>
      </c>
      <c r="AA78" s="17">
        <v>2022</v>
      </c>
      <c r="AB78" s="17" t="str">
        <f t="shared" si="5"/>
        <v>Nov</v>
      </c>
      <c r="AC78" s="17">
        <f t="shared" si="6"/>
        <v>2024</v>
      </c>
      <c r="AD78" s="17" t="s">
        <v>480</v>
      </c>
      <c r="AE78" s="38">
        <f t="shared" si="7"/>
        <v>11.764705882352942</v>
      </c>
      <c r="AF78" s="31">
        <f t="shared" si="8"/>
        <v>8.5000000000000006E-2</v>
      </c>
      <c r="AG78" s="17">
        <f ca="1">TODAY()-streaming_service_data!$D78</f>
        <v>121</v>
      </c>
      <c r="AH78" s="20" t="str">
        <f ca="1">IF(AG78&lt;=100,"Active",IF(streaming_service_data!$AG78&lt;200,"Moderate","In-Active"))</f>
        <v>Moderate</v>
      </c>
      <c r="AI78" s="2">
        <f t="shared" si="9"/>
        <v>23</v>
      </c>
      <c r="AL78" s="58"/>
      <c r="AM78" s="58"/>
      <c r="AN78" s="58"/>
      <c r="AO78" s="58"/>
      <c r="AP78" s="58"/>
      <c r="AQ78" s="58"/>
      <c r="AR78" s="58"/>
      <c r="AS78" s="58"/>
      <c r="AT78" s="58"/>
      <c r="AU78" s="58"/>
      <c r="AV78" s="58"/>
      <c r="AW78" s="58"/>
      <c r="AX78" s="58"/>
    </row>
    <row r="79" spans="1:50" s="2" customFormat="1" ht="15" x14ac:dyDescent="0.2">
      <c r="A79" s="21">
        <v>1674</v>
      </c>
      <c r="B79" s="21" t="s">
        <v>120</v>
      </c>
      <c r="C79" s="22">
        <v>45488</v>
      </c>
      <c r="D79" s="22">
        <v>45641</v>
      </c>
      <c r="E79" s="21">
        <v>11.99</v>
      </c>
      <c r="F79" s="21">
        <v>328</v>
      </c>
      <c r="G79" s="21" t="s">
        <v>62</v>
      </c>
      <c r="H79" s="21">
        <v>2</v>
      </c>
      <c r="I79" s="21">
        <v>2</v>
      </c>
      <c r="J79" s="21" t="b">
        <v>1</v>
      </c>
      <c r="K79" s="21">
        <v>415</v>
      </c>
      <c r="L79" s="21">
        <v>162</v>
      </c>
      <c r="M79" s="21" t="s">
        <v>44</v>
      </c>
      <c r="N79" s="21" t="s">
        <v>26</v>
      </c>
      <c r="O79" s="21" t="s">
        <v>67</v>
      </c>
      <c r="P79" s="21">
        <v>19</v>
      </c>
      <c r="Q79" s="21">
        <v>4.4000000000000004</v>
      </c>
      <c r="R79" s="21" t="b">
        <v>1</v>
      </c>
      <c r="S79" s="21" t="s">
        <v>28</v>
      </c>
      <c r="T79" s="21">
        <v>1311</v>
      </c>
      <c r="U79" s="21" t="s">
        <v>29</v>
      </c>
      <c r="V79" s="21" t="s">
        <v>30</v>
      </c>
      <c r="W79" s="21" t="s">
        <v>53</v>
      </c>
      <c r="X79" s="21">
        <v>5</v>
      </c>
      <c r="Y79" s="23">
        <f>streaming_service_data!$X79*streaming_service_data!$E79</f>
        <v>59.95</v>
      </c>
      <c r="Z79" s="21" t="s">
        <v>410</v>
      </c>
      <c r="AA79" s="21">
        <v>2024</v>
      </c>
      <c r="AB79" s="21" t="str">
        <f t="shared" si="5"/>
        <v>Dec</v>
      </c>
      <c r="AC79" s="21">
        <f t="shared" si="6"/>
        <v>2024</v>
      </c>
      <c r="AD79" s="21" t="s">
        <v>478</v>
      </c>
      <c r="AE79" s="39">
        <f t="shared" si="7"/>
        <v>17.263157894736842</v>
      </c>
      <c r="AF79" s="35">
        <f t="shared" si="8"/>
        <v>5.7926829268292686E-2</v>
      </c>
      <c r="AG79" s="21">
        <f ca="1">TODAY()-streaming_service_data!$D79</f>
        <v>104</v>
      </c>
      <c r="AH79" s="24" t="str">
        <f ca="1">IF(AG79&lt;=100,"Active",IF(streaming_service_data!$AG79&lt;200,"Moderate","In-Active"))</f>
        <v>Moderate</v>
      </c>
      <c r="AI79" s="2">
        <f t="shared" si="9"/>
        <v>5</v>
      </c>
      <c r="AL79" s="58"/>
      <c r="AM79" s="58"/>
      <c r="AN79" s="58"/>
      <c r="AO79" s="58"/>
      <c r="AP79" s="58"/>
      <c r="AQ79" s="58"/>
      <c r="AR79" s="58"/>
      <c r="AS79" s="58"/>
      <c r="AT79" s="58"/>
      <c r="AU79" s="58"/>
      <c r="AV79" s="58"/>
      <c r="AW79" s="58"/>
      <c r="AX79" s="58"/>
    </row>
    <row r="80" spans="1:50" s="2" customFormat="1" ht="15" x14ac:dyDescent="0.2">
      <c r="A80" s="17">
        <v>1687</v>
      </c>
      <c r="B80" s="17" t="s">
        <v>92</v>
      </c>
      <c r="C80" s="25">
        <v>45401</v>
      </c>
      <c r="D80" s="25">
        <v>45620</v>
      </c>
      <c r="E80" s="17">
        <v>7.99</v>
      </c>
      <c r="F80" s="17">
        <v>44</v>
      </c>
      <c r="G80" s="17" t="s">
        <v>24</v>
      </c>
      <c r="H80" s="17">
        <v>4</v>
      </c>
      <c r="I80" s="17">
        <v>5</v>
      </c>
      <c r="J80" s="17" t="b">
        <v>1</v>
      </c>
      <c r="K80" s="17">
        <v>190</v>
      </c>
      <c r="L80" s="17">
        <v>193</v>
      </c>
      <c r="M80" s="17" t="s">
        <v>74</v>
      </c>
      <c r="N80" s="17" t="s">
        <v>26</v>
      </c>
      <c r="O80" s="17" t="s">
        <v>27</v>
      </c>
      <c r="P80" s="17">
        <v>13</v>
      </c>
      <c r="Q80" s="17">
        <v>3.1</v>
      </c>
      <c r="R80" s="17" t="b">
        <v>0</v>
      </c>
      <c r="S80" s="17" t="s">
        <v>28</v>
      </c>
      <c r="T80" s="17">
        <v>3</v>
      </c>
      <c r="U80" s="17" t="s">
        <v>57</v>
      </c>
      <c r="V80" s="17" t="s">
        <v>52</v>
      </c>
      <c r="W80" s="17" t="s">
        <v>31</v>
      </c>
      <c r="X80" s="17">
        <v>7</v>
      </c>
      <c r="Y80" s="19">
        <f>streaming_service_data!$X80*streaming_service_data!$E80</f>
        <v>55.93</v>
      </c>
      <c r="Z80" s="17" t="s">
        <v>407</v>
      </c>
      <c r="AA80" s="17">
        <v>2024</v>
      </c>
      <c r="AB80" s="17" t="str">
        <f t="shared" si="5"/>
        <v>Nov</v>
      </c>
      <c r="AC80" s="17">
        <f t="shared" si="6"/>
        <v>2024</v>
      </c>
      <c r="AD80" s="17" t="s">
        <v>479</v>
      </c>
      <c r="AE80" s="38">
        <f t="shared" si="7"/>
        <v>3.3846153846153846</v>
      </c>
      <c r="AF80" s="31">
        <f t="shared" si="8"/>
        <v>0.29545454545454547</v>
      </c>
      <c r="AG80" s="17">
        <f ca="1">TODAY()-streaming_service_data!$D80</f>
        <v>125</v>
      </c>
      <c r="AH80" s="20" t="str">
        <f ca="1">IF(AG80&lt;=100,"Active",IF(streaming_service_data!$AG80&lt;200,"Moderate","In-Active"))</f>
        <v>Moderate</v>
      </c>
      <c r="AI80" s="2">
        <f t="shared" si="9"/>
        <v>7</v>
      </c>
      <c r="AL80" s="58"/>
      <c r="AM80" s="58"/>
      <c r="AN80" s="58"/>
      <c r="AO80" s="58"/>
      <c r="AP80" s="58"/>
      <c r="AQ80" s="58"/>
      <c r="AR80" s="58"/>
      <c r="AS80" s="58"/>
      <c r="AT80" s="58"/>
      <c r="AU80" s="58"/>
      <c r="AV80" s="58"/>
      <c r="AW80" s="58"/>
      <c r="AX80" s="58"/>
    </row>
    <row r="81" spans="1:50" s="2" customFormat="1" ht="15" x14ac:dyDescent="0.2">
      <c r="A81" s="21">
        <v>1691</v>
      </c>
      <c r="B81" s="21" t="s">
        <v>104</v>
      </c>
      <c r="C81" s="22">
        <v>45025</v>
      </c>
      <c r="D81" s="22">
        <v>45485</v>
      </c>
      <c r="E81" s="21">
        <v>11.99</v>
      </c>
      <c r="F81" s="21">
        <v>309</v>
      </c>
      <c r="G81" s="21" t="s">
        <v>43</v>
      </c>
      <c r="H81" s="21">
        <v>4</v>
      </c>
      <c r="I81" s="21">
        <v>4</v>
      </c>
      <c r="J81" s="21" t="b">
        <v>0</v>
      </c>
      <c r="K81" s="21">
        <v>891</v>
      </c>
      <c r="L81" s="21">
        <v>93</v>
      </c>
      <c r="M81" s="21" t="s">
        <v>39</v>
      </c>
      <c r="N81" s="21" t="s">
        <v>64</v>
      </c>
      <c r="O81" s="21" t="s">
        <v>50</v>
      </c>
      <c r="P81" s="21">
        <v>65</v>
      </c>
      <c r="Q81" s="21">
        <v>4</v>
      </c>
      <c r="R81" s="21" t="b">
        <v>1</v>
      </c>
      <c r="S81" s="21" t="s">
        <v>28</v>
      </c>
      <c r="T81" s="21">
        <v>1442</v>
      </c>
      <c r="U81" s="21" t="s">
        <v>51</v>
      </c>
      <c r="V81" s="21" t="s">
        <v>68</v>
      </c>
      <c r="W81" s="21" t="s">
        <v>53</v>
      </c>
      <c r="X81" s="21">
        <v>15</v>
      </c>
      <c r="Y81" s="23">
        <f>streaming_service_data!$X81*streaming_service_data!$E81</f>
        <v>179.85</v>
      </c>
      <c r="Z81" s="21" t="s">
        <v>407</v>
      </c>
      <c r="AA81" s="21">
        <v>2023</v>
      </c>
      <c r="AB81" s="21" t="str">
        <f t="shared" si="5"/>
        <v>Jul</v>
      </c>
      <c r="AC81" s="21">
        <f t="shared" si="6"/>
        <v>2024</v>
      </c>
      <c r="AD81" s="21" t="s">
        <v>478</v>
      </c>
      <c r="AE81" s="39">
        <f t="shared" si="7"/>
        <v>4.7538461538461538</v>
      </c>
      <c r="AF81" s="35">
        <f t="shared" si="8"/>
        <v>0.21035598705501618</v>
      </c>
      <c r="AG81" s="21">
        <f ca="1">TODAY()-streaming_service_data!$D81</f>
        <v>260</v>
      </c>
      <c r="AH81" s="24" t="str">
        <f ca="1">IF(AG81&lt;=100,"Active",IF(streaming_service_data!$AG81&lt;200,"Moderate","In-Active"))</f>
        <v>In-Active</v>
      </c>
      <c r="AI81" s="2">
        <f t="shared" si="9"/>
        <v>15</v>
      </c>
      <c r="AL81" s="58"/>
      <c r="AM81" s="58"/>
      <c r="AN81" s="58"/>
      <c r="AO81" s="58"/>
      <c r="AP81" s="58"/>
      <c r="AQ81" s="58"/>
      <c r="AR81" s="58"/>
      <c r="AS81" s="58"/>
      <c r="AT81" s="58"/>
      <c r="AU81" s="58"/>
      <c r="AV81" s="58"/>
      <c r="AW81" s="58"/>
      <c r="AX81" s="58"/>
    </row>
    <row r="82" spans="1:50" s="2" customFormat="1" ht="15" x14ac:dyDescent="0.2">
      <c r="A82" s="17">
        <v>1697</v>
      </c>
      <c r="B82" s="17" t="s">
        <v>81</v>
      </c>
      <c r="C82" s="25">
        <v>45190</v>
      </c>
      <c r="D82" s="25">
        <v>45623</v>
      </c>
      <c r="E82" s="17">
        <v>7.99</v>
      </c>
      <c r="F82" s="17">
        <v>472</v>
      </c>
      <c r="G82" s="17" t="s">
        <v>24</v>
      </c>
      <c r="H82" s="17">
        <v>5</v>
      </c>
      <c r="I82" s="17">
        <v>2</v>
      </c>
      <c r="J82" s="17" t="b">
        <v>1</v>
      </c>
      <c r="K82" s="17">
        <v>76</v>
      </c>
      <c r="L82" s="17">
        <v>157</v>
      </c>
      <c r="M82" s="17" t="s">
        <v>25</v>
      </c>
      <c r="N82" s="17" t="s">
        <v>40</v>
      </c>
      <c r="O82" s="17" t="s">
        <v>67</v>
      </c>
      <c r="P82" s="17">
        <v>6</v>
      </c>
      <c r="Q82" s="17">
        <v>3.1</v>
      </c>
      <c r="R82" s="17" t="b">
        <v>1</v>
      </c>
      <c r="S82" s="17" t="s">
        <v>28</v>
      </c>
      <c r="T82" s="17">
        <v>1351</v>
      </c>
      <c r="U82" s="17" t="s">
        <v>57</v>
      </c>
      <c r="V82" s="17" t="s">
        <v>68</v>
      </c>
      <c r="W82" s="17" t="s">
        <v>75</v>
      </c>
      <c r="X82" s="17">
        <v>14</v>
      </c>
      <c r="Y82" s="19">
        <f>streaming_service_data!$X82*streaming_service_data!$E82</f>
        <v>111.86</v>
      </c>
      <c r="Z82" s="17" t="s">
        <v>412</v>
      </c>
      <c r="AA82" s="17">
        <v>2023</v>
      </c>
      <c r="AB82" s="17" t="str">
        <f t="shared" si="5"/>
        <v>Nov</v>
      </c>
      <c r="AC82" s="17">
        <f t="shared" si="6"/>
        <v>2024</v>
      </c>
      <c r="AD82" s="17" t="s">
        <v>479</v>
      </c>
      <c r="AE82" s="38">
        <f t="shared" si="7"/>
        <v>78.666666666666671</v>
      </c>
      <c r="AF82" s="31">
        <f t="shared" si="8"/>
        <v>1.2711864406779662E-2</v>
      </c>
      <c r="AG82" s="17">
        <f ca="1">TODAY()-streaming_service_data!$D82</f>
        <v>122</v>
      </c>
      <c r="AH82" s="20" t="str">
        <f ca="1">IF(AG82&lt;=100,"Active",IF(streaming_service_data!$AG82&lt;200,"Moderate","In-Active"))</f>
        <v>Moderate</v>
      </c>
      <c r="AI82" s="2">
        <f t="shared" si="9"/>
        <v>14</v>
      </c>
      <c r="AL82" s="58"/>
      <c r="AM82" s="58"/>
      <c r="AN82" s="58"/>
      <c r="AO82" s="58"/>
      <c r="AP82" s="58"/>
      <c r="AQ82" s="58"/>
      <c r="AR82" s="58"/>
      <c r="AS82" s="58"/>
      <c r="AT82" s="58"/>
      <c r="AU82" s="58"/>
      <c r="AV82" s="58"/>
      <c r="AW82" s="58"/>
      <c r="AX82" s="58"/>
    </row>
    <row r="83" spans="1:50" s="2" customFormat="1" ht="15" x14ac:dyDescent="0.2">
      <c r="A83" s="21">
        <v>1699</v>
      </c>
      <c r="B83" s="21" t="s">
        <v>146</v>
      </c>
      <c r="C83" s="22">
        <v>45182</v>
      </c>
      <c r="D83" s="22">
        <v>45608</v>
      </c>
      <c r="E83" s="21">
        <v>15.99</v>
      </c>
      <c r="F83" s="21">
        <v>18</v>
      </c>
      <c r="G83" s="21" t="s">
        <v>46</v>
      </c>
      <c r="H83" s="21">
        <v>4</v>
      </c>
      <c r="I83" s="21">
        <v>2</v>
      </c>
      <c r="J83" s="21" t="b">
        <v>0</v>
      </c>
      <c r="K83" s="21">
        <v>882</v>
      </c>
      <c r="L83" s="21">
        <v>1</v>
      </c>
      <c r="M83" s="21" t="s">
        <v>74</v>
      </c>
      <c r="N83" s="21" t="s">
        <v>49</v>
      </c>
      <c r="O83" s="21" t="s">
        <v>50</v>
      </c>
      <c r="P83" s="21">
        <v>100</v>
      </c>
      <c r="Q83" s="21">
        <v>4.7</v>
      </c>
      <c r="R83" s="21" t="b">
        <v>1</v>
      </c>
      <c r="S83" s="21" t="s">
        <v>28</v>
      </c>
      <c r="T83" s="21">
        <v>3697</v>
      </c>
      <c r="U83" s="21" t="s">
        <v>35</v>
      </c>
      <c r="V83" s="21" t="s">
        <v>36</v>
      </c>
      <c r="W83" s="21" t="s">
        <v>37</v>
      </c>
      <c r="X83" s="21">
        <v>13</v>
      </c>
      <c r="Y83" s="23">
        <f>streaming_service_data!$X83*streaming_service_data!$E83</f>
        <v>207.87</v>
      </c>
      <c r="Z83" s="21" t="s">
        <v>412</v>
      </c>
      <c r="AA83" s="21">
        <v>2023</v>
      </c>
      <c r="AB83" s="21" t="str">
        <f t="shared" si="5"/>
        <v>Nov</v>
      </c>
      <c r="AC83" s="21">
        <f t="shared" si="6"/>
        <v>2024</v>
      </c>
      <c r="AD83" s="21" t="s">
        <v>480</v>
      </c>
      <c r="AE83" s="39">
        <f t="shared" si="7"/>
        <v>0.18</v>
      </c>
      <c r="AF83" s="35">
        <f t="shared" si="8"/>
        <v>5.5555555555555554</v>
      </c>
      <c r="AG83" s="21">
        <f ca="1">TODAY()-streaming_service_data!$D83</f>
        <v>137</v>
      </c>
      <c r="AH83" s="24" t="str">
        <f ca="1">IF(AG83&lt;=100,"Active",IF(streaming_service_data!$AG83&lt;200,"Moderate","In-Active"))</f>
        <v>Moderate</v>
      </c>
      <c r="AI83" s="2">
        <f t="shared" si="9"/>
        <v>13</v>
      </c>
      <c r="AL83" s="58"/>
      <c r="AM83" s="58"/>
      <c r="AN83" s="58"/>
      <c r="AO83" s="58"/>
      <c r="AP83" s="58"/>
      <c r="AQ83" s="58"/>
      <c r="AR83" s="58"/>
      <c r="AS83" s="58"/>
      <c r="AT83" s="58"/>
      <c r="AU83" s="58"/>
      <c r="AV83" s="58"/>
      <c r="AW83" s="58"/>
      <c r="AX83" s="58"/>
    </row>
    <row r="84" spans="1:50" s="2" customFormat="1" ht="15" x14ac:dyDescent="0.2">
      <c r="A84" s="17">
        <v>1714</v>
      </c>
      <c r="B84" s="17" t="s">
        <v>227</v>
      </c>
      <c r="C84" s="25">
        <v>45167</v>
      </c>
      <c r="D84" s="25">
        <v>45622</v>
      </c>
      <c r="E84" s="17">
        <v>11.99</v>
      </c>
      <c r="F84" s="17">
        <v>147</v>
      </c>
      <c r="G84" s="17" t="s">
        <v>55</v>
      </c>
      <c r="H84" s="17">
        <v>3</v>
      </c>
      <c r="I84" s="17">
        <v>1</v>
      </c>
      <c r="J84" s="17" t="b">
        <v>1</v>
      </c>
      <c r="K84" s="17">
        <v>802</v>
      </c>
      <c r="L84" s="17">
        <v>177</v>
      </c>
      <c r="M84" s="17" t="s">
        <v>74</v>
      </c>
      <c r="N84" s="17" t="s">
        <v>49</v>
      </c>
      <c r="O84" s="17" t="s">
        <v>34</v>
      </c>
      <c r="P84" s="17">
        <v>21</v>
      </c>
      <c r="Q84" s="17">
        <v>3.5</v>
      </c>
      <c r="R84" s="17" t="b">
        <v>1</v>
      </c>
      <c r="S84" s="17" t="s">
        <v>28</v>
      </c>
      <c r="T84" s="17">
        <v>3173</v>
      </c>
      <c r="U84" s="17" t="s">
        <v>51</v>
      </c>
      <c r="V84" s="17" t="s">
        <v>30</v>
      </c>
      <c r="W84" s="17" t="s">
        <v>53</v>
      </c>
      <c r="X84" s="17">
        <v>14</v>
      </c>
      <c r="Y84" s="19">
        <f>streaming_service_data!$X84*streaming_service_data!$E84</f>
        <v>167.86</v>
      </c>
      <c r="Z84" s="17" t="s">
        <v>411</v>
      </c>
      <c r="AA84" s="17">
        <v>2023</v>
      </c>
      <c r="AB84" s="17" t="str">
        <f t="shared" si="5"/>
        <v>Nov</v>
      </c>
      <c r="AC84" s="17">
        <f t="shared" si="6"/>
        <v>2024</v>
      </c>
      <c r="AD84" s="17" t="s">
        <v>478</v>
      </c>
      <c r="AE84" s="38">
        <f t="shared" si="7"/>
        <v>7</v>
      </c>
      <c r="AF84" s="31">
        <f t="shared" si="8"/>
        <v>0.14285714285714285</v>
      </c>
      <c r="AG84" s="17">
        <f ca="1">TODAY()-streaming_service_data!$D84</f>
        <v>123</v>
      </c>
      <c r="AH84" s="20" t="str">
        <f ca="1">IF(AG84&lt;=100,"Active",IF(streaming_service_data!$AG84&lt;200,"Moderate","In-Active"))</f>
        <v>Moderate</v>
      </c>
      <c r="AI84" s="2">
        <f t="shared" si="9"/>
        <v>14</v>
      </c>
      <c r="AL84" s="58"/>
      <c r="AM84" s="58"/>
      <c r="AN84" s="58"/>
      <c r="AO84" s="58"/>
      <c r="AP84" s="58"/>
      <c r="AQ84" s="58"/>
      <c r="AR84" s="58"/>
      <c r="AS84" s="58"/>
      <c r="AT84" s="58"/>
      <c r="AU84" s="58"/>
      <c r="AV84" s="58"/>
      <c r="AW84" s="58"/>
      <c r="AX84" s="58"/>
    </row>
    <row r="85" spans="1:50" s="2" customFormat="1" ht="15" x14ac:dyDescent="0.2">
      <c r="A85" s="21">
        <v>1715</v>
      </c>
      <c r="B85" s="21" t="s">
        <v>165</v>
      </c>
      <c r="C85" s="22">
        <v>45460</v>
      </c>
      <c r="D85" s="22">
        <v>45394</v>
      </c>
      <c r="E85" s="21">
        <v>7.99</v>
      </c>
      <c r="F85" s="21">
        <v>87</v>
      </c>
      <c r="G85" s="21" t="s">
        <v>33</v>
      </c>
      <c r="H85" s="21">
        <v>3</v>
      </c>
      <c r="I85" s="21">
        <v>5</v>
      </c>
      <c r="J85" s="21" t="b">
        <v>1</v>
      </c>
      <c r="K85" s="21">
        <v>753</v>
      </c>
      <c r="L85" s="21">
        <v>181</v>
      </c>
      <c r="M85" s="21" t="s">
        <v>44</v>
      </c>
      <c r="N85" s="21" t="s">
        <v>40</v>
      </c>
      <c r="O85" s="21" t="s">
        <v>27</v>
      </c>
      <c r="P85" s="21">
        <v>51</v>
      </c>
      <c r="Q85" s="21">
        <v>3.1</v>
      </c>
      <c r="R85" s="21" t="b">
        <v>1</v>
      </c>
      <c r="S85" s="21" t="s">
        <v>28</v>
      </c>
      <c r="T85" s="21">
        <v>941</v>
      </c>
      <c r="U85" s="21" t="s">
        <v>29</v>
      </c>
      <c r="V85" s="21" t="s">
        <v>52</v>
      </c>
      <c r="W85" s="21" t="s">
        <v>75</v>
      </c>
      <c r="X85" s="21">
        <v>2</v>
      </c>
      <c r="Y85" s="23">
        <f>streaming_service_data!$X85*streaming_service_data!$E85</f>
        <v>15.98</v>
      </c>
      <c r="Z85" s="21" t="s">
        <v>409</v>
      </c>
      <c r="AA85" s="21">
        <v>2024</v>
      </c>
      <c r="AB85" s="21" t="str">
        <f t="shared" si="5"/>
        <v>Apr</v>
      </c>
      <c r="AC85" s="21">
        <f t="shared" si="6"/>
        <v>2024</v>
      </c>
      <c r="AD85" s="21" t="s">
        <v>479</v>
      </c>
      <c r="AE85" s="39">
        <f t="shared" si="7"/>
        <v>1.7058823529411764</v>
      </c>
      <c r="AF85" s="35">
        <f t="shared" si="8"/>
        <v>0.58620689655172409</v>
      </c>
      <c r="AG85" s="21">
        <f ca="1">TODAY()-streaming_service_data!$D85</f>
        <v>351</v>
      </c>
      <c r="AH85" s="24" t="str">
        <f ca="1">IF(AG85&lt;=100,"Active",IF(streaming_service_data!$AG85&lt;200,"Moderate","In-Active"))</f>
        <v>In-Active</v>
      </c>
      <c r="AI85" s="2">
        <f t="shared" si="9"/>
        <v>2</v>
      </c>
      <c r="AL85" s="58"/>
      <c r="AM85" s="58"/>
      <c r="AN85" s="58"/>
      <c r="AO85" s="58"/>
      <c r="AP85" s="58"/>
      <c r="AQ85" s="58"/>
      <c r="AR85" s="58"/>
      <c r="AS85" s="58"/>
      <c r="AT85" s="58"/>
      <c r="AU85" s="58"/>
      <c r="AV85" s="58"/>
      <c r="AW85" s="58"/>
      <c r="AX85" s="58"/>
    </row>
    <row r="86" spans="1:50" s="2" customFormat="1" ht="15" x14ac:dyDescent="0.2">
      <c r="A86" s="17">
        <v>1754</v>
      </c>
      <c r="B86" s="17" t="s">
        <v>61</v>
      </c>
      <c r="C86" s="25">
        <v>45456</v>
      </c>
      <c r="D86" s="25">
        <v>45616</v>
      </c>
      <c r="E86" s="17">
        <v>15.99</v>
      </c>
      <c r="F86" s="17">
        <v>309</v>
      </c>
      <c r="G86" s="17" t="s">
        <v>79</v>
      </c>
      <c r="H86" s="17">
        <v>5</v>
      </c>
      <c r="I86" s="17">
        <v>6</v>
      </c>
      <c r="J86" s="17" t="b">
        <v>0</v>
      </c>
      <c r="K86" s="17">
        <v>760</v>
      </c>
      <c r="L86" s="17">
        <v>72</v>
      </c>
      <c r="M86" s="17" t="s">
        <v>74</v>
      </c>
      <c r="N86" s="17" t="s">
        <v>49</v>
      </c>
      <c r="O86" s="17" t="s">
        <v>67</v>
      </c>
      <c r="P86" s="17">
        <v>91</v>
      </c>
      <c r="Q86" s="17">
        <v>4.8</v>
      </c>
      <c r="R86" s="17" t="b">
        <v>1</v>
      </c>
      <c r="S86" s="17" t="s">
        <v>28</v>
      </c>
      <c r="T86" s="17">
        <v>2336</v>
      </c>
      <c r="U86" s="17" t="s">
        <v>51</v>
      </c>
      <c r="V86" s="17" t="s">
        <v>60</v>
      </c>
      <c r="W86" s="17" t="s">
        <v>75</v>
      </c>
      <c r="X86" s="17">
        <v>5</v>
      </c>
      <c r="Y86" s="19">
        <f>streaming_service_data!$X86*streaming_service_data!$E86</f>
        <v>79.95</v>
      </c>
      <c r="Z86" s="17" t="s">
        <v>409</v>
      </c>
      <c r="AA86" s="17">
        <v>2024</v>
      </c>
      <c r="AB86" s="17" t="str">
        <f t="shared" si="5"/>
        <v>Nov</v>
      </c>
      <c r="AC86" s="17">
        <f t="shared" si="6"/>
        <v>2024</v>
      </c>
      <c r="AD86" s="17" t="s">
        <v>480</v>
      </c>
      <c r="AE86" s="38">
        <f t="shared" si="7"/>
        <v>3.3956043956043955</v>
      </c>
      <c r="AF86" s="31">
        <f t="shared" si="8"/>
        <v>0.29449838187702265</v>
      </c>
      <c r="AG86" s="17">
        <f ca="1">TODAY()-streaming_service_data!$D86</f>
        <v>129</v>
      </c>
      <c r="AH86" s="20" t="str">
        <f ca="1">IF(AG86&lt;=100,"Active",IF(streaming_service_data!$AG86&lt;200,"Moderate","In-Active"))</f>
        <v>Moderate</v>
      </c>
      <c r="AI86" s="2">
        <f t="shared" si="9"/>
        <v>5</v>
      </c>
      <c r="AL86" s="58"/>
      <c r="AM86" s="58"/>
      <c r="AN86" s="58"/>
      <c r="AO86" s="58"/>
      <c r="AP86" s="58"/>
      <c r="AQ86" s="58"/>
      <c r="AR86" s="58"/>
      <c r="AS86" s="58"/>
      <c r="AT86" s="58"/>
      <c r="AU86" s="58"/>
      <c r="AV86" s="58"/>
      <c r="AW86" s="58"/>
      <c r="AX86" s="58"/>
    </row>
    <row r="87" spans="1:50" s="2" customFormat="1" ht="15" x14ac:dyDescent="0.2">
      <c r="A87" s="21">
        <v>1765</v>
      </c>
      <c r="B87" s="21" t="s">
        <v>267</v>
      </c>
      <c r="C87" s="22">
        <v>45551</v>
      </c>
      <c r="D87" s="22">
        <v>45620</v>
      </c>
      <c r="E87" s="21">
        <v>11.99</v>
      </c>
      <c r="F87" s="21">
        <v>28</v>
      </c>
      <c r="G87" s="21" t="s">
        <v>46</v>
      </c>
      <c r="H87" s="21">
        <v>4</v>
      </c>
      <c r="I87" s="21">
        <v>1</v>
      </c>
      <c r="J87" s="21" t="b">
        <v>1</v>
      </c>
      <c r="K87" s="21">
        <v>990</v>
      </c>
      <c r="L87" s="21">
        <v>88</v>
      </c>
      <c r="M87" s="21" t="s">
        <v>44</v>
      </c>
      <c r="N87" s="21" t="s">
        <v>49</v>
      </c>
      <c r="O87" s="21" t="s">
        <v>67</v>
      </c>
      <c r="P87" s="21">
        <v>97</v>
      </c>
      <c r="Q87" s="21">
        <v>5</v>
      </c>
      <c r="R87" s="21" t="b">
        <v>0</v>
      </c>
      <c r="S87" s="21" t="s">
        <v>28</v>
      </c>
      <c r="T87" s="21">
        <v>1341</v>
      </c>
      <c r="U87" s="21" t="s">
        <v>65</v>
      </c>
      <c r="V87" s="21" t="s">
        <v>30</v>
      </c>
      <c r="W87" s="21" t="s">
        <v>31</v>
      </c>
      <c r="X87" s="21">
        <v>2</v>
      </c>
      <c r="Y87" s="23">
        <f>streaming_service_data!$X87*streaming_service_data!$E87</f>
        <v>23.98</v>
      </c>
      <c r="Z87" s="21" t="s">
        <v>412</v>
      </c>
      <c r="AA87" s="21">
        <v>2024</v>
      </c>
      <c r="AB87" s="21" t="str">
        <f t="shared" si="5"/>
        <v>Nov</v>
      </c>
      <c r="AC87" s="21">
        <f t="shared" si="6"/>
        <v>2024</v>
      </c>
      <c r="AD87" s="21" t="s">
        <v>478</v>
      </c>
      <c r="AE87" s="39">
        <f t="shared" si="7"/>
        <v>0.28865979381443296</v>
      </c>
      <c r="AF87" s="35">
        <f t="shared" si="8"/>
        <v>3.4642857142857144</v>
      </c>
      <c r="AG87" s="21">
        <f ca="1">TODAY()-streaming_service_data!$D87</f>
        <v>125</v>
      </c>
      <c r="AH87" s="24" t="str">
        <f ca="1">IF(AG87&lt;=100,"Active",IF(streaming_service_data!$AG87&lt;200,"Moderate","In-Active"))</f>
        <v>Moderate</v>
      </c>
      <c r="AI87" s="2">
        <f t="shared" si="9"/>
        <v>2</v>
      </c>
      <c r="AL87" s="58"/>
      <c r="AM87" s="58"/>
      <c r="AN87" s="58"/>
      <c r="AO87" s="58"/>
      <c r="AP87" s="58"/>
      <c r="AQ87" s="58"/>
      <c r="AR87" s="58"/>
      <c r="AS87" s="58"/>
      <c r="AT87" s="58"/>
      <c r="AU87" s="58"/>
      <c r="AV87" s="58"/>
      <c r="AW87" s="58"/>
      <c r="AX87" s="58"/>
    </row>
    <row r="88" spans="1:50" s="2" customFormat="1" ht="15" x14ac:dyDescent="0.2">
      <c r="A88" s="17">
        <v>1776</v>
      </c>
      <c r="B88" s="17" t="s">
        <v>141</v>
      </c>
      <c r="C88" s="25">
        <v>45221</v>
      </c>
      <c r="D88" s="25">
        <v>45616</v>
      </c>
      <c r="E88" s="17">
        <v>15.99</v>
      </c>
      <c r="F88" s="17">
        <v>15</v>
      </c>
      <c r="G88" s="17" t="s">
        <v>62</v>
      </c>
      <c r="H88" s="17">
        <v>1</v>
      </c>
      <c r="I88" s="17">
        <v>4</v>
      </c>
      <c r="J88" s="17" t="b">
        <v>0</v>
      </c>
      <c r="K88" s="17">
        <v>687</v>
      </c>
      <c r="L88" s="17">
        <v>183</v>
      </c>
      <c r="M88" s="17" t="s">
        <v>74</v>
      </c>
      <c r="N88" s="17" t="s">
        <v>64</v>
      </c>
      <c r="O88" s="17" t="s">
        <v>27</v>
      </c>
      <c r="P88" s="17">
        <v>46</v>
      </c>
      <c r="Q88" s="17">
        <v>4.2</v>
      </c>
      <c r="R88" s="17" t="b">
        <v>1</v>
      </c>
      <c r="S88" s="17" t="s">
        <v>28</v>
      </c>
      <c r="T88" s="17">
        <v>1250</v>
      </c>
      <c r="U88" s="17" t="s">
        <v>35</v>
      </c>
      <c r="V88" s="17" t="s">
        <v>68</v>
      </c>
      <c r="W88" s="17" t="s">
        <v>31</v>
      </c>
      <c r="X88" s="17">
        <v>12</v>
      </c>
      <c r="Y88" s="19">
        <f>streaming_service_data!$X88*streaming_service_data!$E88</f>
        <v>191.88</v>
      </c>
      <c r="Z88" s="17" t="s">
        <v>413</v>
      </c>
      <c r="AA88" s="17">
        <v>2023</v>
      </c>
      <c r="AB88" s="17" t="str">
        <f t="shared" si="5"/>
        <v>Nov</v>
      </c>
      <c r="AC88" s="17">
        <f t="shared" si="6"/>
        <v>2024</v>
      </c>
      <c r="AD88" s="17" t="s">
        <v>480</v>
      </c>
      <c r="AE88" s="38">
        <f t="shared" si="7"/>
        <v>0.32608695652173914</v>
      </c>
      <c r="AF88" s="31">
        <f t="shared" si="8"/>
        <v>3.0666666666666669</v>
      </c>
      <c r="AG88" s="17">
        <f ca="1">TODAY()-streaming_service_data!$D88</f>
        <v>129</v>
      </c>
      <c r="AH88" s="20" t="str">
        <f ca="1">IF(AG88&lt;=100,"Active",IF(streaming_service_data!$AG88&lt;200,"Moderate","In-Active"))</f>
        <v>Moderate</v>
      </c>
      <c r="AI88" s="2">
        <f t="shared" si="9"/>
        <v>12</v>
      </c>
      <c r="AL88" s="58"/>
      <c r="AM88" s="58"/>
      <c r="AN88" s="58"/>
      <c r="AO88" s="58"/>
      <c r="AP88" s="58"/>
      <c r="AQ88" s="58"/>
      <c r="AR88" s="58"/>
      <c r="AS88" s="58"/>
      <c r="AT88" s="58"/>
      <c r="AU88" s="58"/>
      <c r="AV88" s="58"/>
      <c r="AW88" s="58"/>
      <c r="AX88" s="58"/>
    </row>
    <row r="89" spans="1:50" s="2" customFormat="1" ht="15" x14ac:dyDescent="0.2">
      <c r="A89" s="21">
        <v>1782</v>
      </c>
      <c r="B89" s="21" t="s">
        <v>340</v>
      </c>
      <c r="C89" s="22">
        <v>44931</v>
      </c>
      <c r="D89" s="22">
        <v>45625</v>
      </c>
      <c r="E89" s="21">
        <v>15.99</v>
      </c>
      <c r="F89" s="21">
        <v>139</v>
      </c>
      <c r="G89" s="21" t="s">
        <v>79</v>
      </c>
      <c r="H89" s="21">
        <v>1</v>
      </c>
      <c r="I89" s="21">
        <v>4</v>
      </c>
      <c r="J89" s="21" t="b">
        <v>1</v>
      </c>
      <c r="K89" s="21">
        <v>357</v>
      </c>
      <c r="L89" s="21">
        <v>44</v>
      </c>
      <c r="M89" s="21" t="s">
        <v>48</v>
      </c>
      <c r="N89" s="21" t="s">
        <v>40</v>
      </c>
      <c r="O89" s="21" t="s">
        <v>50</v>
      </c>
      <c r="P89" s="21">
        <v>67</v>
      </c>
      <c r="Q89" s="21">
        <v>4.0999999999999996</v>
      </c>
      <c r="R89" s="21" t="b">
        <v>0</v>
      </c>
      <c r="S89" s="21" t="s">
        <v>28</v>
      </c>
      <c r="T89" s="21">
        <v>1271</v>
      </c>
      <c r="U89" s="21" t="s">
        <v>35</v>
      </c>
      <c r="V89" s="21" t="s">
        <v>60</v>
      </c>
      <c r="W89" s="21" t="s">
        <v>37</v>
      </c>
      <c r="X89" s="21">
        <v>22</v>
      </c>
      <c r="Y89" s="23">
        <f>streaming_service_data!$X89*streaming_service_data!$E89</f>
        <v>351.78000000000003</v>
      </c>
      <c r="Z89" s="21" t="s">
        <v>404</v>
      </c>
      <c r="AA89" s="21">
        <v>2023</v>
      </c>
      <c r="AB89" s="21" t="str">
        <f t="shared" si="5"/>
        <v>Nov</v>
      </c>
      <c r="AC89" s="21">
        <f t="shared" si="6"/>
        <v>2024</v>
      </c>
      <c r="AD89" s="21" t="s">
        <v>480</v>
      </c>
      <c r="AE89" s="39">
        <f t="shared" si="7"/>
        <v>2.0746268656716418</v>
      </c>
      <c r="AF89" s="35">
        <f t="shared" si="8"/>
        <v>0.48201438848920863</v>
      </c>
      <c r="AG89" s="21">
        <f ca="1">TODAY()-streaming_service_data!$D89</f>
        <v>120</v>
      </c>
      <c r="AH89" s="24" t="str">
        <f ca="1">IF(AG89&lt;=100,"Active",IF(streaming_service_data!$AG89&lt;200,"Moderate","In-Active"))</f>
        <v>Moderate</v>
      </c>
      <c r="AI89" s="2">
        <f t="shared" si="9"/>
        <v>22</v>
      </c>
      <c r="AL89" s="58"/>
      <c r="AM89" s="58"/>
      <c r="AN89" s="58"/>
      <c r="AO89" s="58"/>
      <c r="AP89" s="58"/>
      <c r="AQ89" s="58"/>
      <c r="AR89" s="58"/>
      <c r="AS89" s="58"/>
      <c r="AT89" s="58"/>
      <c r="AU89" s="58"/>
      <c r="AV89" s="58"/>
      <c r="AW89" s="58"/>
      <c r="AX89" s="58"/>
    </row>
    <row r="90" spans="1:50" s="2" customFormat="1" ht="15" x14ac:dyDescent="0.2">
      <c r="A90" s="17">
        <v>1784</v>
      </c>
      <c r="B90" s="17" t="s">
        <v>157</v>
      </c>
      <c r="C90" s="25">
        <v>45236</v>
      </c>
      <c r="D90" s="25">
        <v>45642</v>
      </c>
      <c r="E90" s="17">
        <v>15.99</v>
      </c>
      <c r="F90" s="17">
        <v>100</v>
      </c>
      <c r="G90" s="17" t="s">
        <v>33</v>
      </c>
      <c r="H90" s="17">
        <v>5</v>
      </c>
      <c r="I90" s="17">
        <v>1</v>
      </c>
      <c r="J90" s="17" t="b">
        <v>1</v>
      </c>
      <c r="K90" s="17">
        <v>586</v>
      </c>
      <c r="L90" s="17">
        <v>32</v>
      </c>
      <c r="M90" s="17" t="s">
        <v>74</v>
      </c>
      <c r="N90" s="17" t="s">
        <v>49</v>
      </c>
      <c r="O90" s="17" t="s">
        <v>27</v>
      </c>
      <c r="P90" s="17">
        <v>100</v>
      </c>
      <c r="Q90" s="17">
        <v>3.6</v>
      </c>
      <c r="R90" s="17" t="b">
        <v>1</v>
      </c>
      <c r="S90" s="17" t="s">
        <v>28</v>
      </c>
      <c r="T90" s="17">
        <v>2643</v>
      </c>
      <c r="U90" s="17" t="s">
        <v>35</v>
      </c>
      <c r="V90" s="17" t="s">
        <v>36</v>
      </c>
      <c r="W90" s="17" t="s">
        <v>75</v>
      </c>
      <c r="X90" s="17">
        <v>13</v>
      </c>
      <c r="Y90" s="19">
        <f>streaming_service_data!$X90*streaming_service_data!$E90</f>
        <v>207.87</v>
      </c>
      <c r="Z90" s="17" t="s">
        <v>414</v>
      </c>
      <c r="AA90" s="17">
        <v>2023</v>
      </c>
      <c r="AB90" s="17" t="str">
        <f t="shared" si="5"/>
        <v>Dec</v>
      </c>
      <c r="AC90" s="17">
        <f t="shared" si="6"/>
        <v>2024</v>
      </c>
      <c r="AD90" s="17" t="s">
        <v>480</v>
      </c>
      <c r="AE90" s="38">
        <f t="shared" si="7"/>
        <v>1</v>
      </c>
      <c r="AF90" s="31">
        <f t="shared" si="8"/>
        <v>1</v>
      </c>
      <c r="AG90" s="17">
        <f ca="1">TODAY()-streaming_service_data!$D90</f>
        <v>103</v>
      </c>
      <c r="AH90" s="20" t="str">
        <f ca="1">IF(AG90&lt;=100,"Active",IF(streaming_service_data!$AG90&lt;200,"Moderate","In-Active"))</f>
        <v>Moderate</v>
      </c>
      <c r="AI90" s="2">
        <f t="shared" si="9"/>
        <v>13</v>
      </c>
      <c r="AL90" s="58"/>
      <c r="AM90" s="58"/>
      <c r="AN90" s="58"/>
      <c r="AO90" s="58"/>
      <c r="AP90" s="58"/>
      <c r="AQ90" s="58"/>
      <c r="AR90" s="58"/>
      <c r="AS90" s="58"/>
      <c r="AT90" s="58"/>
      <c r="AU90" s="58"/>
      <c r="AV90" s="58"/>
      <c r="AW90" s="58"/>
      <c r="AX90" s="58"/>
    </row>
    <row r="91" spans="1:50" s="2" customFormat="1" ht="15" x14ac:dyDescent="0.2">
      <c r="A91" s="21">
        <v>1790</v>
      </c>
      <c r="B91" s="21" t="s">
        <v>346</v>
      </c>
      <c r="C91" s="22">
        <v>45599</v>
      </c>
      <c r="D91" s="22">
        <v>45303</v>
      </c>
      <c r="E91" s="21">
        <v>11.99</v>
      </c>
      <c r="F91" s="21">
        <v>362</v>
      </c>
      <c r="G91" s="21" t="s">
        <v>43</v>
      </c>
      <c r="H91" s="21">
        <v>2</v>
      </c>
      <c r="I91" s="21">
        <v>2</v>
      </c>
      <c r="J91" s="21" t="b">
        <v>0</v>
      </c>
      <c r="K91" s="21">
        <v>535</v>
      </c>
      <c r="L91" s="21">
        <v>200</v>
      </c>
      <c r="M91" s="21" t="s">
        <v>63</v>
      </c>
      <c r="N91" s="21" t="s">
        <v>40</v>
      </c>
      <c r="O91" s="21" t="s">
        <v>27</v>
      </c>
      <c r="P91" s="21">
        <v>60</v>
      </c>
      <c r="Q91" s="21">
        <v>4.9000000000000004</v>
      </c>
      <c r="R91" s="21" t="b">
        <v>1</v>
      </c>
      <c r="S91" s="21" t="s">
        <v>28</v>
      </c>
      <c r="T91" s="21">
        <v>55</v>
      </c>
      <c r="U91" s="21" t="s">
        <v>65</v>
      </c>
      <c r="V91" s="21" t="s">
        <v>52</v>
      </c>
      <c r="W91" s="21" t="s">
        <v>31</v>
      </c>
      <c r="X91" s="21">
        <v>9</v>
      </c>
      <c r="Y91" s="23">
        <f>streaming_service_data!$X91*streaming_service_data!$E91</f>
        <v>107.91</v>
      </c>
      <c r="Z91" s="21" t="s">
        <v>414</v>
      </c>
      <c r="AA91" s="21">
        <v>2024</v>
      </c>
      <c r="AB91" s="21" t="str">
        <f t="shared" si="5"/>
        <v>Jan</v>
      </c>
      <c r="AC91" s="21">
        <f t="shared" si="6"/>
        <v>2024</v>
      </c>
      <c r="AD91" s="21" t="s">
        <v>478</v>
      </c>
      <c r="AE91" s="39">
        <f t="shared" si="7"/>
        <v>6.0333333333333332</v>
      </c>
      <c r="AF91" s="35">
        <f t="shared" si="8"/>
        <v>0.16574585635359115</v>
      </c>
      <c r="AG91" s="21">
        <f ca="1">TODAY()-streaming_service_data!$D91</f>
        <v>442</v>
      </c>
      <c r="AH91" s="24" t="str">
        <f ca="1">IF(AG91&lt;=100,"Active",IF(streaming_service_data!$AG91&lt;200,"Moderate","In-Active"))</f>
        <v>In-Active</v>
      </c>
      <c r="AI91" s="2">
        <f t="shared" si="9"/>
        <v>9</v>
      </c>
      <c r="AL91" s="58"/>
      <c r="AM91" s="58"/>
      <c r="AN91" s="58"/>
      <c r="AO91" s="58"/>
      <c r="AP91" s="58"/>
      <c r="AQ91" s="58"/>
      <c r="AR91" s="58"/>
      <c r="AS91" s="58"/>
      <c r="AT91" s="58"/>
      <c r="AU91" s="58"/>
      <c r="AV91" s="58"/>
      <c r="AW91" s="58"/>
      <c r="AX91" s="58"/>
    </row>
    <row r="92" spans="1:50" s="2" customFormat="1" ht="15" x14ac:dyDescent="0.2">
      <c r="A92" s="17">
        <v>1798</v>
      </c>
      <c r="B92" s="17" t="s">
        <v>38</v>
      </c>
      <c r="C92" s="25">
        <v>44965</v>
      </c>
      <c r="D92" s="25">
        <v>45640</v>
      </c>
      <c r="E92" s="17">
        <v>11.99</v>
      </c>
      <c r="F92" s="17">
        <v>87</v>
      </c>
      <c r="G92" s="17" t="s">
        <v>24</v>
      </c>
      <c r="H92" s="17">
        <v>2</v>
      </c>
      <c r="I92" s="17">
        <v>5</v>
      </c>
      <c r="J92" s="17" t="b">
        <v>0</v>
      </c>
      <c r="K92" s="17">
        <v>260</v>
      </c>
      <c r="L92" s="17">
        <v>127</v>
      </c>
      <c r="M92" s="17" t="s">
        <v>39</v>
      </c>
      <c r="N92" s="17" t="s">
        <v>40</v>
      </c>
      <c r="O92" s="17" t="s">
        <v>41</v>
      </c>
      <c r="P92" s="17">
        <v>56</v>
      </c>
      <c r="Q92" s="17">
        <v>3.1</v>
      </c>
      <c r="R92" s="17" t="b">
        <v>0</v>
      </c>
      <c r="S92" s="17" t="s">
        <v>28</v>
      </c>
      <c r="T92" s="17">
        <v>1692</v>
      </c>
      <c r="U92" s="17" t="s">
        <v>35</v>
      </c>
      <c r="V92" s="17" t="s">
        <v>30</v>
      </c>
      <c r="W92" s="17" t="s">
        <v>31</v>
      </c>
      <c r="X92" s="17">
        <v>22</v>
      </c>
      <c r="Y92" s="19">
        <f>streaming_service_data!$X92*streaming_service_data!$E92</f>
        <v>263.78000000000003</v>
      </c>
      <c r="Z92" s="17" t="s">
        <v>405</v>
      </c>
      <c r="AA92" s="17">
        <v>2023</v>
      </c>
      <c r="AB92" s="17" t="str">
        <f t="shared" si="5"/>
        <v>Dec</v>
      </c>
      <c r="AC92" s="17">
        <f t="shared" si="6"/>
        <v>2024</v>
      </c>
      <c r="AD92" s="17" t="s">
        <v>478</v>
      </c>
      <c r="AE92" s="38">
        <f t="shared" si="7"/>
        <v>1.5535714285714286</v>
      </c>
      <c r="AF92" s="31">
        <f t="shared" si="8"/>
        <v>0.64367816091954022</v>
      </c>
      <c r="AG92" s="17">
        <f ca="1">TODAY()-streaming_service_data!$D92</f>
        <v>105</v>
      </c>
      <c r="AH92" s="20" t="str">
        <f ca="1">IF(AG92&lt;=100,"Active",IF(streaming_service_data!$AG92&lt;200,"Moderate","In-Active"))</f>
        <v>Moderate</v>
      </c>
      <c r="AI92" s="2">
        <f t="shared" si="9"/>
        <v>22</v>
      </c>
      <c r="AL92" s="58"/>
      <c r="AM92" s="58"/>
      <c r="AN92" s="58"/>
      <c r="AO92" s="58"/>
      <c r="AP92" s="58"/>
      <c r="AQ92" s="58"/>
      <c r="AR92" s="58"/>
      <c r="AS92" s="58"/>
      <c r="AT92" s="58"/>
      <c r="AU92" s="58"/>
      <c r="AV92" s="58"/>
      <c r="AW92" s="58"/>
      <c r="AX92" s="58"/>
    </row>
    <row r="93" spans="1:50" s="2" customFormat="1" ht="15" x14ac:dyDescent="0.2">
      <c r="A93" s="21">
        <v>1801</v>
      </c>
      <c r="B93" s="21" t="s">
        <v>118</v>
      </c>
      <c r="C93" s="22">
        <v>45305</v>
      </c>
      <c r="D93" s="22">
        <v>45639</v>
      </c>
      <c r="E93" s="21">
        <v>11.99</v>
      </c>
      <c r="F93" s="21">
        <v>419</v>
      </c>
      <c r="G93" s="21" t="s">
        <v>55</v>
      </c>
      <c r="H93" s="21">
        <v>4</v>
      </c>
      <c r="I93" s="21">
        <v>5</v>
      </c>
      <c r="J93" s="21" t="b">
        <v>0</v>
      </c>
      <c r="K93" s="21">
        <v>386</v>
      </c>
      <c r="L93" s="21">
        <v>122</v>
      </c>
      <c r="M93" s="21" t="s">
        <v>63</v>
      </c>
      <c r="N93" s="21" t="s">
        <v>49</v>
      </c>
      <c r="O93" s="21" t="s">
        <v>34</v>
      </c>
      <c r="P93" s="21">
        <v>9</v>
      </c>
      <c r="Q93" s="21">
        <v>4.5999999999999996</v>
      </c>
      <c r="R93" s="21" t="b">
        <v>0</v>
      </c>
      <c r="S93" s="21" t="s">
        <v>28</v>
      </c>
      <c r="T93" s="21">
        <v>4650</v>
      </c>
      <c r="U93" s="21" t="s">
        <v>35</v>
      </c>
      <c r="V93" s="21" t="s">
        <v>60</v>
      </c>
      <c r="W93" s="21" t="s">
        <v>31</v>
      </c>
      <c r="X93" s="21">
        <v>10</v>
      </c>
      <c r="Y93" s="23">
        <f>streaming_service_data!$X93*streaming_service_data!$E93</f>
        <v>119.9</v>
      </c>
      <c r="Z93" s="21" t="s">
        <v>404</v>
      </c>
      <c r="AA93" s="21">
        <v>2024</v>
      </c>
      <c r="AB93" s="21" t="str">
        <f t="shared" si="5"/>
        <v>Dec</v>
      </c>
      <c r="AC93" s="21">
        <f t="shared" si="6"/>
        <v>2024</v>
      </c>
      <c r="AD93" s="21" t="s">
        <v>478</v>
      </c>
      <c r="AE93" s="39">
        <f t="shared" si="7"/>
        <v>46.555555555555557</v>
      </c>
      <c r="AF93" s="35">
        <f t="shared" si="8"/>
        <v>2.1479713603818614E-2</v>
      </c>
      <c r="AG93" s="21">
        <f ca="1">TODAY()-streaming_service_data!$D93</f>
        <v>106</v>
      </c>
      <c r="AH93" s="24" t="str">
        <f ca="1">IF(AG93&lt;=100,"Active",IF(streaming_service_data!$AG93&lt;200,"Moderate","In-Active"))</f>
        <v>Moderate</v>
      </c>
      <c r="AI93" s="2">
        <f t="shared" si="9"/>
        <v>10</v>
      </c>
      <c r="AL93" s="58"/>
      <c r="AM93" s="58"/>
      <c r="AN93" s="58"/>
      <c r="AO93" s="58"/>
      <c r="AP93" s="58"/>
      <c r="AQ93" s="58"/>
      <c r="AR93" s="58"/>
      <c r="AS93" s="58"/>
      <c r="AT93" s="58"/>
      <c r="AU93" s="58"/>
      <c r="AV93" s="58"/>
      <c r="AW93" s="58"/>
      <c r="AX93" s="58"/>
    </row>
    <row r="94" spans="1:50" s="2" customFormat="1" ht="15" x14ac:dyDescent="0.2">
      <c r="A94" s="17">
        <v>1805</v>
      </c>
      <c r="B94" s="17" t="s">
        <v>72</v>
      </c>
      <c r="C94" s="25">
        <v>45018</v>
      </c>
      <c r="D94" s="25">
        <v>45626</v>
      </c>
      <c r="E94" s="17">
        <v>11.99</v>
      </c>
      <c r="F94" s="17">
        <v>349</v>
      </c>
      <c r="G94" s="17" t="s">
        <v>62</v>
      </c>
      <c r="H94" s="17">
        <v>4</v>
      </c>
      <c r="I94" s="17">
        <v>4</v>
      </c>
      <c r="J94" s="17" t="b">
        <v>1</v>
      </c>
      <c r="K94" s="17">
        <v>386</v>
      </c>
      <c r="L94" s="17">
        <v>195</v>
      </c>
      <c r="M94" s="17" t="s">
        <v>25</v>
      </c>
      <c r="N94" s="17" t="s">
        <v>64</v>
      </c>
      <c r="O94" s="17" t="s">
        <v>34</v>
      </c>
      <c r="P94" s="17">
        <v>59</v>
      </c>
      <c r="Q94" s="17">
        <v>4.5999999999999996</v>
      </c>
      <c r="R94" s="17" t="b">
        <v>0</v>
      </c>
      <c r="S94" s="17" t="s">
        <v>28</v>
      </c>
      <c r="T94" s="17">
        <v>2864</v>
      </c>
      <c r="U94" s="17" t="s">
        <v>57</v>
      </c>
      <c r="V94" s="17" t="s">
        <v>30</v>
      </c>
      <c r="W94" s="17" t="s">
        <v>31</v>
      </c>
      <c r="X94" s="17">
        <v>19</v>
      </c>
      <c r="Y94" s="19">
        <f>streaming_service_data!$X94*streaming_service_data!$E94</f>
        <v>227.81</v>
      </c>
      <c r="Z94" s="17" t="s">
        <v>407</v>
      </c>
      <c r="AA94" s="17">
        <v>2023</v>
      </c>
      <c r="AB94" s="17" t="str">
        <f t="shared" si="5"/>
        <v>Nov</v>
      </c>
      <c r="AC94" s="17">
        <f t="shared" si="6"/>
        <v>2024</v>
      </c>
      <c r="AD94" s="17" t="s">
        <v>478</v>
      </c>
      <c r="AE94" s="38">
        <f t="shared" si="7"/>
        <v>5.9152542372881358</v>
      </c>
      <c r="AF94" s="31">
        <f t="shared" si="8"/>
        <v>0.16905444126074498</v>
      </c>
      <c r="AG94" s="17">
        <f ca="1">TODAY()-streaming_service_data!$D94</f>
        <v>119</v>
      </c>
      <c r="AH94" s="20" t="str">
        <f ca="1">IF(AG94&lt;=100,"Active",IF(streaming_service_data!$AG94&lt;200,"Moderate","In-Active"))</f>
        <v>Moderate</v>
      </c>
      <c r="AI94" s="2">
        <f t="shared" si="9"/>
        <v>19</v>
      </c>
      <c r="AL94" s="58"/>
      <c r="AM94" s="58"/>
      <c r="AN94" s="58"/>
      <c r="AO94" s="58"/>
      <c r="AP94" s="58"/>
      <c r="AQ94" s="58"/>
      <c r="AR94" s="58"/>
      <c r="AS94" s="58"/>
      <c r="AT94" s="58"/>
      <c r="AU94" s="58"/>
      <c r="AV94" s="58"/>
      <c r="AW94" s="58"/>
      <c r="AX94" s="58"/>
    </row>
    <row r="95" spans="1:50" s="2" customFormat="1" ht="15" x14ac:dyDescent="0.2">
      <c r="A95" s="21">
        <v>1813</v>
      </c>
      <c r="B95" s="21" t="s">
        <v>240</v>
      </c>
      <c r="C95" s="22">
        <v>45464</v>
      </c>
      <c r="D95" s="22">
        <v>45625</v>
      </c>
      <c r="E95" s="21">
        <v>11.99</v>
      </c>
      <c r="F95" s="21">
        <v>145</v>
      </c>
      <c r="G95" s="21" t="s">
        <v>55</v>
      </c>
      <c r="H95" s="21">
        <v>2</v>
      </c>
      <c r="I95" s="21">
        <v>4</v>
      </c>
      <c r="J95" s="21" t="b">
        <v>0</v>
      </c>
      <c r="K95" s="21">
        <v>237</v>
      </c>
      <c r="L95" s="21">
        <v>32</v>
      </c>
      <c r="M95" s="21" t="s">
        <v>59</v>
      </c>
      <c r="N95" s="21" t="s">
        <v>64</v>
      </c>
      <c r="O95" s="21" t="s">
        <v>67</v>
      </c>
      <c r="P95" s="21">
        <v>39</v>
      </c>
      <c r="Q95" s="21">
        <v>4.8</v>
      </c>
      <c r="R95" s="21" t="b">
        <v>0</v>
      </c>
      <c r="S95" s="21" t="s">
        <v>28</v>
      </c>
      <c r="T95" s="21">
        <v>1835</v>
      </c>
      <c r="U95" s="21" t="s">
        <v>35</v>
      </c>
      <c r="V95" s="21" t="s">
        <v>60</v>
      </c>
      <c r="W95" s="21" t="s">
        <v>53</v>
      </c>
      <c r="X95" s="21">
        <v>5</v>
      </c>
      <c r="Y95" s="23">
        <f>streaming_service_data!$X95*streaming_service_data!$E95</f>
        <v>59.95</v>
      </c>
      <c r="Z95" s="21" t="s">
        <v>409</v>
      </c>
      <c r="AA95" s="21">
        <v>2024</v>
      </c>
      <c r="AB95" s="21" t="str">
        <f t="shared" si="5"/>
        <v>Nov</v>
      </c>
      <c r="AC95" s="21">
        <f t="shared" si="6"/>
        <v>2024</v>
      </c>
      <c r="AD95" s="21" t="s">
        <v>478</v>
      </c>
      <c r="AE95" s="39">
        <f t="shared" si="7"/>
        <v>3.7179487179487181</v>
      </c>
      <c r="AF95" s="35">
        <f t="shared" si="8"/>
        <v>0.26896551724137929</v>
      </c>
      <c r="AG95" s="21">
        <f ca="1">TODAY()-streaming_service_data!$D95</f>
        <v>120</v>
      </c>
      <c r="AH95" s="24" t="str">
        <f ca="1">IF(AG95&lt;=100,"Active",IF(streaming_service_data!$AG95&lt;200,"Moderate","In-Active"))</f>
        <v>Moderate</v>
      </c>
      <c r="AI95" s="2">
        <f t="shared" si="9"/>
        <v>5</v>
      </c>
      <c r="AL95" s="58"/>
      <c r="AM95" s="58"/>
      <c r="AN95" s="58"/>
      <c r="AO95" s="58"/>
      <c r="AP95" s="58"/>
      <c r="AQ95" s="58"/>
      <c r="AR95" s="58"/>
      <c r="AS95" s="58"/>
      <c r="AT95" s="58"/>
      <c r="AU95" s="58"/>
      <c r="AV95" s="58"/>
      <c r="AW95" s="58"/>
      <c r="AX95" s="58"/>
    </row>
    <row r="96" spans="1:50" s="2" customFormat="1" ht="15" x14ac:dyDescent="0.2">
      <c r="A96" s="17">
        <v>1831</v>
      </c>
      <c r="B96" s="17" t="s">
        <v>72</v>
      </c>
      <c r="C96" s="25">
        <v>45636</v>
      </c>
      <c r="D96" s="25">
        <v>45608</v>
      </c>
      <c r="E96" s="17">
        <v>7.99</v>
      </c>
      <c r="F96" s="17">
        <v>53</v>
      </c>
      <c r="G96" s="17" t="s">
        <v>43</v>
      </c>
      <c r="H96" s="17">
        <v>1</v>
      </c>
      <c r="I96" s="17">
        <v>4</v>
      </c>
      <c r="J96" s="17" t="b">
        <v>0</v>
      </c>
      <c r="K96" s="17">
        <v>685</v>
      </c>
      <c r="L96" s="17">
        <v>127</v>
      </c>
      <c r="M96" s="17" t="s">
        <v>63</v>
      </c>
      <c r="N96" s="17" t="s">
        <v>49</v>
      </c>
      <c r="O96" s="17" t="s">
        <v>56</v>
      </c>
      <c r="P96" s="17">
        <v>26</v>
      </c>
      <c r="Q96" s="17">
        <v>4.0999999999999996</v>
      </c>
      <c r="R96" s="17" t="b">
        <v>1</v>
      </c>
      <c r="S96" s="17" t="s">
        <v>28</v>
      </c>
      <c r="T96" s="17">
        <v>2596</v>
      </c>
      <c r="U96" s="17" t="s">
        <v>51</v>
      </c>
      <c r="V96" s="17" t="s">
        <v>60</v>
      </c>
      <c r="W96" s="17" t="s">
        <v>31</v>
      </c>
      <c r="X96" s="17">
        <v>1</v>
      </c>
      <c r="Y96" s="19">
        <f>streaming_service_data!$X96*streaming_service_data!$E96</f>
        <v>7.99</v>
      </c>
      <c r="Z96" s="17" t="s">
        <v>415</v>
      </c>
      <c r="AA96" s="17">
        <v>2024</v>
      </c>
      <c r="AB96" s="17" t="str">
        <f t="shared" si="5"/>
        <v>Nov</v>
      </c>
      <c r="AC96" s="17">
        <f t="shared" si="6"/>
        <v>2024</v>
      </c>
      <c r="AD96" s="17" t="s">
        <v>479</v>
      </c>
      <c r="AE96" s="38">
        <f t="shared" si="7"/>
        <v>2.0384615384615383</v>
      </c>
      <c r="AF96" s="31">
        <f t="shared" si="8"/>
        <v>0.49056603773584906</v>
      </c>
      <c r="AG96" s="17">
        <f ca="1">TODAY()-streaming_service_data!$D96</f>
        <v>137</v>
      </c>
      <c r="AH96" s="20" t="str">
        <f ca="1">IF(AG96&lt;=100,"Active",IF(streaming_service_data!$AG96&lt;200,"Moderate","In-Active"))</f>
        <v>Moderate</v>
      </c>
      <c r="AI96" s="2">
        <f t="shared" si="9"/>
        <v>1</v>
      </c>
      <c r="AL96" s="58"/>
      <c r="AM96" s="58"/>
      <c r="AN96" s="58"/>
      <c r="AO96" s="58"/>
      <c r="AP96" s="58"/>
      <c r="AQ96" s="58"/>
      <c r="AR96" s="58"/>
      <c r="AS96" s="58"/>
      <c r="AT96" s="58"/>
      <c r="AU96" s="58"/>
      <c r="AV96" s="58"/>
      <c r="AW96" s="58"/>
      <c r="AX96" s="58"/>
    </row>
    <row r="97" spans="1:50" s="2" customFormat="1" ht="15" x14ac:dyDescent="0.2">
      <c r="A97" s="21">
        <v>1846</v>
      </c>
      <c r="B97" s="21" t="s">
        <v>386</v>
      </c>
      <c r="C97" s="22">
        <v>45464</v>
      </c>
      <c r="D97" s="22">
        <v>45485</v>
      </c>
      <c r="E97" s="21">
        <v>15.99</v>
      </c>
      <c r="F97" s="21">
        <v>332</v>
      </c>
      <c r="G97" s="21" t="s">
        <v>43</v>
      </c>
      <c r="H97" s="21">
        <v>1</v>
      </c>
      <c r="I97" s="21">
        <v>6</v>
      </c>
      <c r="J97" s="21" t="b">
        <v>0</v>
      </c>
      <c r="K97" s="21">
        <v>20</v>
      </c>
      <c r="L97" s="21">
        <v>128</v>
      </c>
      <c r="M97" s="21" t="s">
        <v>59</v>
      </c>
      <c r="N97" s="21" t="s">
        <v>49</v>
      </c>
      <c r="O97" s="21" t="s">
        <v>56</v>
      </c>
      <c r="P97" s="21">
        <v>50</v>
      </c>
      <c r="Q97" s="21">
        <v>5</v>
      </c>
      <c r="R97" s="21" t="b">
        <v>0</v>
      </c>
      <c r="S97" s="21" t="s">
        <v>28</v>
      </c>
      <c r="T97" s="21">
        <v>4400</v>
      </c>
      <c r="U97" s="21" t="s">
        <v>51</v>
      </c>
      <c r="V97" s="21" t="s">
        <v>60</v>
      </c>
      <c r="W97" s="21" t="s">
        <v>31</v>
      </c>
      <c r="X97" s="21">
        <v>1</v>
      </c>
      <c r="Y97" s="23">
        <f>streaming_service_data!$X97*streaming_service_data!$E97</f>
        <v>15.99</v>
      </c>
      <c r="Z97" s="21" t="s">
        <v>409</v>
      </c>
      <c r="AA97" s="21">
        <v>2024</v>
      </c>
      <c r="AB97" s="21" t="str">
        <f t="shared" si="5"/>
        <v>Jul</v>
      </c>
      <c r="AC97" s="21">
        <f t="shared" si="6"/>
        <v>2024</v>
      </c>
      <c r="AD97" s="21" t="s">
        <v>480</v>
      </c>
      <c r="AE97" s="39">
        <f t="shared" si="7"/>
        <v>6.64</v>
      </c>
      <c r="AF97" s="35">
        <f t="shared" si="8"/>
        <v>0.15060240963855423</v>
      </c>
      <c r="AG97" s="21">
        <f ca="1">TODAY()-streaming_service_data!$D97</f>
        <v>260</v>
      </c>
      <c r="AH97" s="24" t="str">
        <f ca="1">IF(AG97&lt;=100,"Active",IF(streaming_service_data!$AG97&lt;200,"Moderate","In-Active"))</f>
        <v>In-Active</v>
      </c>
      <c r="AI97" s="2">
        <f t="shared" si="9"/>
        <v>1</v>
      </c>
      <c r="AL97" s="58"/>
      <c r="AM97" s="58"/>
      <c r="AN97" s="58"/>
      <c r="AO97" s="58"/>
      <c r="AP97" s="58"/>
      <c r="AQ97" s="58"/>
      <c r="AR97" s="58"/>
      <c r="AS97" s="58"/>
      <c r="AT97" s="58"/>
      <c r="AU97" s="58"/>
      <c r="AV97" s="58"/>
      <c r="AW97" s="58"/>
      <c r="AX97" s="58"/>
    </row>
    <row r="98" spans="1:50" s="2" customFormat="1" ht="15" x14ac:dyDescent="0.2">
      <c r="A98" s="17">
        <v>1851</v>
      </c>
      <c r="B98" s="17" t="s">
        <v>72</v>
      </c>
      <c r="C98" s="25">
        <v>44995</v>
      </c>
      <c r="D98" s="25">
        <v>45608</v>
      </c>
      <c r="E98" s="17">
        <v>11.99</v>
      </c>
      <c r="F98" s="17">
        <v>344</v>
      </c>
      <c r="G98" s="17" t="s">
        <v>55</v>
      </c>
      <c r="H98" s="17">
        <v>3</v>
      </c>
      <c r="I98" s="17">
        <v>1</v>
      </c>
      <c r="J98" s="17" t="b">
        <v>0</v>
      </c>
      <c r="K98" s="17">
        <v>456</v>
      </c>
      <c r="L98" s="17">
        <v>196</v>
      </c>
      <c r="M98" s="17" t="s">
        <v>74</v>
      </c>
      <c r="N98" s="17" t="s">
        <v>49</v>
      </c>
      <c r="O98" s="17" t="s">
        <v>41</v>
      </c>
      <c r="P98" s="17">
        <v>83</v>
      </c>
      <c r="Q98" s="17">
        <v>5</v>
      </c>
      <c r="R98" s="17" t="b">
        <v>0</v>
      </c>
      <c r="S98" s="17" t="s">
        <v>28</v>
      </c>
      <c r="T98" s="17">
        <v>3599</v>
      </c>
      <c r="U98" s="17" t="s">
        <v>35</v>
      </c>
      <c r="V98" s="17" t="s">
        <v>60</v>
      </c>
      <c r="W98" s="17" t="s">
        <v>37</v>
      </c>
      <c r="X98" s="17">
        <v>20</v>
      </c>
      <c r="Y98" s="19">
        <f>streaming_service_data!$X98*streaming_service_data!$E98</f>
        <v>239.8</v>
      </c>
      <c r="Z98" s="17" t="s">
        <v>406</v>
      </c>
      <c r="AA98" s="17">
        <v>2023</v>
      </c>
      <c r="AB98" s="17" t="str">
        <f t="shared" si="5"/>
        <v>Nov</v>
      </c>
      <c r="AC98" s="17">
        <f t="shared" si="6"/>
        <v>2024</v>
      </c>
      <c r="AD98" s="17" t="s">
        <v>478</v>
      </c>
      <c r="AE98" s="38">
        <f t="shared" si="7"/>
        <v>4.1445783132530121</v>
      </c>
      <c r="AF98" s="31">
        <f t="shared" si="8"/>
        <v>0.24127906976744187</v>
      </c>
      <c r="AG98" s="17">
        <f ca="1">TODAY()-streaming_service_data!$D98</f>
        <v>137</v>
      </c>
      <c r="AH98" s="20" t="str">
        <f ca="1">IF(AG98&lt;=100,"Active",IF(streaming_service_data!$AG98&lt;200,"Moderate","In-Active"))</f>
        <v>Moderate</v>
      </c>
      <c r="AI98" s="2">
        <f t="shared" si="9"/>
        <v>20</v>
      </c>
      <c r="AL98" s="58"/>
      <c r="AM98" s="58"/>
      <c r="AN98" s="58"/>
      <c r="AO98" s="58"/>
      <c r="AP98" s="58"/>
      <c r="AQ98" s="58"/>
      <c r="AR98" s="58"/>
      <c r="AS98" s="58"/>
      <c r="AT98" s="58"/>
      <c r="AU98" s="58"/>
      <c r="AV98" s="58"/>
      <c r="AW98" s="58"/>
      <c r="AX98" s="58"/>
    </row>
    <row r="99" spans="1:50" s="2" customFormat="1" ht="15" x14ac:dyDescent="0.2">
      <c r="A99" s="21">
        <v>1856</v>
      </c>
      <c r="B99" s="21" t="s">
        <v>352</v>
      </c>
      <c r="C99" s="22">
        <v>45192</v>
      </c>
      <c r="D99" s="22">
        <v>45608</v>
      </c>
      <c r="E99" s="21">
        <v>15.99</v>
      </c>
      <c r="F99" s="21">
        <v>177</v>
      </c>
      <c r="G99" s="21" t="s">
        <v>55</v>
      </c>
      <c r="H99" s="21">
        <v>3</v>
      </c>
      <c r="I99" s="21">
        <v>2</v>
      </c>
      <c r="J99" s="21" t="b">
        <v>1</v>
      </c>
      <c r="K99" s="21">
        <v>246</v>
      </c>
      <c r="L99" s="21">
        <v>182</v>
      </c>
      <c r="M99" s="21" t="s">
        <v>63</v>
      </c>
      <c r="N99" s="21" t="s">
        <v>40</v>
      </c>
      <c r="O99" s="21" t="s">
        <v>50</v>
      </c>
      <c r="P99" s="21">
        <v>89</v>
      </c>
      <c r="Q99" s="21">
        <v>3.1</v>
      </c>
      <c r="R99" s="21" t="b">
        <v>0</v>
      </c>
      <c r="S99" s="21" t="s">
        <v>28</v>
      </c>
      <c r="T99" s="21">
        <v>2394</v>
      </c>
      <c r="U99" s="21" t="s">
        <v>65</v>
      </c>
      <c r="V99" s="21" t="s">
        <v>52</v>
      </c>
      <c r="W99" s="21" t="s">
        <v>75</v>
      </c>
      <c r="X99" s="21">
        <v>13</v>
      </c>
      <c r="Y99" s="23">
        <f>streaming_service_data!$X99*streaming_service_data!$E99</f>
        <v>207.87</v>
      </c>
      <c r="Z99" s="21" t="s">
        <v>412</v>
      </c>
      <c r="AA99" s="21">
        <v>2023</v>
      </c>
      <c r="AB99" s="21" t="str">
        <f t="shared" si="5"/>
        <v>Nov</v>
      </c>
      <c r="AC99" s="21">
        <f t="shared" si="6"/>
        <v>2024</v>
      </c>
      <c r="AD99" s="21" t="s">
        <v>480</v>
      </c>
      <c r="AE99" s="39">
        <f t="shared" si="7"/>
        <v>1.9887640449438202</v>
      </c>
      <c r="AF99" s="35">
        <f t="shared" si="8"/>
        <v>0.50282485875706218</v>
      </c>
      <c r="AG99" s="21">
        <f ca="1">TODAY()-streaming_service_data!$D99</f>
        <v>137</v>
      </c>
      <c r="AH99" s="24" t="str">
        <f ca="1">IF(AG99&lt;=100,"Active",IF(streaming_service_data!$AG99&lt;200,"Moderate","In-Active"))</f>
        <v>Moderate</v>
      </c>
      <c r="AI99" s="2">
        <f t="shared" si="9"/>
        <v>13</v>
      </c>
      <c r="AL99" s="58"/>
      <c r="AM99" s="58"/>
      <c r="AN99" s="58"/>
      <c r="AO99" s="58"/>
      <c r="AP99" s="58"/>
      <c r="AQ99" s="58"/>
      <c r="AR99" s="58"/>
      <c r="AS99" s="58"/>
      <c r="AT99" s="58"/>
      <c r="AU99" s="58"/>
      <c r="AV99" s="58"/>
      <c r="AW99" s="58"/>
      <c r="AX99" s="58"/>
    </row>
    <row r="100" spans="1:50" s="2" customFormat="1" ht="15" x14ac:dyDescent="0.2">
      <c r="A100" s="17">
        <v>1857</v>
      </c>
      <c r="B100" s="17" t="s">
        <v>304</v>
      </c>
      <c r="C100" s="25">
        <v>45388</v>
      </c>
      <c r="D100" s="25">
        <v>45619</v>
      </c>
      <c r="E100" s="17">
        <v>15.99</v>
      </c>
      <c r="F100" s="17">
        <v>376</v>
      </c>
      <c r="G100" s="17" t="s">
        <v>79</v>
      </c>
      <c r="H100" s="17">
        <v>2</v>
      </c>
      <c r="I100" s="17">
        <v>2</v>
      </c>
      <c r="J100" s="17" t="b">
        <v>0</v>
      </c>
      <c r="K100" s="17">
        <v>326</v>
      </c>
      <c r="L100" s="17">
        <v>89</v>
      </c>
      <c r="M100" s="17" t="s">
        <v>48</v>
      </c>
      <c r="N100" s="17" t="s">
        <v>64</v>
      </c>
      <c r="O100" s="17" t="s">
        <v>50</v>
      </c>
      <c r="P100" s="17">
        <v>84</v>
      </c>
      <c r="Q100" s="17">
        <v>4.5999999999999996</v>
      </c>
      <c r="R100" s="17" t="b">
        <v>1</v>
      </c>
      <c r="S100" s="17" t="s">
        <v>28</v>
      </c>
      <c r="T100" s="17">
        <v>424</v>
      </c>
      <c r="U100" s="17" t="s">
        <v>57</v>
      </c>
      <c r="V100" s="17" t="s">
        <v>68</v>
      </c>
      <c r="W100" s="17" t="s">
        <v>31</v>
      </c>
      <c r="X100" s="17">
        <v>7</v>
      </c>
      <c r="Y100" s="19">
        <f>streaming_service_data!$X100*streaming_service_data!$E100</f>
        <v>111.93</v>
      </c>
      <c r="Z100" s="17" t="s">
        <v>407</v>
      </c>
      <c r="AA100" s="17">
        <v>2024</v>
      </c>
      <c r="AB100" s="17" t="str">
        <f t="shared" si="5"/>
        <v>Nov</v>
      </c>
      <c r="AC100" s="17">
        <f t="shared" si="6"/>
        <v>2024</v>
      </c>
      <c r="AD100" s="17" t="s">
        <v>480</v>
      </c>
      <c r="AE100" s="38">
        <f t="shared" si="7"/>
        <v>4.4761904761904763</v>
      </c>
      <c r="AF100" s="31">
        <f t="shared" si="8"/>
        <v>0.22340425531914893</v>
      </c>
      <c r="AG100" s="17">
        <f ca="1">TODAY()-streaming_service_data!$D100</f>
        <v>126</v>
      </c>
      <c r="AH100" s="20" t="str">
        <f ca="1">IF(AG100&lt;=100,"Active",IF(streaming_service_data!$AG100&lt;200,"Moderate","In-Active"))</f>
        <v>Moderate</v>
      </c>
      <c r="AI100" s="2">
        <f t="shared" si="9"/>
        <v>7</v>
      </c>
      <c r="AL100" s="58"/>
      <c r="AM100" s="58"/>
      <c r="AN100" s="58"/>
      <c r="AO100" s="58"/>
      <c r="AP100" s="58"/>
      <c r="AQ100" s="58"/>
      <c r="AR100" s="58"/>
      <c r="AS100" s="58"/>
      <c r="AT100" s="58"/>
      <c r="AU100" s="58"/>
      <c r="AV100" s="58"/>
      <c r="AW100" s="58"/>
      <c r="AX100" s="58"/>
    </row>
    <row r="101" spans="1:50" s="2" customFormat="1" ht="15" x14ac:dyDescent="0.2">
      <c r="A101" s="21">
        <v>1897</v>
      </c>
      <c r="B101" s="21" t="s">
        <v>193</v>
      </c>
      <c r="C101" s="22">
        <v>45004</v>
      </c>
      <c r="D101" s="22">
        <v>45642</v>
      </c>
      <c r="E101" s="21">
        <v>11.99</v>
      </c>
      <c r="F101" s="21">
        <v>97</v>
      </c>
      <c r="G101" s="21" t="s">
        <v>55</v>
      </c>
      <c r="H101" s="21">
        <v>5</v>
      </c>
      <c r="I101" s="21">
        <v>5</v>
      </c>
      <c r="J101" s="21" t="b">
        <v>1</v>
      </c>
      <c r="K101" s="21">
        <v>737</v>
      </c>
      <c r="L101" s="21">
        <v>85</v>
      </c>
      <c r="M101" s="21" t="s">
        <v>48</v>
      </c>
      <c r="N101" s="21" t="s">
        <v>26</v>
      </c>
      <c r="O101" s="21" t="s">
        <v>67</v>
      </c>
      <c r="P101" s="21">
        <v>80</v>
      </c>
      <c r="Q101" s="21">
        <v>3.6</v>
      </c>
      <c r="R101" s="21" t="b">
        <v>1</v>
      </c>
      <c r="S101" s="21" t="s">
        <v>28</v>
      </c>
      <c r="T101" s="21">
        <v>188</v>
      </c>
      <c r="U101" s="21" t="s">
        <v>29</v>
      </c>
      <c r="V101" s="21" t="s">
        <v>68</v>
      </c>
      <c r="W101" s="21" t="s">
        <v>75</v>
      </c>
      <c r="X101" s="21">
        <v>20</v>
      </c>
      <c r="Y101" s="23">
        <f>streaming_service_data!$X101*streaming_service_data!$E101</f>
        <v>239.8</v>
      </c>
      <c r="Z101" s="21" t="s">
        <v>406</v>
      </c>
      <c r="AA101" s="21">
        <v>2023</v>
      </c>
      <c r="AB101" s="21" t="str">
        <f t="shared" si="5"/>
        <v>Dec</v>
      </c>
      <c r="AC101" s="21">
        <f t="shared" si="6"/>
        <v>2024</v>
      </c>
      <c r="AD101" s="21" t="s">
        <v>478</v>
      </c>
      <c r="AE101" s="39">
        <f t="shared" si="7"/>
        <v>1.2124999999999999</v>
      </c>
      <c r="AF101" s="35">
        <f t="shared" si="8"/>
        <v>0.82474226804123707</v>
      </c>
      <c r="AG101" s="21">
        <f ca="1">TODAY()-streaming_service_data!$D101</f>
        <v>103</v>
      </c>
      <c r="AH101" s="24" t="str">
        <f ca="1">IF(AG101&lt;=100,"Active",IF(streaming_service_data!$AG101&lt;200,"Moderate","In-Active"))</f>
        <v>Moderate</v>
      </c>
      <c r="AI101" s="2">
        <f t="shared" si="9"/>
        <v>20</v>
      </c>
      <c r="AL101" s="58"/>
      <c r="AM101" s="58"/>
      <c r="AN101" s="58"/>
      <c r="AO101" s="58"/>
      <c r="AP101" s="58"/>
      <c r="AQ101" s="58"/>
      <c r="AR101" s="58"/>
      <c r="AS101" s="58"/>
      <c r="AT101" s="58"/>
      <c r="AU101" s="58"/>
      <c r="AV101" s="58"/>
      <c r="AW101" s="58"/>
      <c r="AX101" s="58"/>
    </row>
    <row r="102" spans="1:50" s="2" customFormat="1" ht="15" x14ac:dyDescent="0.2">
      <c r="A102" s="17">
        <v>1912</v>
      </c>
      <c r="B102" s="17" t="s">
        <v>182</v>
      </c>
      <c r="C102" s="25">
        <v>45135</v>
      </c>
      <c r="D102" s="25">
        <v>45640</v>
      </c>
      <c r="E102" s="17">
        <v>11.99</v>
      </c>
      <c r="F102" s="17">
        <v>348</v>
      </c>
      <c r="G102" s="17" t="s">
        <v>79</v>
      </c>
      <c r="H102" s="17">
        <v>1</v>
      </c>
      <c r="I102" s="17">
        <v>4</v>
      </c>
      <c r="J102" s="17" t="b">
        <v>0</v>
      </c>
      <c r="K102" s="17">
        <v>792</v>
      </c>
      <c r="L102" s="17">
        <v>67</v>
      </c>
      <c r="M102" s="17" t="s">
        <v>59</v>
      </c>
      <c r="N102" s="17" t="s">
        <v>64</v>
      </c>
      <c r="O102" s="17" t="s">
        <v>67</v>
      </c>
      <c r="P102" s="17">
        <v>60</v>
      </c>
      <c r="Q102" s="17">
        <v>4.0999999999999996</v>
      </c>
      <c r="R102" s="17" t="b">
        <v>0</v>
      </c>
      <c r="S102" s="17" t="s">
        <v>28</v>
      </c>
      <c r="T102" s="17">
        <v>3366</v>
      </c>
      <c r="U102" s="17" t="s">
        <v>35</v>
      </c>
      <c r="V102" s="17" t="s">
        <v>30</v>
      </c>
      <c r="W102" s="17" t="s">
        <v>31</v>
      </c>
      <c r="X102" s="17">
        <v>16</v>
      </c>
      <c r="Y102" s="19">
        <f>streaming_service_data!$X102*streaming_service_data!$E102</f>
        <v>191.84</v>
      </c>
      <c r="Z102" s="17" t="s">
        <v>410</v>
      </c>
      <c r="AA102" s="17">
        <v>2023</v>
      </c>
      <c r="AB102" s="17" t="str">
        <f t="shared" si="5"/>
        <v>Dec</v>
      </c>
      <c r="AC102" s="17">
        <f t="shared" si="6"/>
        <v>2024</v>
      </c>
      <c r="AD102" s="17" t="s">
        <v>478</v>
      </c>
      <c r="AE102" s="38">
        <f t="shared" si="7"/>
        <v>5.8</v>
      </c>
      <c r="AF102" s="31">
        <f t="shared" si="8"/>
        <v>0.17241379310344829</v>
      </c>
      <c r="AG102" s="17">
        <f ca="1">TODAY()-streaming_service_data!$D102</f>
        <v>105</v>
      </c>
      <c r="AH102" s="20" t="str">
        <f ca="1">IF(AG102&lt;=100,"Active",IF(streaming_service_data!$AG102&lt;200,"Moderate","In-Active"))</f>
        <v>Moderate</v>
      </c>
      <c r="AI102" s="2">
        <f t="shared" si="9"/>
        <v>16</v>
      </c>
      <c r="AL102" s="58"/>
      <c r="AM102" s="58"/>
      <c r="AN102" s="58"/>
      <c r="AO102" s="58"/>
      <c r="AP102" s="58"/>
      <c r="AQ102" s="58"/>
      <c r="AR102" s="58"/>
      <c r="AS102" s="58"/>
      <c r="AT102" s="58"/>
      <c r="AU102" s="58"/>
      <c r="AV102" s="58"/>
      <c r="AW102" s="58"/>
      <c r="AX102" s="58"/>
    </row>
    <row r="103" spans="1:50" s="2" customFormat="1" ht="15" x14ac:dyDescent="0.2">
      <c r="A103" s="21">
        <v>1922</v>
      </c>
      <c r="B103" s="21" t="s">
        <v>81</v>
      </c>
      <c r="C103" s="22">
        <v>45303</v>
      </c>
      <c r="D103" s="22">
        <v>45363</v>
      </c>
      <c r="E103" s="21">
        <v>11.99</v>
      </c>
      <c r="F103" s="21">
        <v>35</v>
      </c>
      <c r="G103" s="21" t="s">
        <v>46</v>
      </c>
      <c r="H103" s="21">
        <v>2</v>
      </c>
      <c r="I103" s="21">
        <v>4</v>
      </c>
      <c r="J103" s="21" t="b">
        <v>0</v>
      </c>
      <c r="K103" s="21">
        <v>821</v>
      </c>
      <c r="L103" s="21">
        <v>7</v>
      </c>
      <c r="M103" s="21" t="s">
        <v>48</v>
      </c>
      <c r="N103" s="21" t="s">
        <v>40</v>
      </c>
      <c r="O103" s="21" t="s">
        <v>41</v>
      </c>
      <c r="P103" s="21">
        <v>3</v>
      </c>
      <c r="Q103" s="21">
        <v>3.3</v>
      </c>
      <c r="R103" s="21" t="b">
        <v>0</v>
      </c>
      <c r="S103" s="21" t="s">
        <v>28</v>
      </c>
      <c r="T103" s="21">
        <v>2785</v>
      </c>
      <c r="U103" s="21" t="s">
        <v>51</v>
      </c>
      <c r="V103" s="21" t="s">
        <v>30</v>
      </c>
      <c r="W103" s="21" t="s">
        <v>75</v>
      </c>
      <c r="X103" s="21">
        <v>2</v>
      </c>
      <c r="Y103" s="23">
        <f>streaming_service_data!$X103*streaming_service_data!$E103</f>
        <v>23.98</v>
      </c>
      <c r="Z103" s="21" t="s">
        <v>404</v>
      </c>
      <c r="AA103" s="21">
        <v>2024</v>
      </c>
      <c r="AB103" s="21" t="str">
        <f t="shared" si="5"/>
        <v>Mar</v>
      </c>
      <c r="AC103" s="21">
        <f t="shared" si="6"/>
        <v>2024</v>
      </c>
      <c r="AD103" s="21" t="s">
        <v>478</v>
      </c>
      <c r="AE103" s="39">
        <f t="shared" si="7"/>
        <v>11.666666666666666</v>
      </c>
      <c r="AF103" s="35">
        <f t="shared" si="8"/>
        <v>8.5714285714285715E-2</v>
      </c>
      <c r="AG103" s="21">
        <f ca="1">TODAY()-streaming_service_data!$D103</f>
        <v>382</v>
      </c>
      <c r="AH103" s="24" t="str">
        <f ca="1">IF(AG103&lt;=100,"Active",IF(streaming_service_data!$AG103&lt;200,"Moderate","In-Active"))</f>
        <v>In-Active</v>
      </c>
      <c r="AI103" s="2">
        <f t="shared" si="9"/>
        <v>2</v>
      </c>
      <c r="AL103" s="58"/>
      <c r="AM103" s="58"/>
      <c r="AN103" s="58"/>
      <c r="AO103" s="58"/>
      <c r="AP103" s="58"/>
      <c r="AQ103" s="58"/>
      <c r="AR103" s="58"/>
      <c r="AS103" s="58"/>
      <c r="AT103" s="58"/>
      <c r="AU103" s="58"/>
      <c r="AV103" s="58"/>
      <c r="AW103" s="58"/>
      <c r="AX103" s="58"/>
    </row>
    <row r="104" spans="1:50" s="2" customFormat="1" ht="15" x14ac:dyDescent="0.2">
      <c r="A104" s="17">
        <v>1932</v>
      </c>
      <c r="B104" s="17" t="s">
        <v>114</v>
      </c>
      <c r="C104" s="25">
        <v>45312</v>
      </c>
      <c r="D104" s="25">
        <v>45643</v>
      </c>
      <c r="E104" s="17">
        <v>7.99</v>
      </c>
      <c r="F104" s="17">
        <v>315</v>
      </c>
      <c r="G104" s="17" t="s">
        <v>46</v>
      </c>
      <c r="H104" s="17">
        <v>1</v>
      </c>
      <c r="I104" s="17">
        <v>2</v>
      </c>
      <c r="J104" s="17" t="b">
        <v>0</v>
      </c>
      <c r="K104" s="17">
        <v>40</v>
      </c>
      <c r="L104" s="17">
        <v>188</v>
      </c>
      <c r="M104" s="17" t="s">
        <v>74</v>
      </c>
      <c r="N104" s="17" t="s">
        <v>40</v>
      </c>
      <c r="O104" s="17" t="s">
        <v>67</v>
      </c>
      <c r="P104" s="17">
        <v>86</v>
      </c>
      <c r="Q104" s="17">
        <v>3.7</v>
      </c>
      <c r="R104" s="17" t="b">
        <v>1</v>
      </c>
      <c r="S104" s="17" t="s">
        <v>28</v>
      </c>
      <c r="T104" s="17">
        <v>4235</v>
      </c>
      <c r="U104" s="17" t="s">
        <v>29</v>
      </c>
      <c r="V104" s="17" t="s">
        <v>60</v>
      </c>
      <c r="W104" s="17" t="s">
        <v>31</v>
      </c>
      <c r="X104" s="17">
        <v>10</v>
      </c>
      <c r="Y104" s="19">
        <f>streaming_service_data!$X104*streaming_service_data!$E104</f>
        <v>79.900000000000006</v>
      </c>
      <c r="Z104" s="17" t="s">
        <v>404</v>
      </c>
      <c r="AA104" s="17">
        <v>2024</v>
      </c>
      <c r="AB104" s="17" t="str">
        <f t="shared" si="5"/>
        <v>Dec</v>
      </c>
      <c r="AC104" s="17">
        <f t="shared" si="6"/>
        <v>2024</v>
      </c>
      <c r="AD104" s="17" t="s">
        <v>479</v>
      </c>
      <c r="AE104" s="38">
        <f t="shared" si="7"/>
        <v>3.6627906976744184</v>
      </c>
      <c r="AF104" s="31">
        <f t="shared" si="8"/>
        <v>0.27301587301587299</v>
      </c>
      <c r="AG104" s="17">
        <f ca="1">TODAY()-streaming_service_data!$D104</f>
        <v>102</v>
      </c>
      <c r="AH104" s="20" t="str">
        <f ca="1">IF(AG104&lt;=100,"Active",IF(streaming_service_data!$AG104&lt;200,"Moderate","In-Active"))</f>
        <v>Moderate</v>
      </c>
      <c r="AI104" s="2">
        <f t="shared" si="9"/>
        <v>10</v>
      </c>
      <c r="AL104" s="58"/>
      <c r="AM104" s="58"/>
      <c r="AN104" s="58"/>
      <c r="AO104" s="58"/>
      <c r="AP104" s="58"/>
      <c r="AQ104" s="58"/>
      <c r="AR104" s="58"/>
      <c r="AS104" s="58"/>
      <c r="AT104" s="58"/>
      <c r="AU104" s="58"/>
      <c r="AV104" s="58"/>
      <c r="AW104" s="58"/>
      <c r="AX104" s="58"/>
    </row>
    <row r="105" spans="1:50" s="2" customFormat="1" ht="15" x14ac:dyDescent="0.2">
      <c r="A105" s="21">
        <v>1947</v>
      </c>
      <c r="B105" s="21" t="s">
        <v>215</v>
      </c>
      <c r="C105" s="22">
        <v>45300</v>
      </c>
      <c r="D105" s="22">
        <v>45620</v>
      </c>
      <c r="E105" s="21">
        <v>11.99</v>
      </c>
      <c r="F105" s="21">
        <v>469</v>
      </c>
      <c r="G105" s="21" t="s">
        <v>24</v>
      </c>
      <c r="H105" s="21">
        <v>4</v>
      </c>
      <c r="I105" s="21">
        <v>6</v>
      </c>
      <c r="J105" s="21" t="b">
        <v>1</v>
      </c>
      <c r="K105" s="21">
        <v>866</v>
      </c>
      <c r="L105" s="21">
        <v>120</v>
      </c>
      <c r="M105" s="21" t="s">
        <v>39</v>
      </c>
      <c r="N105" s="21" t="s">
        <v>49</v>
      </c>
      <c r="O105" s="21" t="s">
        <v>56</v>
      </c>
      <c r="P105" s="21">
        <v>92</v>
      </c>
      <c r="Q105" s="21">
        <v>3.6</v>
      </c>
      <c r="R105" s="21" t="b">
        <v>1</v>
      </c>
      <c r="S105" s="21" t="s">
        <v>28</v>
      </c>
      <c r="T105" s="21">
        <v>1764</v>
      </c>
      <c r="U105" s="21" t="s">
        <v>51</v>
      </c>
      <c r="V105" s="21" t="s">
        <v>52</v>
      </c>
      <c r="W105" s="21" t="s">
        <v>31</v>
      </c>
      <c r="X105" s="21">
        <v>10</v>
      </c>
      <c r="Y105" s="23">
        <f>streaming_service_data!$X105*streaming_service_data!$E105</f>
        <v>119.9</v>
      </c>
      <c r="Z105" s="21" t="s">
        <v>404</v>
      </c>
      <c r="AA105" s="21">
        <v>2024</v>
      </c>
      <c r="AB105" s="21" t="str">
        <f t="shared" si="5"/>
        <v>Nov</v>
      </c>
      <c r="AC105" s="21">
        <f t="shared" si="6"/>
        <v>2024</v>
      </c>
      <c r="AD105" s="21" t="s">
        <v>478</v>
      </c>
      <c r="AE105" s="39">
        <f t="shared" si="7"/>
        <v>5.0978260869565215</v>
      </c>
      <c r="AF105" s="35">
        <f t="shared" si="8"/>
        <v>0.19616204690831557</v>
      </c>
      <c r="AG105" s="21">
        <f ca="1">TODAY()-streaming_service_data!$D105</f>
        <v>125</v>
      </c>
      <c r="AH105" s="24" t="str">
        <f ca="1">IF(AG105&lt;=100,"Active",IF(streaming_service_data!$AG105&lt;200,"Moderate","In-Active"))</f>
        <v>Moderate</v>
      </c>
      <c r="AI105" s="2">
        <f t="shared" si="9"/>
        <v>10</v>
      </c>
      <c r="AL105" s="58"/>
      <c r="AM105" s="58"/>
      <c r="AN105" s="58"/>
      <c r="AO105" s="58"/>
      <c r="AP105" s="58"/>
      <c r="AQ105" s="58"/>
      <c r="AR105" s="58"/>
      <c r="AS105" s="58"/>
      <c r="AT105" s="58"/>
      <c r="AU105" s="58"/>
      <c r="AV105" s="58"/>
      <c r="AW105" s="58"/>
      <c r="AX105" s="58"/>
    </row>
    <row r="106" spans="1:50" s="2" customFormat="1" ht="15" x14ac:dyDescent="0.2">
      <c r="A106" s="17">
        <v>1953</v>
      </c>
      <c r="B106" s="17" t="s">
        <v>368</v>
      </c>
      <c r="C106" s="25">
        <v>45180</v>
      </c>
      <c r="D106" s="25">
        <v>45619</v>
      </c>
      <c r="E106" s="17">
        <v>15.99</v>
      </c>
      <c r="F106" s="17">
        <v>39</v>
      </c>
      <c r="G106" s="17" t="s">
        <v>33</v>
      </c>
      <c r="H106" s="17">
        <v>3</v>
      </c>
      <c r="I106" s="17">
        <v>1</v>
      </c>
      <c r="J106" s="17" t="b">
        <v>1</v>
      </c>
      <c r="K106" s="17">
        <v>791</v>
      </c>
      <c r="L106" s="17">
        <v>3</v>
      </c>
      <c r="M106" s="17" t="s">
        <v>63</v>
      </c>
      <c r="N106" s="17" t="s">
        <v>49</v>
      </c>
      <c r="O106" s="17" t="s">
        <v>50</v>
      </c>
      <c r="P106" s="17">
        <v>33</v>
      </c>
      <c r="Q106" s="17">
        <v>3.1</v>
      </c>
      <c r="R106" s="17" t="b">
        <v>1</v>
      </c>
      <c r="S106" s="17" t="s">
        <v>28</v>
      </c>
      <c r="T106" s="17">
        <v>631</v>
      </c>
      <c r="U106" s="17" t="s">
        <v>51</v>
      </c>
      <c r="V106" s="17" t="s">
        <v>36</v>
      </c>
      <c r="W106" s="17" t="s">
        <v>53</v>
      </c>
      <c r="X106" s="17">
        <v>14</v>
      </c>
      <c r="Y106" s="19">
        <f>streaming_service_data!$X106*streaming_service_data!$E106</f>
        <v>223.86</v>
      </c>
      <c r="Z106" s="17" t="s">
        <v>412</v>
      </c>
      <c r="AA106" s="17">
        <v>2023</v>
      </c>
      <c r="AB106" s="17" t="str">
        <f t="shared" si="5"/>
        <v>Nov</v>
      </c>
      <c r="AC106" s="17">
        <f t="shared" si="6"/>
        <v>2024</v>
      </c>
      <c r="AD106" s="17" t="s">
        <v>480</v>
      </c>
      <c r="AE106" s="38">
        <f t="shared" si="7"/>
        <v>1.1818181818181819</v>
      </c>
      <c r="AF106" s="31">
        <f t="shared" si="8"/>
        <v>0.84615384615384615</v>
      </c>
      <c r="AG106" s="17">
        <f ca="1">TODAY()-streaming_service_data!$D106</f>
        <v>126</v>
      </c>
      <c r="AH106" s="20" t="str">
        <f ca="1">IF(AG106&lt;=100,"Active",IF(streaming_service_data!$AG106&lt;200,"Moderate","In-Active"))</f>
        <v>Moderate</v>
      </c>
      <c r="AI106" s="2">
        <f t="shared" si="9"/>
        <v>14</v>
      </c>
      <c r="AL106" s="58"/>
      <c r="AM106" s="58"/>
      <c r="AN106" s="58"/>
      <c r="AO106" s="58"/>
      <c r="AP106" s="58"/>
      <c r="AQ106" s="58"/>
      <c r="AR106" s="58"/>
      <c r="AS106" s="58"/>
      <c r="AT106" s="58"/>
      <c r="AU106" s="58"/>
      <c r="AV106" s="58"/>
      <c r="AW106" s="58"/>
      <c r="AX106" s="58"/>
    </row>
    <row r="107" spans="1:50" s="2" customFormat="1" ht="15" x14ac:dyDescent="0.2">
      <c r="A107" s="21">
        <v>1970</v>
      </c>
      <c r="B107" s="21" t="s">
        <v>109</v>
      </c>
      <c r="C107" s="22">
        <v>45190</v>
      </c>
      <c r="D107" s="22">
        <v>45334</v>
      </c>
      <c r="E107" s="21">
        <v>15.99</v>
      </c>
      <c r="F107" s="21">
        <v>119</v>
      </c>
      <c r="G107" s="21" t="s">
        <v>43</v>
      </c>
      <c r="H107" s="21">
        <v>2</v>
      </c>
      <c r="I107" s="21">
        <v>1</v>
      </c>
      <c r="J107" s="21" t="b">
        <v>1</v>
      </c>
      <c r="K107" s="21">
        <v>385</v>
      </c>
      <c r="L107" s="21">
        <v>82</v>
      </c>
      <c r="M107" s="21" t="s">
        <v>59</v>
      </c>
      <c r="N107" s="21" t="s">
        <v>64</v>
      </c>
      <c r="O107" s="21" t="s">
        <v>56</v>
      </c>
      <c r="P107" s="21">
        <v>87</v>
      </c>
      <c r="Q107" s="21">
        <v>3.3</v>
      </c>
      <c r="R107" s="21" t="b">
        <v>0</v>
      </c>
      <c r="S107" s="21" t="s">
        <v>28</v>
      </c>
      <c r="T107" s="21">
        <v>876</v>
      </c>
      <c r="U107" s="21" t="s">
        <v>65</v>
      </c>
      <c r="V107" s="21" t="s">
        <v>30</v>
      </c>
      <c r="W107" s="21" t="s">
        <v>75</v>
      </c>
      <c r="X107" s="21">
        <v>4</v>
      </c>
      <c r="Y107" s="23">
        <f>streaming_service_data!$X107*streaming_service_data!$E107</f>
        <v>63.96</v>
      </c>
      <c r="Z107" s="21" t="s">
        <v>412</v>
      </c>
      <c r="AA107" s="21">
        <v>2023</v>
      </c>
      <c r="AB107" s="21" t="str">
        <f t="shared" si="5"/>
        <v>Feb</v>
      </c>
      <c r="AC107" s="21">
        <f t="shared" si="6"/>
        <v>2024</v>
      </c>
      <c r="AD107" s="21" t="s">
        <v>480</v>
      </c>
      <c r="AE107" s="39">
        <f t="shared" si="7"/>
        <v>1.367816091954023</v>
      </c>
      <c r="AF107" s="35">
        <f t="shared" si="8"/>
        <v>0.73109243697478987</v>
      </c>
      <c r="AG107" s="21">
        <f ca="1">TODAY()-streaming_service_data!$D107</f>
        <v>411</v>
      </c>
      <c r="AH107" s="24" t="str">
        <f ca="1">IF(AG107&lt;=100,"Active",IF(streaming_service_data!$AG107&lt;200,"Moderate","In-Active"))</f>
        <v>In-Active</v>
      </c>
      <c r="AI107" s="2">
        <f t="shared" si="9"/>
        <v>4</v>
      </c>
      <c r="AL107" s="58"/>
      <c r="AM107" s="58"/>
      <c r="AN107" s="58"/>
      <c r="AO107" s="58"/>
      <c r="AP107" s="58"/>
      <c r="AQ107" s="58"/>
      <c r="AR107" s="58"/>
      <c r="AS107" s="58"/>
      <c r="AT107" s="58"/>
      <c r="AU107" s="58"/>
      <c r="AV107" s="58"/>
      <c r="AW107" s="58"/>
      <c r="AX107" s="58"/>
    </row>
    <row r="108" spans="1:50" s="2" customFormat="1" ht="15" x14ac:dyDescent="0.2">
      <c r="A108" s="17">
        <v>1976</v>
      </c>
      <c r="B108" s="17" t="s">
        <v>161</v>
      </c>
      <c r="C108" s="25">
        <v>45585</v>
      </c>
      <c r="D108" s="25">
        <v>45642</v>
      </c>
      <c r="E108" s="17">
        <v>11.99</v>
      </c>
      <c r="F108" s="17">
        <v>88</v>
      </c>
      <c r="G108" s="17" t="s">
        <v>43</v>
      </c>
      <c r="H108" s="17">
        <v>3</v>
      </c>
      <c r="I108" s="17">
        <v>1</v>
      </c>
      <c r="J108" s="17" t="b">
        <v>0</v>
      </c>
      <c r="K108" s="17">
        <v>247</v>
      </c>
      <c r="L108" s="17">
        <v>30</v>
      </c>
      <c r="M108" s="17" t="s">
        <v>44</v>
      </c>
      <c r="N108" s="17" t="s">
        <v>40</v>
      </c>
      <c r="O108" s="17" t="s">
        <v>41</v>
      </c>
      <c r="P108" s="17">
        <v>46</v>
      </c>
      <c r="Q108" s="17">
        <v>4.7</v>
      </c>
      <c r="R108" s="17" t="b">
        <v>1</v>
      </c>
      <c r="S108" s="17" t="s">
        <v>28</v>
      </c>
      <c r="T108" s="17">
        <v>172</v>
      </c>
      <c r="U108" s="17" t="s">
        <v>65</v>
      </c>
      <c r="V108" s="17" t="s">
        <v>36</v>
      </c>
      <c r="W108" s="17" t="s">
        <v>53</v>
      </c>
      <c r="X108" s="17">
        <v>1</v>
      </c>
      <c r="Y108" s="19">
        <f>streaming_service_data!$X108*streaming_service_data!$E108</f>
        <v>11.99</v>
      </c>
      <c r="Z108" s="17" t="s">
        <v>413</v>
      </c>
      <c r="AA108" s="17">
        <v>2024</v>
      </c>
      <c r="AB108" s="17" t="str">
        <f t="shared" si="5"/>
        <v>Dec</v>
      </c>
      <c r="AC108" s="17">
        <f t="shared" si="6"/>
        <v>2024</v>
      </c>
      <c r="AD108" s="17" t="s">
        <v>478</v>
      </c>
      <c r="AE108" s="38">
        <f t="shared" si="7"/>
        <v>1.9130434782608696</v>
      </c>
      <c r="AF108" s="31">
        <f t="shared" si="8"/>
        <v>0.52272727272727271</v>
      </c>
      <c r="AG108" s="17">
        <f ca="1">TODAY()-streaming_service_data!$D108</f>
        <v>103</v>
      </c>
      <c r="AH108" s="20" t="str">
        <f ca="1">IF(AG108&lt;=100,"Active",IF(streaming_service_data!$AG108&lt;200,"Moderate","In-Active"))</f>
        <v>Moderate</v>
      </c>
      <c r="AI108" s="2">
        <f t="shared" si="9"/>
        <v>1</v>
      </c>
      <c r="AL108" s="58"/>
      <c r="AM108" s="58"/>
      <c r="AN108" s="58"/>
      <c r="AO108" s="58"/>
      <c r="AP108" s="58"/>
      <c r="AQ108" s="58"/>
      <c r="AR108" s="58"/>
      <c r="AS108" s="58"/>
      <c r="AT108" s="58"/>
      <c r="AU108" s="58"/>
      <c r="AV108" s="58"/>
      <c r="AW108" s="58"/>
      <c r="AX108" s="58"/>
    </row>
    <row r="109" spans="1:50" s="2" customFormat="1" ht="15" x14ac:dyDescent="0.2">
      <c r="A109" s="21">
        <v>2011</v>
      </c>
      <c r="B109" s="21" t="s">
        <v>380</v>
      </c>
      <c r="C109" s="22">
        <v>45060</v>
      </c>
      <c r="D109" s="22">
        <v>45394</v>
      </c>
      <c r="E109" s="21">
        <v>7.99</v>
      </c>
      <c r="F109" s="21">
        <v>73</v>
      </c>
      <c r="G109" s="21" t="s">
        <v>79</v>
      </c>
      <c r="H109" s="21">
        <v>2</v>
      </c>
      <c r="I109" s="21">
        <v>1</v>
      </c>
      <c r="J109" s="21" t="b">
        <v>1</v>
      </c>
      <c r="K109" s="21">
        <v>184</v>
      </c>
      <c r="L109" s="21">
        <v>172</v>
      </c>
      <c r="M109" s="21" t="s">
        <v>48</v>
      </c>
      <c r="N109" s="21" t="s">
        <v>64</v>
      </c>
      <c r="O109" s="21" t="s">
        <v>56</v>
      </c>
      <c r="P109" s="21">
        <v>41</v>
      </c>
      <c r="Q109" s="21">
        <v>4.8</v>
      </c>
      <c r="R109" s="21" t="b">
        <v>0</v>
      </c>
      <c r="S109" s="21" t="s">
        <v>28</v>
      </c>
      <c r="T109" s="21">
        <v>3463</v>
      </c>
      <c r="U109" s="21" t="s">
        <v>29</v>
      </c>
      <c r="V109" s="21" t="s">
        <v>30</v>
      </c>
      <c r="W109" s="21" t="s">
        <v>53</v>
      </c>
      <c r="X109" s="21">
        <v>10</v>
      </c>
      <c r="Y109" s="23">
        <f>streaming_service_data!$X109*streaming_service_data!$E109</f>
        <v>79.900000000000006</v>
      </c>
      <c r="Z109" s="21" t="s">
        <v>408</v>
      </c>
      <c r="AA109" s="21">
        <v>2023</v>
      </c>
      <c r="AB109" s="21" t="str">
        <f t="shared" si="5"/>
        <v>Apr</v>
      </c>
      <c r="AC109" s="21">
        <f t="shared" si="6"/>
        <v>2024</v>
      </c>
      <c r="AD109" s="21" t="s">
        <v>479</v>
      </c>
      <c r="AE109" s="39">
        <f t="shared" si="7"/>
        <v>1.7804878048780488</v>
      </c>
      <c r="AF109" s="35">
        <f t="shared" si="8"/>
        <v>0.56164383561643838</v>
      </c>
      <c r="AG109" s="21">
        <f ca="1">TODAY()-streaming_service_data!$D109</f>
        <v>351</v>
      </c>
      <c r="AH109" s="24" t="str">
        <f ca="1">IF(AG109&lt;=100,"Active",IF(streaming_service_data!$AG109&lt;200,"Moderate","In-Active"))</f>
        <v>In-Active</v>
      </c>
      <c r="AI109" s="2">
        <f t="shared" si="9"/>
        <v>10</v>
      </c>
      <c r="AL109" s="58"/>
      <c r="AM109" s="58"/>
      <c r="AN109" s="58"/>
      <c r="AO109" s="58"/>
      <c r="AP109" s="58"/>
      <c r="AQ109" s="58"/>
      <c r="AR109" s="58"/>
      <c r="AS109" s="58"/>
      <c r="AT109" s="58"/>
      <c r="AU109" s="58"/>
      <c r="AV109" s="58"/>
      <c r="AW109" s="58"/>
      <c r="AX109" s="58"/>
    </row>
    <row r="110" spans="1:50" s="2" customFormat="1" ht="15" x14ac:dyDescent="0.2">
      <c r="A110" s="17">
        <v>2039</v>
      </c>
      <c r="B110" s="17" t="s">
        <v>362</v>
      </c>
      <c r="C110" s="25">
        <v>44958</v>
      </c>
      <c r="D110" s="25">
        <v>45334</v>
      </c>
      <c r="E110" s="17">
        <v>15.99</v>
      </c>
      <c r="F110" s="17">
        <v>13</v>
      </c>
      <c r="G110" s="17" t="s">
        <v>79</v>
      </c>
      <c r="H110" s="17">
        <v>3</v>
      </c>
      <c r="I110" s="17">
        <v>5</v>
      </c>
      <c r="J110" s="17" t="b">
        <v>0</v>
      </c>
      <c r="K110" s="17">
        <v>378</v>
      </c>
      <c r="L110" s="17">
        <v>123</v>
      </c>
      <c r="M110" s="17" t="s">
        <v>48</v>
      </c>
      <c r="N110" s="17" t="s">
        <v>49</v>
      </c>
      <c r="O110" s="17" t="s">
        <v>34</v>
      </c>
      <c r="P110" s="17">
        <v>3</v>
      </c>
      <c r="Q110" s="17">
        <v>4.2</v>
      </c>
      <c r="R110" s="17" t="b">
        <v>0</v>
      </c>
      <c r="S110" s="17" t="s">
        <v>28</v>
      </c>
      <c r="T110" s="17">
        <v>4134</v>
      </c>
      <c r="U110" s="17" t="s">
        <v>35</v>
      </c>
      <c r="V110" s="17" t="s">
        <v>36</v>
      </c>
      <c r="W110" s="17" t="s">
        <v>31</v>
      </c>
      <c r="X110" s="17">
        <v>12</v>
      </c>
      <c r="Y110" s="19">
        <f>streaming_service_data!$X110*streaming_service_data!$E110</f>
        <v>191.88</v>
      </c>
      <c r="Z110" s="17" t="s">
        <v>405</v>
      </c>
      <c r="AA110" s="17">
        <v>2023</v>
      </c>
      <c r="AB110" s="17" t="str">
        <f t="shared" si="5"/>
        <v>Feb</v>
      </c>
      <c r="AC110" s="17">
        <f t="shared" si="6"/>
        <v>2024</v>
      </c>
      <c r="AD110" s="17" t="s">
        <v>480</v>
      </c>
      <c r="AE110" s="38">
        <f t="shared" si="7"/>
        <v>4.333333333333333</v>
      </c>
      <c r="AF110" s="31">
        <f t="shared" si="8"/>
        <v>0.23076923076923078</v>
      </c>
      <c r="AG110" s="17">
        <f ca="1">TODAY()-streaming_service_data!$D110</f>
        <v>411</v>
      </c>
      <c r="AH110" s="20" t="str">
        <f ca="1">IF(AG110&lt;=100,"Active",IF(streaming_service_data!$AG110&lt;200,"Moderate","In-Active"))</f>
        <v>In-Active</v>
      </c>
      <c r="AI110" s="2">
        <f t="shared" si="9"/>
        <v>12</v>
      </c>
      <c r="AL110" s="58"/>
      <c r="AM110" s="58"/>
      <c r="AN110" s="58"/>
      <c r="AO110" s="58"/>
      <c r="AP110" s="58"/>
      <c r="AQ110" s="58"/>
      <c r="AR110" s="58"/>
      <c r="AS110" s="58"/>
      <c r="AT110" s="58"/>
      <c r="AU110" s="58"/>
      <c r="AV110" s="58"/>
      <c r="AW110" s="58"/>
      <c r="AX110" s="58"/>
    </row>
    <row r="111" spans="1:50" s="2" customFormat="1" ht="15" x14ac:dyDescent="0.2">
      <c r="A111" s="21">
        <v>2040</v>
      </c>
      <c r="B111" s="21" t="s">
        <v>339</v>
      </c>
      <c r="C111" s="22">
        <v>45606</v>
      </c>
      <c r="D111" s="22">
        <v>45626</v>
      </c>
      <c r="E111" s="21">
        <v>7.99</v>
      </c>
      <c r="F111" s="21">
        <v>221</v>
      </c>
      <c r="G111" s="21" t="s">
        <v>55</v>
      </c>
      <c r="H111" s="21">
        <v>1</v>
      </c>
      <c r="I111" s="21">
        <v>3</v>
      </c>
      <c r="J111" s="21" t="b">
        <v>1</v>
      </c>
      <c r="K111" s="21">
        <v>518</v>
      </c>
      <c r="L111" s="21">
        <v>157</v>
      </c>
      <c r="M111" s="21" t="s">
        <v>59</v>
      </c>
      <c r="N111" s="21" t="s">
        <v>64</v>
      </c>
      <c r="O111" s="21" t="s">
        <v>56</v>
      </c>
      <c r="P111" s="21">
        <v>4</v>
      </c>
      <c r="Q111" s="21">
        <v>3.7</v>
      </c>
      <c r="R111" s="21" t="b">
        <v>1</v>
      </c>
      <c r="S111" s="21" t="s">
        <v>28</v>
      </c>
      <c r="T111" s="21">
        <v>2560</v>
      </c>
      <c r="U111" s="21" t="s">
        <v>57</v>
      </c>
      <c r="V111" s="21" t="s">
        <v>52</v>
      </c>
      <c r="W111" s="21" t="s">
        <v>31</v>
      </c>
      <c r="X111" s="21">
        <v>1</v>
      </c>
      <c r="Y111" s="23">
        <f>streaming_service_data!$X111*streaming_service_data!$E111</f>
        <v>7.99</v>
      </c>
      <c r="Z111" s="21" t="s">
        <v>414</v>
      </c>
      <c r="AA111" s="21">
        <v>2024</v>
      </c>
      <c r="AB111" s="21" t="str">
        <f t="shared" si="5"/>
        <v>Nov</v>
      </c>
      <c r="AC111" s="21">
        <f t="shared" si="6"/>
        <v>2024</v>
      </c>
      <c r="AD111" s="21" t="s">
        <v>479</v>
      </c>
      <c r="AE111" s="39">
        <f t="shared" si="7"/>
        <v>55.25</v>
      </c>
      <c r="AF111" s="35">
        <f t="shared" si="8"/>
        <v>1.8099547511312219E-2</v>
      </c>
      <c r="AG111" s="21">
        <f ca="1">TODAY()-streaming_service_data!$D111</f>
        <v>119</v>
      </c>
      <c r="AH111" s="24" t="str">
        <f ca="1">IF(AG111&lt;=100,"Active",IF(streaming_service_data!$AG111&lt;200,"Moderate","In-Active"))</f>
        <v>Moderate</v>
      </c>
      <c r="AI111" s="2">
        <f t="shared" si="9"/>
        <v>1</v>
      </c>
      <c r="AL111" s="58"/>
      <c r="AM111" s="58"/>
      <c r="AN111" s="58"/>
      <c r="AO111" s="58"/>
      <c r="AP111" s="58"/>
      <c r="AQ111" s="58"/>
      <c r="AR111" s="58"/>
      <c r="AS111" s="58"/>
      <c r="AT111" s="58"/>
      <c r="AU111" s="58"/>
      <c r="AV111" s="58"/>
      <c r="AW111" s="58"/>
      <c r="AX111" s="58"/>
    </row>
    <row r="112" spans="1:50" s="2" customFormat="1" ht="15" x14ac:dyDescent="0.2">
      <c r="A112" s="17">
        <v>2057</v>
      </c>
      <c r="B112" s="17" t="s">
        <v>334</v>
      </c>
      <c r="C112" s="25">
        <v>45041</v>
      </c>
      <c r="D112" s="25">
        <v>45619</v>
      </c>
      <c r="E112" s="17">
        <v>7.99</v>
      </c>
      <c r="F112" s="17">
        <v>185</v>
      </c>
      <c r="G112" s="17" t="s">
        <v>55</v>
      </c>
      <c r="H112" s="17">
        <v>3</v>
      </c>
      <c r="I112" s="17">
        <v>6</v>
      </c>
      <c r="J112" s="17" t="b">
        <v>1</v>
      </c>
      <c r="K112" s="17">
        <v>804</v>
      </c>
      <c r="L112" s="17">
        <v>49</v>
      </c>
      <c r="M112" s="17" t="s">
        <v>25</v>
      </c>
      <c r="N112" s="17" t="s">
        <v>49</v>
      </c>
      <c r="O112" s="17" t="s">
        <v>41</v>
      </c>
      <c r="P112" s="17">
        <v>32</v>
      </c>
      <c r="Q112" s="17">
        <v>4.0999999999999996</v>
      </c>
      <c r="R112" s="17" t="b">
        <v>0</v>
      </c>
      <c r="S112" s="17" t="s">
        <v>28</v>
      </c>
      <c r="T112" s="17">
        <v>4164</v>
      </c>
      <c r="U112" s="17" t="s">
        <v>29</v>
      </c>
      <c r="V112" s="17" t="s">
        <v>30</v>
      </c>
      <c r="W112" s="17" t="s">
        <v>53</v>
      </c>
      <c r="X112" s="17">
        <v>18</v>
      </c>
      <c r="Y112" s="19">
        <f>streaming_service_data!$X112*streaming_service_data!$E112</f>
        <v>143.82</v>
      </c>
      <c r="Z112" s="17" t="s">
        <v>407</v>
      </c>
      <c r="AA112" s="17">
        <v>2023</v>
      </c>
      <c r="AB112" s="17" t="str">
        <f t="shared" si="5"/>
        <v>Nov</v>
      </c>
      <c r="AC112" s="17">
        <f t="shared" si="6"/>
        <v>2024</v>
      </c>
      <c r="AD112" s="17" t="s">
        <v>479</v>
      </c>
      <c r="AE112" s="38">
        <f t="shared" si="7"/>
        <v>5.78125</v>
      </c>
      <c r="AF112" s="31">
        <f t="shared" si="8"/>
        <v>0.17297297297297298</v>
      </c>
      <c r="AG112" s="17">
        <f ca="1">TODAY()-streaming_service_data!$D112</f>
        <v>126</v>
      </c>
      <c r="AH112" s="20" t="str">
        <f ca="1">IF(AG112&lt;=100,"Active",IF(streaming_service_data!$AG112&lt;200,"Moderate","In-Active"))</f>
        <v>Moderate</v>
      </c>
      <c r="AI112" s="2">
        <f t="shared" si="9"/>
        <v>18</v>
      </c>
      <c r="AL112" s="58"/>
      <c r="AM112" s="58"/>
      <c r="AN112" s="58"/>
      <c r="AO112" s="58"/>
      <c r="AP112" s="58"/>
      <c r="AQ112" s="58"/>
      <c r="AR112" s="58"/>
      <c r="AS112" s="58"/>
      <c r="AT112" s="58"/>
      <c r="AU112" s="58"/>
      <c r="AV112" s="58"/>
      <c r="AW112" s="58"/>
      <c r="AX112" s="58"/>
    </row>
    <row r="113" spans="1:50" s="2" customFormat="1" ht="15" x14ac:dyDescent="0.2">
      <c r="A113" s="21">
        <v>2062</v>
      </c>
      <c r="B113" s="21" t="s">
        <v>253</v>
      </c>
      <c r="C113" s="22">
        <v>45467</v>
      </c>
      <c r="D113" s="22">
        <v>45620</v>
      </c>
      <c r="E113" s="21">
        <v>15.99</v>
      </c>
      <c r="F113" s="21">
        <v>436</v>
      </c>
      <c r="G113" s="21" t="s">
        <v>46</v>
      </c>
      <c r="H113" s="21">
        <v>5</v>
      </c>
      <c r="I113" s="21">
        <v>6</v>
      </c>
      <c r="J113" s="21" t="b">
        <v>1</v>
      </c>
      <c r="K113" s="21">
        <v>424</v>
      </c>
      <c r="L113" s="21">
        <v>111</v>
      </c>
      <c r="M113" s="21" t="s">
        <v>74</v>
      </c>
      <c r="N113" s="21" t="s">
        <v>49</v>
      </c>
      <c r="O113" s="21" t="s">
        <v>34</v>
      </c>
      <c r="P113" s="21">
        <v>64</v>
      </c>
      <c r="Q113" s="21">
        <v>3.5</v>
      </c>
      <c r="R113" s="21" t="b">
        <v>1</v>
      </c>
      <c r="S113" s="21" t="s">
        <v>28</v>
      </c>
      <c r="T113" s="21">
        <v>4317</v>
      </c>
      <c r="U113" s="21" t="s">
        <v>51</v>
      </c>
      <c r="V113" s="21" t="s">
        <v>60</v>
      </c>
      <c r="W113" s="21" t="s">
        <v>31</v>
      </c>
      <c r="X113" s="21">
        <v>5</v>
      </c>
      <c r="Y113" s="23">
        <f>streaming_service_data!$X113*streaming_service_data!$E113</f>
        <v>79.95</v>
      </c>
      <c r="Z113" s="21" t="s">
        <v>409</v>
      </c>
      <c r="AA113" s="21">
        <v>2024</v>
      </c>
      <c r="AB113" s="21" t="str">
        <f t="shared" si="5"/>
        <v>Nov</v>
      </c>
      <c r="AC113" s="21">
        <f t="shared" si="6"/>
        <v>2024</v>
      </c>
      <c r="AD113" s="21" t="s">
        <v>480</v>
      </c>
      <c r="AE113" s="39">
        <f t="shared" si="7"/>
        <v>6.8125</v>
      </c>
      <c r="AF113" s="35">
        <f t="shared" si="8"/>
        <v>0.14678899082568808</v>
      </c>
      <c r="AG113" s="21">
        <f ca="1">TODAY()-streaming_service_data!$D113</f>
        <v>125</v>
      </c>
      <c r="AH113" s="24" t="str">
        <f ca="1">IF(AG113&lt;=100,"Active",IF(streaming_service_data!$AG113&lt;200,"Moderate","In-Active"))</f>
        <v>Moderate</v>
      </c>
      <c r="AI113" s="2">
        <f t="shared" si="9"/>
        <v>5</v>
      </c>
      <c r="AL113" s="58"/>
      <c r="AM113" s="58"/>
      <c r="AN113" s="58"/>
      <c r="AO113" s="58"/>
      <c r="AP113" s="58"/>
      <c r="AQ113" s="58"/>
      <c r="AR113" s="58"/>
      <c r="AS113" s="58"/>
      <c r="AT113" s="58"/>
      <c r="AU113" s="58"/>
      <c r="AV113" s="58"/>
      <c r="AW113" s="58"/>
      <c r="AX113" s="58"/>
    </row>
    <row r="114" spans="1:50" s="2" customFormat="1" ht="15" x14ac:dyDescent="0.2">
      <c r="A114" s="17">
        <v>2075</v>
      </c>
      <c r="B114" s="17" t="s">
        <v>215</v>
      </c>
      <c r="C114" s="25">
        <v>45593</v>
      </c>
      <c r="D114" s="25">
        <v>45547</v>
      </c>
      <c r="E114" s="17">
        <v>7.99</v>
      </c>
      <c r="F114" s="17">
        <v>305</v>
      </c>
      <c r="G114" s="17" t="s">
        <v>33</v>
      </c>
      <c r="H114" s="17">
        <v>2</v>
      </c>
      <c r="I114" s="17">
        <v>3</v>
      </c>
      <c r="J114" s="17" t="b">
        <v>1</v>
      </c>
      <c r="K114" s="17">
        <v>49</v>
      </c>
      <c r="L114" s="17">
        <v>146</v>
      </c>
      <c r="M114" s="17" t="s">
        <v>25</v>
      </c>
      <c r="N114" s="17" t="s">
        <v>40</v>
      </c>
      <c r="O114" s="17" t="s">
        <v>41</v>
      </c>
      <c r="P114" s="17">
        <v>48</v>
      </c>
      <c r="Q114" s="17">
        <v>4.5999999999999996</v>
      </c>
      <c r="R114" s="17" t="b">
        <v>0</v>
      </c>
      <c r="S114" s="17" t="s">
        <v>28</v>
      </c>
      <c r="T114" s="17">
        <v>4626</v>
      </c>
      <c r="U114" s="17" t="s">
        <v>51</v>
      </c>
      <c r="V114" s="17" t="s">
        <v>68</v>
      </c>
      <c r="W114" s="17" t="s">
        <v>53</v>
      </c>
      <c r="X114" s="17">
        <v>1</v>
      </c>
      <c r="Y114" s="19">
        <f>streaming_service_data!$X114*streaming_service_data!$E114</f>
        <v>7.99</v>
      </c>
      <c r="Z114" s="17" t="s">
        <v>413</v>
      </c>
      <c r="AA114" s="17">
        <v>2024</v>
      </c>
      <c r="AB114" s="17" t="str">
        <f t="shared" si="5"/>
        <v>Sep</v>
      </c>
      <c r="AC114" s="17">
        <f t="shared" si="6"/>
        <v>2024</v>
      </c>
      <c r="AD114" s="17" t="s">
        <v>479</v>
      </c>
      <c r="AE114" s="38">
        <f t="shared" si="7"/>
        <v>6.354166666666667</v>
      </c>
      <c r="AF114" s="31">
        <f t="shared" si="8"/>
        <v>0.15737704918032788</v>
      </c>
      <c r="AG114" s="17">
        <f ca="1">TODAY()-streaming_service_data!$D114</f>
        <v>198</v>
      </c>
      <c r="AH114" s="20" t="str">
        <f ca="1">IF(AG114&lt;=100,"Active",IF(streaming_service_data!$AG114&lt;200,"Moderate","In-Active"))</f>
        <v>Moderate</v>
      </c>
      <c r="AI114" s="2">
        <f t="shared" si="9"/>
        <v>1</v>
      </c>
      <c r="AL114" s="58"/>
      <c r="AM114" s="58"/>
      <c r="AN114" s="58"/>
      <c r="AO114" s="58"/>
      <c r="AP114" s="58"/>
      <c r="AQ114" s="58"/>
      <c r="AR114" s="58"/>
      <c r="AS114" s="58"/>
      <c r="AT114" s="58"/>
      <c r="AU114" s="58"/>
      <c r="AV114" s="58"/>
      <c r="AW114" s="58"/>
      <c r="AX114" s="58"/>
    </row>
    <row r="115" spans="1:50" s="2" customFormat="1" ht="15" x14ac:dyDescent="0.2">
      <c r="A115" s="21">
        <v>2079</v>
      </c>
      <c r="B115" s="21" t="s">
        <v>238</v>
      </c>
      <c r="C115" s="22">
        <v>45468</v>
      </c>
      <c r="D115" s="22">
        <v>45334</v>
      </c>
      <c r="E115" s="21">
        <v>11.99</v>
      </c>
      <c r="F115" s="21">
        <v>188</v>
      </c>
      <c r="G115" s="21" t="s">
        <v>55</v>
      </c>
      <c r="H115" s="21">
        <v>2</v>
      </c>
      <c r="I115" s="21">
        <v>2</v>
      </c>
      <c r="J115" s="21" t="b">
        <v>1</v>
      </c>
      <c r="K115" s="21">
        <v>655</v>
      </c>
      <c r="L115" s="21">
        <v>16</v>
      </c>
      <c r="M115" s="21" t="s">
        <v>25</v>
      </c>
      <c r="N115" s="21" t="s">
        <v>26</v>
      </c>
      <c r="O115" s="21" t="s">
        <v>56</v>
      </c>
      <c r="P115" s="21">
        <v>50</v>
      </c>
      <c r="Q115" s="21">
        <v>3.3</v>
      </c>
      <c r="R115" s="21" t="b">
        <v>1</v>
      </c>
      <c r="S115" s="21" t="s">
        <v>28</v>
      </c>
      <c r="T115" s="21">
        <v>1311</v>
      </c>
      <c r="U115" s="21" t="s">
        <v>57</v>
      </c>
      <c r="V115" s="21" t="s">
        <v>30</v>
      </c>
      <c r="W115" s="21" t="s">
        <v>31</v>
      </c>
      <c r="X115" s="21">
        <v>4</v>
      </c>
      <c r="Y115" s="23">
        <f>streaming_service_data!$X115*streaming_service_data!$E115</f>
        <v>47.96</v>
      </c>
      <c r="Z115" s="21" t="s">
        <v>409</v>
      </c>
      <c r="AA115" s="21">
        <v>2024</v>
      </c>
      <c r="AB115" s="21" t="str">
        <f t="shared" si="5"/>
        <v>Feb</v>
      </c>
      <c r="AC115" s="21">
        <f t="shared" si="6"/>
        <v>2024</v>
      </c>
      <c r="AD115" s="21" t="s">
        <v>478</v>
      </c>
      <c r="AE115" s="39">
        <f t="shared" si="7"/>
        <v>3.76</v>
      </c>
      <c r="AF115" s="35">
        <f t="shared" si="8"/>
        <v>0.26595744680851063</v>
      </c>
      <c r="AG115" s="21">
        <f ca="1">TODAY()-streaming_service_data!$D115</f>
        <v>411</v>
      </c>
      <c r="AH115" s="24" t="str">
        <f ca="1">IF(AG115&lt;=100,"Active",IF(streaming_service_data!$AG115&lt;200,"Moderate","In-Active"))</f>
        <v>In-Active</v>
      </c>
      <c r="AI115" s="2">
        <f t="shared" si="9"/>
        <v>4</v>
      </c>
      <c r="AL115" s="58"/>
      <c r="AM115" s="58"/>
      <c r="AN115" s="58"/>
      <c r="AO115" s="58"/>
      <c r="AP115" s="58"/>
      <c r="AQ115" s="58"/>
      <c r="AR115" s="58"/>
      <c r="AS115" s="58"/>
      <c r="AT115" s="58"/>
      <c r="AU115" s="58"/>
      <c r="AV115" s="58"/>
      <c r="AW115" s="58"/>
      <c r="AX115" s="58"/>
    </row>
    <row r="116" spans="1:50" s="2" customFormat="1" ht="15" x14ac:dyDescent="0.2">
      <c r="A116" s="17">
        <v>2086</v>
      </c>
      <c r="B116" s="17" t="s">
        <v>181</v>
      </c>
      <c r="C116" s="25">
        <v>45265</v>
      </c>
      <c r="D116" s="25">
        <v>45615</v>
      </c>
      <c r="E116" s="17">
        <v>7.99</v>
      </c>
      <c r="F116" s="17">
        <v>426</v>
      </c>
      <c r="G116" s="17" t="s">
        <v>33</v>
      </c>
      <c r="H116" s="17">
        <v>4</v>
      </c>
      <c r="I116" s="17">
        <v>1</v>
      </c>
      <c r="J116" s="17" t="b">
        <v>0</v>
      </c>
      <c r="K116" s="17">
        <v>606</v>
      </c>
      <c r="L116" s="17">
        <v>135</v>
      </c>
      <c r="M116" s="17" t="s">
        <v>25</v>
      </c>
      <c r="N116" s="17" t="s">
        <v>26</v>
      </c>
      <c r="O116" s="17" t="s">
        <v>34</v>
      </c>
      <c r="P116" s="17">
        <v>50</v>
      </c>
      <c r="Q116" s="17">
        <v>3.8</v>
      </c>
      <c r="R116" s="17" t="b">
        <v>1</v>
      </c>
      <c r="S116" s="17" t="s">
        <v>28</v>
      </c>
      <c r="T116" s="17">
        <v>1982</v>
      </c>
      <c r="U116" s="17" t="s">
        <v>35</v>
      </c>
      <c r="V116" s="17" t="s">
        <v>68</v>
      </c>
      <c r="W116" s="17" t="s">
        <v>31</v>
      </c>
      <c r="X116" s="17">
        <v>11</v>
      </c>
      <c r="Y116" s="19">
        <f>streaming_service_data!$X116*streaming_service_data!$E116</f>
        <v>87.89</v>
      </c>
      <c r="Z116" s="17" t="s">
        <v>415</v>
      </c>
      <c r="AA116" s="17">
        <v>2023</v>
      </c>
      <c r="AB116" s="17" t="str">
        <f t="shared" si="5"/>
        <v>Nov</v>
      </c>
      <c r="AC116" s="17">
        <f t="shared" si="6"/>
        <v>2024</v>
      </c>
      <c r="AD116" s="17" t="s">
        <v>479</v>
      </c>
      <c r="AE116" s="38">
        <f t="shared" si="7"/>
        <v>8.52</v>
      </c>
      <c r="AF116" s="31">
        <f t="shared" si="8"/>
        <v>0.11737089201877934</v>
      </c>
      <c r="AG116" s="17">
        <f ca="1">TODAY()-streaming_service_data!$D116</f>
        <v>130</v>
      </c>
      <c r="AH116" s="20" t="str">
        <f ca="1">IF(AG116&lt;=100,"Active",IF(streaming_service_data!$AG116&lt;200,"Moderate","In-Active"))</f>
        <v>Moderate</v>
      </c>
      <c r="AI116" s="2">
        <f t="shared" si="9"/>
        <v>11</v>
      </c>
      <c r="AL116" s="58"/>
      <c r="AM116" s="58"/>
      <c r="AN116" s="58"/>
      <c r="AO116" s="58"/>
      <c r="AP116" s="58"/>
      <c r="AQ116" s="58"/>
      <c r="AR116" s="58"/>
      <c r="AS116" s="58"/>
      <c r="AT116" s="58"/>
      <c r="AU116" s="58"/>
      <c r="AV116" s="58"/>
      <c r="AW116" s="58"/>
      <c r="AX116" s="58"/>
    </row>
    <row r="117" spans="1:50" s="2" customFormat="1" ht="15" x14ac:dyDescent="0.2">
      <c r="A117" s="21">
        <v>2095</v>
      </c>
      <c r="B117" s="21" t="s">
        <v>220</v>
      </c>
      <c r="C117" s="22">
        <v>45517</v>
      </c>
      <c r="D117" s="22">
        <v>45625</v>
      </c>
      <c r="E117" s="21">
        <v>11.99</v>
      </c>
      <c r="F117" s="21">
        <v>279</v>
      </c>
      <c r="G117" s="21" t="s">
        <v>79</v>
      </c>
      <c r="H117" s="21">
        <v>5</v>
      </c>
      <c r="I117" s="21">
        <v>5</v>
      </c>
      <c r="J117" s="21" t="b">
        <v>1</v>
      </c>
      <c r="K117" s="21">
        <v>285</v>
      </c>
      <c r="L117" s="21">
        <v>92</v>
      </c>
      <c r="M117" s="21" t="s">
        <v>39</v>
      </c>
      <c r="N117" s="21" t="s">
        <v>64</v>
      </c>
      <c r="O117" s="21" t="s">
        <v>41</v>
      </c>
      <c r="P117" s="21">
        <v>81</v>
      </c>
      <c r="Q117" s="21">
        <v>4.7</v>
      </c>
      <c r="R117" s="21" t="b">
        <v>1</v>
      </c>
      <c r="S117" s="21" t="s">
        <v>28</v>
      </c>
      <c r="T117" s="21">
        <v>4201</v>
      </c>
      <c r="U117" s="21" t="s">
        <v>57</v>
      </c>
      <c r="V117" s="21" t="s">
        <v>68</v>
      </c>
      <c r="W117" s="21" t="s">
        <v>31</v>
      </c>
      <c r="X117" s="21">
        <v>3</v>
      </c>
      <c r="Y117" s="23">
        <f>streaming_service_data!$X117*streaming_service_data!$E117</f>
        <v>35.97</v>
      </c>
      <c r="Z117" s="21" t="s">
        <v>411</v>
      </c>
      <c r="AA117" s="21">
        <v>2024</v>
      </c>
      <c r="AB117" s="21" t="str">
        <f t="shared" si="5"/>
        <v>Nov</v>
      </c>
      <c r="AC117" s="21">
        <f t="shared" si="6"/>
        <v>2024</v>
      </c>
      <c r="AD117" s="21" t="s">
        <v>478</v>
      </c>
      <c r="AE117" s="39">
        <f t="shared" si="7"/>
        <v>3.4444444444444446</v>
      </c>
      <c r="AF117" s="35">
        <f t="shared" si="8"/>
        <v>0.29032258064516131</v>
      </c>
      <c r="AG117" s="21">
        <f ca="1">TODAY()-streaming_service_data!$D117</f>
        <v>120</v>
      </c>
      <c r="AH117" s="24" t="str">
        <f ca="1">IF(AG117&lt;=100,"Active",IF(streaming_service_data!$AG117&lt;200,"Moderate","In-Active"))</f>
        <v>Moderate</v>
      </c>
      <c r="AI117" s="2">
        <f t="shared" si="9"/>
        <v>3</v>
      </c>
      <c r="AL117" s="58"/>
      <c r="AM117" s="58"/>
      <c r="AN117" s="58"/>
      <c r="AO117" s="58"/>
      <c r="AP117" s="58"/>
      <c r="AQ117" s="58"/>
      <c r="AR117" s="58"/>
      <c r="AS117" s="58"/>
      <c r="AT117" s="58"/>
      <c r="AU117" s="58"/>
      <c r="AV117" s="58"/>
      <c r="AW117" s="58"/>
      <c r="AX117" s="58"/>
    </row>
    <row r="118" spans="1:50" s="2" customFormat="1" ht="15" x14ac:dyDescent="0.2">
      <c r="A118" s="17">
        <v>2099</v>
      </c>
      <c r="B118" s="17" t="s">
        <v>109</v>
      </c>
      <c r="C118" s="25">
        <v>45493</v>
      </c>
      <c r="D118" s="25">
        <v>45619</v>
      </c>
      <c r="E118" s="17">
        <v>11.99</v>
      </c>
      <c r="F118" s="17">
        <v>32</v>
      </c>
      <c r="G118" s="17" t="s">
        <v>33</v>
      </c>
      <c r="H118" s="17">
        <v>1</v>
      </c>
      <c r="I118" s="17">
        <v>6</v>
      </c>
      <c r="J118" s="17" t="b">
        <v>1</v>
      </c>
      <c r="K118" s="17">
        <v>84</v>
      </c>
      <c r="L118" s="17">
        <v>73</v>
      </c>
      <c r="M118" s="17" t="s">
        <v>63</v>
      </c>
      <c r="N118" s="17" t="s">
        <v>64</v>
      </c>
      <c r="O118" s="17" t="s">
        <v>27</v>
      </c>
      <c r="P118" s="17">
        <v>59</v>
      </c>
      <c r="Q118" s="17">
        <v>3.6</v>
      </c>
      <c r="R118" s="17" t="b">
        <v>1</v>
      </c>
      <c r="S118" s="17" t="s">
        <v>28</v>
      </c>
      <c r="T118" s="17">
        <v>2620</v>
      </c>
      <c r="U118" s="17" t="s">
        <v>35</v>
      </c>
      <c r="V118" s="17" t="s">
        <v>30</v>
      </c>
      <c r="W118" s="17" t="s">
        <v>53</v>
      </c>
      <c r="X118" s="17">
        <v>4</v>
      </c>
      <c r="Y118" s="19">
        <f>streaming_service_data!$X118*streaming_service_data!$E118</f>
        <v>47.96</v>
      </c>
      <c r="Z118" s="17" t="s">
        <v>410</v>
      </c>
      <c r="AA118" s="17">
        <v>2024</v>
      </c>
      <c r="AB118" s="17" t="str">
        <f t="shared" si="5"/>
        <v>Nov</v>
      </c>
      <c r="AC118" s="17">
        <f t="shared" si="6"/>
        <v>2024</v>
      </c>
      <c r="AD118" s="17" t="s">
        <v>478</v>
      </c>
      <c r="AE118" s="38">
        <f t="shared" si="7"/>
        <v>0.5423728813559322</v>
      </c>
      <c r="AF118" s="31">
        <f t="shared" si="8"/>
        <v>1.84375</v>
      </c>
      <c r="AG118" s="17">
        <f ca="1">TODAY()-streaming_service_data!$D118</f>
        <v>126</v>
      </c>
      <c r="AH118" s="20" t="str">
        <f ca="1">IF(AG118&lt;=100,"Active",IF(streaming_service_data!$AG118&lt;200,"Moderate","In-Active"))</f>
        <v>Moderate</v>
      </c>
      <c r="AI118" s="2">
        <f t="shared" si="9"/>
        <v>4</v>
      </c>
      <c r="AL118" s="58"/>
      <c r="AM118" s="58"/>
      <c r="AN118" s="58"/>
      <c r="AO118" s="58"/>
      <c r="AP118" s="58"/>
      <c r="AQ118" s="58"/>
      <c r="AR118" s="58"/>
      <c r="AS118" s="58"/>
      <c r="AT118" s="58"/>
      <c r="AU118" s="58"/>
      <c r="AV118" s="58"/>
      <c r="AW118" s="58"/>
      <c r="AX118" s="58"/>
    </row>
    <row r="119" spans="1:50" s="2" customFormat="1" ht="15" x14ac:dyDescent="0.2">
      <c r="A119" s="21">
        <v>2146</v>
      </c>
      <c r="B119" s="21" t="s">
        <v>165</v>
      </c>
      <c r="C119" s="22">
        <v>45603</v>
      </c>
      <c r="D119" s="22">
        <v>45618</v>
      </c>
      <c r="E119" s="21">
        <v>11.99</v>
      </c>
      <c r="F119" s="21">
        <v>388</v>
      </c>
      <c r="G119" s="21" t="s">
        <v>55</v>
      </c>
      <c r="H119" s="21">
        <v>5</v>
      </c>
      <c r="I119" s="21">
        <v>4</v>
      </c>
      <c r="J119" s="21" t="b">
        <v>1</v>
      </c>
      <c r="K119" s="21">
        <v>380</v>
      </c>
      <c r="L119" s="21">
        <v>125</v>
      </c>
      <c r="M119" s="21" t="s">
        <v>59</v>
      </c>
      <c r="N119" s="21" t="s">
        <v>26</v>
      </c>
      <c r="O119" s="21" t="s">
        <v>34</v>
      </c>
      <c r="P119" s="21">
        <v>14</v>
      </c>
      <c r="Q119" s="21">
        <v>3.2</v>
      </c>
      <c r="R119" s="21" t="b">
        <v>0</v>
      </c>
      <c r="S119" s="21" t="s">
        <v>28</v>
      </c>
      <c r="T119" s="21">
        <v>2381</v>
      </c>
      <c r="U119" s="21" t="s">
        <v>65</v>
      </c>
      <c r="V119" s="21" t="s">
        <v>36</v>
      </c>
      <c r="W119" s="21" t="s">
        <v>75</v>
      </c>
      <c r="X119" s="21">
        <v>1</v>
      </c>
      <c r="Y119" s="23">
        <f>streaming_service_data!$X119*streaming_service_data!$E119</f>
        <v>11.99</v>
      </c>
      <c r="Z119" s="21" t="s">
        <v>414</v>
      </c>
      <c r="AA119" s="21">
        <v>2024</v>
      </c>
      <c r="AB119" s="21" t="str">
        <f t="shared" si="5"/>
        <v>Nov</v>
      </c>
      <c r="AC119" s="21">
        <f t="shared" si="6"/>
        <v>2024</v>
      </c>
      <c r="AD119" s="21" t="s">
        <v>478</v>
      </c>
      <c r="AE119" s="39">
        <f t="shared" si="7"/>
        <v>27.714285714285715</v>
      </c>
      <c r="AF119" s="35">
        <f t="shared" si="8"/>
        <v>3.608247422680412E-2</v>
      </c>
      <c r="AG119" s="21">
        <f ca="1">TODAY()-streaming_service_data!$D119</f>
        <v>127</v>
      </c>
      <c r="AH119" s="24" t="str">
        <f ca="1">IF(AG119&lt;=100,"Active",IF(streaming_service_data!$AG119&lt;200,"Moderate","In-Active"))</f>
        <v>Moderate</v>
      </c>
      <c r="AI119" s="2">
        <f t="shared" si="9"/>
        <v>1</v>
      </c>
      <c r="AL119" s="58"/>
      <c r="AM119" s="58"/>
      <c r="AN119" s="58"/>
      <c r="AO119" s="58"/>
      <c r="AP119" s="58"/>
      <c r="AQ119" s="58"/>
      <c r="AR119" s="58"/>
      <c r="AS119" s="58"/>
      <c r="AT119" s="58"/>
      <c r="AU119" s="58"/>
      <c r="AV119" s="58"/>
      <c r="AW119" s="58"/>
      <c r="AX119" s="58"/>
    </row>
    <row r="120" spans="1:50" s="2" customFormat="1" ht="15" x14ac:dyDescent="0.2">
      <c r="A120" s="17">
        <v>2147</v>
      </c>
      <c r="B120" s="17" t="s">
        <v>207</v>
      </c>
      <c r="C120" s="25">
        <v>45627</v>
      </c>
      <c r="D120" s="25">
        <v>45608</v>
      </c>
      <c r="E120" s="17">
        <v>11.99</v>
      </c>
      <c r="F120" s="17">
        <v>132</v>
      </c>
      <c r="G120" s="17" t="s">
        <v>24</v>
      </c>
      <c r="H120" s="17">
        <v>4</v>
      </c>
      <c r="I120" s="17">
        <v>6</v>
      </c>
      <c r="J120" s="17" t="b">
        <v>1</v>
      </c>
      <c r="K120" s="17">
        <v>170</v>
      </c>
      <c r="L120" s="17">
        <v>164</v>
      </c>
      <c r="M120" s="17" t="s">
        <v>74</v>
      </c>
      <c r="N120" s="17" t="s">
        <v>40</v>
      </c>
      <c r="O120" s="17" t="s">
        <v>56</v>
      </c>
      <c r="P120" s="17">
        <v>71</v>
      </c>
      <c r="Q120" s="17">
        <v>3.3</v>
      </c>
      <c r="R120" s="17" t="b">
        <v>1</v>
      </c>
      <c r="S120" s="17" t="s">
        <v>28</v>
      </c>
      <c r="T120" s="17">
        <v>4873</v>
      </c>
      <c r="U120" s="17" t="s">
        <v>57</v>
      </c>
      <c r="V120" s="17" t="s">
        <v>60</v>
      </c>
      <c r="W120" s="17" t="s">
        <v>53</v>
      </c>
      <c r="X120" s="17">
        <v>1</v>
      </c>
      <c r="Y120" s="19">
        <f>streaming_service_data!$X120*streaming_service_data!$E120</f>
        <v>11.99</v>
      </c>
      <c r="Z120" s="17" t="s">
        <v>415</v>
      </c>
      <c r="AA120" s="17">
        <v>2024</v>
      </c>
      <c r="AB120" s="17" t="str">
        <f t="shared" si="5"/>
        <v>Nov</v>
      </c>
      <c r="AC120" s="17">
        <f t="shared" si="6"/>
        <v>2024</v>
      </c>
      <c r="AD120" s="17" t="s">
        <v>478</v>
      </c>
      <c r="AE120" s="38">
        <f t="shared" si="7"/>
        <v>1.8591549295774648</v>
      </c>
      <c r="AF120" s="31">
        <f t="shared" si="8"/>
        <v>0.53787878787878785</v>
      </c>
      <c r="AG120" s="17">
        <f ca="1">TODAY()-streaming_service_data!$D120</f>
        <v>137</v>
      </c>
      <c r="AH120" s="20" t="str">
        <f ca="1">IF(AG120&lt;=100,"Active",IF(streaming_service_data!$AG120&lt;200,"Moderate","In-Active"))</f>
        <v>Moderate</v>
      </c>
      <c r="AI120" s="2">
        <f t="shared" si="9"/>
        <v>1</v>
      </c>
      <c r="AL120" s="58"/>
      <c r="AM120" s="58"/>
      <c r="AN120" s="58"/>
      <c r="AO120" s="58"/>
      <c r="AP120" s="58"/>
      <c r="AQ120" s="58"/>
      <c r="AR120" s="58"/>
      <c r="AS120" s="58"/>
      <c r="AT120" s="58"/>
      <c r="AU120" s="58"/>
      <c r="AV120" s="58"/>
      <c r="AW120" s="58"/>
      <c r="AX120" s="58"/>
    </row>
    <row r="121" spans="1:50" s="2" customFormat="1" ht="15" x14ac:dyDescent="0.2">
      <c r="A121" s="21">
        <v>2150</v>
      </c>
      <c r="B121" s="21" t="s">
        <v>197</v>
      </c>
      <c r="C121" s="22">
        <v>45630</v>
      </c>
      <c r="D121" s="22">
        <v>45547</v>
      </c>
      <c r="E121" s="21">
        <v>11.99</v>
      </c>
      <c r="F121" s="21">
        <v>259</v>
      </c>
      <c r="G121" s="21" t="s">
        <v>55</v>
      </c>
      <c r="H121" s="21">
        <v>2</v>
      </c>
      <c r="I121" s="21">
        <v>1</v>
      </c>
      <c r="J121" s="21" t="b">
        <v>0</v>
      </c>
      <c r="K121" s="21">
        <v>380</v>
      </c>
      <c r="L121" s="21">
        <v>9</v>
      </c>
      <c r="M121" s="21" t="s">
        <v>25</v>
      </c>
      <c r="N121" s="21" t="s">
        <v>64</v>
      </c>
      <c r="O121" s="21" t="s">
        <v>41</v>
      </c>
      <c r="P121" s="21">
        <v>49</v>
      </c>
      <c r="Q121" s="21">
        <v>3.2</v>
      </c>
      <c r="R121" s="21" t="b">
        <v>0</v>
      </c>
      <c r="S121" s="21" t="s">
        <v>28</v>
      </c>
      <c r="T121" s="21">
        <v>412</v>
      </c>
      <c r="U121" s="21" t="s">
        <v>29</v>
      </c>
      <c r="V121" s="21" t="s">
        <v>68</v>
      </c>
      <c r="W121" s="21" t="s">
        <v>37</v>
      </c>
      <c r="X121" s="21">
        <v>2</v>
      </c>
      <c r="Y121" s="23">
        <f>streaming_service_data!$X121*streaming_service_data!$E121</f>
        <v>23.98</v>
      </c>
      <c r="Z121" s="21" t="s">
        <v>415</v>
      </c>
      <c r="AA121" s="21">
        <v>2024</v>
      </c>
      <c r="AB121" s="21" t="str">
        <f t="shared" si="5"/>
        <v>Sep</v>
      </c>
      <c r="AC121" s="21">
        <f t="shared" si="6"/>
        <v>2024</v>
      </c>
      <c r="AD121" s="21" t="s">
        <v>478</v>
      </c>
      <c r="AE121" s="39">
        <f t="shared" si="7"/>
        <v>5.2857142857142856</v>
      </c>
      <c r="AF121" s="35">
        <f t="shared" si="8"/>
        <v>0.1891891891891892</v>
      </c>
      <c r="AG121" s="21">
        <f ca="1">TODAY()-streaming_service_data!$D121</f>
        <v>198</v>
      </c>
      <c r="AH121" s="24" t="str">
        <f ca="1">IF(AG121&lt;=100,"Active",IF(streaming_service_data!$AG121&lt;200,"Moderate","In-Active"))</f>
        <v>Moderate</v>
      </c>
      <c r="AI121" s="2">
        <f t="shared" si="9"/>
        <v>2</v>
      </c>
      <c r="AL121" s="58"/>
      <c r="AM121" s="58"/>
      <c r="AN121" s="58"/>
      <c r="AO121" s="58"/>
      <c r="AP121" s="58"/>
      <c r="AQ121" s="58"/>
      <c r="AR121" s="58"/>
      <c r="AS121" s="58"/>
      <c r="AT121" s="58"/>
      <c r="AU121" s="58"/>
      <c r="AV121" s="58"/>
      <c r="AW121" s="58"/>
      <c r="AX121" s="58"/>
    </row>
    <row r="122" spans="1:50" s="2" customFormat="1" ht="15" x14ac:dyDescent="0.2">
      <c r="A122" s="17">
        <v>2154</v>
      </c>
      <c r="B122" s="17" t="s">
        <v>77</v>
      </c>
      <c r="C122" s="25">
        <v>45242</v>
      </c>
      <c r="D122" s="25">
        <v>45424</v>
      </c>
      <c r="E122" s="17">
        <v>7.99</v>
      </c>
      <c r="F122" s="17">
        <v>454</v>
      </c>
      <c r="G122" s="17" t="s">
        <v>33</v>
      </c>
      <c r="H122" s="17">
        <v>5</v>
      </c>
      <c r="I122" s="17">
        <v>1</v>
      </c>
      <c r="J122" s="17" t="b">
        <v>1</v>
      </c>
      <c r="K122" s="17">
        <v>722</v>
      </c>
      <c r="L122" s="17">
        <v>98</v>
      </c>
      <c r="M122" s="17" t="s">
        <v>44</v>
      </c>
      <c r="N122" s="17" t="s">
        <v>49</v>
      </c>
      <c r="O122" s="17" t="s">
        <v>41</v>
      </c>
      <c r="P122" s="17">
        <v>36</v>
      </c>
      <c r="Q122" s="17">
        <v>3.4</v>
      </c>
      <c r="R122" s="17" t="b">
        <v>0</v>
      </c>
      <c r="S122" s="17" t="s">
        <v>28</v>
      </c>
      <c r="T122" s="17">
        <v>4651</v>
      </c>
      <c r="U122" s="17" t="s">
        <v>65</v>
      </c>
      <c r="V122" s="17" t="s">
        <v>30</v>
      </c>
      <c r="W122" s="17" t="s">
        <v>37</v>
      </c>
      <c r="X122" s="17">
        <v>6</v>
      </c>
      <c r="Y122" s="19">
        <f>streaming_service_data!$X122*streaming_service_data!$E122</f>
        <v>47.94</v>
      </c>
      <c r="Z122" s="17" t="s">
        <v>414</v>
      </c>
      <c r="AA122" s="17">
        <v>2023</v>
      </c>
      <c r="AB122" s="17" t="str">
        <f t="shared" si="5"/>
        <v>May</v>
      </c>
      <c r="AC122" s="17">
        <f t="shared" si="6"/>
        <v>2024</v>
      </c>
      <c r="AD122" s="17" t="s">
        <v>479</v>
      </c>
      <c r="AE122" s="38">
        <f t="shared" si="7"/>
        <v>12.611111111111111</v>
      </c>
      <c r="AF122" s="31">
        <f t="shared" si="8"/>
        <v>7.9295154185022032E-2</v>
      </c>
      <c r="AG122" s="17">
        <f ca="1">TODAY()-streaming_service_data!$D122</f>
        <v>321</v>
      </c>
      <c r="AH122" s="20" t="str">
        <f ca="1">IF(AG122&lt;=100,"Active",IF(streaming_service_data!$AG122&lt;200,"Moderate","In-Active"))</f>
        <v>In-Active</v>
      </c>
      <c r="AI122" s="2">
        <f t="shared" si="9"/>
        <v>6</v>
      </c>
      <c r="AL122" s="58"/>
      <c r="AM122" s="58"/>
      <c r="AN122" s="58"/>
      <c r="AO122" s="58"/>
      <c r="AP122" s="58"/>
      <c r="AQ122" s="58"/>
      <c r="AR122" s="58"/>
      <c r="AS122" s="58"/>
      <c r="AT122" s="58"/>
      <c r="AU122" s="58"/>
      <c r="AV122" s="58"/>
      <c r="AW122" s="58"/>
      <c r="AX122" s="58"/>
    </row>
    <row r="123" spans="1:50" s="2" customFormat="1" ht="15" x14ac:dyDescent="0.2">
      <c r="A123" s="21">
        <v>2165</v>
      </c>
      <c r="B123" s="21" t="s">
        <v>372</v>
      </c>
      <c r="C123" s="22">
        <v>45465</v>
      </c>
      <c r="D123" s="22">
        <v>45625</v>
      </c>
      <c r="E123" s="21">
        <v>15.99</v>
      </c>
      <c r="F123" s="21">
        <v>157</v>
      </c>
      <c r="G123" s="21" t="s">
        <v>46</v>
      </c>
      <c r="H123" s="21">
        <v>2</v>
      </c>
      <c r="I123" s="21">
        <v>2</v>
      </c>
      <c r="J123" s="21" t="b">
        <v>0</v>
      </c>
      <c r="K123" s="21">
        <v>542</v>
      </c>
      <c r="L123" s="21">
        <v>80</v>
      </c>
      <c r="M123" s="21" t="s">
        <v>59</v>
      </c>
      <c r="N123" s="21" t="s">
        <v>26</v>
      </c>
      <c r="O123" s="21" t="s">
        <v>56</v>
      </c>
      <c r="P123" s="21">
        <v>53</v>
      </c>
      <c r="Q123" s="21">
        <v>4.2</v>
      </c>
      <c r="R123" s="21" t="b">
        <v>0</v>
      </c>
      <c r="S123" s="21" t="s">
        <v>28</v>
      </c>
      <c r="T123" s="21">
        <v>164</v>
      </c>
      <c r="U123" s="21" t="s">
        <v>51</v>
      </c>
      <c r="V123" s="21" t="s">
        <v>30</v>
      </c>
      <c r="W123" s="21" t="s">
        <v>37</v>
      </c>
      <c r="X123" s="21">
        <v>5</v>
      </c>
      <c r="Y123" s="23">
        <f>streaming_service_data!$X123*streaming_service_data!$E123</f>
        <v>79.95</v>
      </c>
      <c r="Z123" s="21" t="s">
        <v>409</v>
      </c>
      <c r="AA123" s="21">
        <v>2024</v>
      </c>
      <c r="AB123" s="21" t="str">
        <f t="shared" si="5"/>
        <v>Nov</v>
      </c>
      <c r="AC123" s="21">
        <f t="shared" si="6"/>
        <v>2024</v>
      </c>
      <c r="AD123" s="21" t="s">
        <v>480</v>
      </c>
      <c r="AE123" s="39">
        <f t="shared" si="7"/>
        <v>2.9622641509433962</v>
      </c>
      <c r="AF123" s="35">
        <f t="shared" si="8"/>
        <v>0.33757961783439489</v>
      </c>
      <c r="AG123" s="21">
        <f ca="1">TODAY()-streaming_service_data!$D123</f>
        <v>120</v>
      </c>
      <c r="AH123" s="24" t="str">
        <f ca="1">IF(AG123&lt;=100,"Active",IF(streaming_service_data!$AG123&lt;200,"Moderate","In-Active"))</f>
        <v>Moderate</v>
      </c>
      <c r="AI123" s="2">
        <f t="shared" si="9"/>
        <v>5</v>
      </c>
      <c r="AL123" s="58"/>
      <c r="AM123" s="58"/>
      <c r="AN123" s="58"/>
      <c r="AO123" s="58"/>
      <c r="AP123" s="58"/>
      <c r="AQ123" s="58"/>
      <c r="AR123" s="58"/>
      <c r="AS123" s="58"/>
      <c r="AT123" s="58"/>
      <c r="AU123" s="58"/>
      <c r="AV123" s="58"/>
      <c r="AW123" s="58"/>
      <c r="AX123" s="58"/>
    </row>
    <row r="124" spans="1:50" s="2" customFormat="1" ht="15" x14ac:dyDescent="0.2">
      <c r="A124" s="17">
        <v>2170</v>
      </c>
      <c r="B124" s="17" t="s">
        <v>105</v>
      </c>
      <c r="C124" s="25">
        <v>45118</v>
      </c>
      <c r="D124" s="25">
        <v>45641</v>
      </c>
      <c r="E124" s="17">
        <v>15.99</v>
      </c>
      <c r="F124" s="17">
        <v>335</v>
      </c>
      <c r="G124" s="17" t="s">
        <v>24</v>
      </c>
      <c r="H124" s="17">
        <v>2</v>
      </c>
      <c r="I124" s="17">
        <v>4</v>
      </c>
      <c r="J124" s="17" t="b">
        <v>0</v>
      </c>
      <c r="K124" s="17">
        <v>609</v>
      </c>
      <c r="L124" s="17">
        <v>181</v>
      </c>
      <c r="M124" s="17" t="s">
        <v>39</v>
      </c>
      <c r="N124" s="17" t="s">
        <v>26</v>
      </c>
      <c r="O124" s="17" t="s">
        <v>27</v>
      </c>
      <c r="P124" s="17">
        <v>81</v>
      </c>
      <c r="Q124" s="17">
        <v>4.7</v>
      </c>
      <c r="R124" s="17" t="b">
        <v>1</v>
      </c>
      <c r="S124" s="17" t="s">
        <v>28</v>
      </c>
      <c r="T124" s="17">
        <v>3332</v>
      </c>
      <c r="U124" s="17" t="s">
        <v>57</v>
      </c>
      <c r="V124" s="17" t="s">
        <v>52</v>
      </c>
      <c r="W124" s="17" t="s">
        <v>31</v>
      </c>
      <c r="X124" s="17">
        <v>17</v>
      </c>
      <c r="Y124" s="19">
        <f>streaming_service_data!$X124*streaming_service_data!$E124</f>
        <v>271.83</v>
      </c>
      <c r="Z124" s="17" t="s">
        <v>410</v>
      </c>
      <c r="AA124" s="17">
        <v>2023</v>
      </c>
      <c r="AB124" s="17" t="str">
        <f t="shared" si="5"/>
        <v>Dec</v>
      </c>
      <c r="AC124" s="17">
        <f t="shared" si="6"/>
        <v>2024</v>
      </c>
      <c r="AD124" s="17" t="s">
        <v>480</v>
      </c>
      <c r="AE124" s="38">
        <f t="shared" si="7"/>
        <v>4.1358024691358022</v>
      </c>
      <c r="AF124" s="31">
        <f t="shared" si="8"/>
        <v>0.2417910447761194</v>
      </c>
      <c r="AG124" s="17">
        <f ca="1">TODAY()-streaming_service_data!$D124</f>
        <v>104</v>
      </c>
      <c r="AH124" s="20" t="str">
        <f ca="1">IF(AG124&lt;=100,"Active",IF(streaming_service_data!$AG124&lt;200,"Moderate","In-Active"))</f>
        <v>Moderate</v>
      </c>
      <c r="AI124" s="2">
        <f t="shared" si="9"/>
        <v>17</v>
      </c>
      <c r="AL124" s="58"/>
      <c r="AM124" s="58"/>
      <c r="AN124" s="58"/>
      <c r="AO124" s="58"/>
      <c r="AP124" s="58"/>
      <c r="AQ124" s="58"/>
      <c r="AR124" s="58"/>
      <c r="AS124" s="58"/>
      <c r="AT124" s="58"/>
      <c r="AU124" s="58"/>
      <c r="AV124" s="58"/>
      <c r="AW124" s="58"/>
      <c r="AX124" s="58"/>
    </row>
    <row r="125" spans="1:50" s="2" customFormat="1" ht="15" x14ac:dyDescent="0.2">
      <c r="A125" s="21">
        <v>2180</v>
      </c>
      <c r="B125" s="21" t="s">
        <v>388</v>
      </c>
      <c r="C125" s="22">
        <v>45032</v>
      </c>
      <c r="D125" s="22">
        <v>45620</v>
      </c>
      <c r="E125" s="21">
        <v>7.99</v>
      </c>
      <c r="F125" s="21">
        <v>17</v>
      </c>
      <c r="G125" s="21" t="s">
        <v>55</v>
      </c>
      <c r="H125" s="21">
        <v>5</v>
      </c>
      <c r="I125" s="21">
        <v>5</v>
      </c>
      <c r="J125" s="21" t="b">
        <v>0</v>
      </c>
      <c r="K125" s="21">
        <v>498</v>
      </c>
      <c r="L125" s="21">
        <v>67</v>
      </c>
      <c r="M125" s="21" t="s">
        <v>44</v>
      </c>
      <c r="N125" s="21" t="s">
        <v>26</v>
      </c>
      <c r="O125" s="21" t="s">
        <v>41</v>
      </c>
      <c r="P125" s="21">
        <v>67</v>
      </c>
      <c r="Q125" s="21">
        <v>3</v>
      </c>
      <c r="R125" s="21" t="b">
        <v>1</v>
      </c>
      <c r="S125" s="21" t="s">
        <v>28</v>
      </c>
      <c r="T125" s="21">
        <v>1835</v>
      </c>
      <c r="U125" s="21" t="s">
        <v>51</v>
      </c>
      <c r="V125" s="21" t="s">
        <v>30</v>
      </c>
      <c r="W125" s="21" t="s">
        <v>31</v>
      </c>
      <c r="X125" s="21">
        <v>19</v>
      </c>
      <c r="Y125" s="23">
        <f>streaming_service_data!$X125*streaming_service_data!$E125</f>
        <v>151.81</v>
      </c>
      <c r="Z125" s="21" t="s">
        <v>407</v>
      </c>
      <c r="AA125" s="21">
        <v>2023</v>
      </c>
      <c r="AB125" s="21" t="str">
        <f t="shared" si="5"/>
        <v>Nov</v>
      </c>
      <c r="AC125" s="21">
        <f t="shared" si="6"/>
        <v>2024</v>
      </c>
      <c r="AD125" s="21" t="s">
        <v>479</v>
      </c>
      <c r="AE125" s="39">
        <f t="shared" si="7"/>
        <v>0.2537313432835821</v>
      </c>
      <c r="AF125" s="35">
        <f t="shared" si="8"/>
        <v>3.9411764705882355</v>
      </c>
      <c r="AG125" s="21">
        <f ca="1">TODAY()-streaming_service_data!$D125</f>
        <v>125</v>
      </c>
      <c r="AH125" s="24" t="str">
        <f ca="1">IF(AG125&lt;=100,"Active",IF(streaming_service_data!$AG125&lt;200,"Moderate","In-Active"))</f>
        <v>Moderate</v>
      </c>
      <c r="AI125" s="2">
        <f t="shared" si="9"/>
        <v>19</v>
      </c>
      <c r="AL125" s="58"/>
      <c r="AM125" s="58"/>
      <c r="AN125" s="58"/>
      <c r="AO125" s="58"/>
      <c r="AP125" s="58"/>
      <c r="AQ125" s="58"/>
      <c r="AR125" s="58"/>
      <c r="AS125" s="58"/>
      <c r="AT125" s="58"/>
      <c r="AU125" s="58"/>
      <c r="AV125" s="58"/>
      <c r="AW125" s="58"/>
      <c r="AX125" s="58"/>
    </row>
    <row r="126" spans="1:50" s="2" customFormat="1" ht="15" x14ac:dyDescent="0.2">
      <c r="A126" s="17">
        <v>2186</v>
      </c>
      <c r="B126" s="17" t="s">
        <v>271</v>
      </c>
      <c r="C126" s="25">
        <v>45623</v>
      </c>
      <c r="D126" s="25">
        <v>45644</v>
      </c>
      <c r="E126" s="17">
        <v>7.99</v>
      </c>
      <c r="F126" s="17">
        <v>44</v>
      </c>
      <c r="G126" s="17" t="s">
        <v>33</v>
      </c>
      <c r="H126" s="17">
        <v>4</v>
      </c>
      <c r="I126" s="17">
        <v>4</v>
      </c>
      <c r="J126" s="17" t="b">
        <v>0</v>
      </c>
      <c r="K126" s="17">
        <v>89</v>
      </c>
      <c r="L126" s="17">
        <v>90</v>
      </c>
      <c r="M126" s="17" t="s">
        <v>48</v>
      </c>
      <c r="N126" s="17" t="s">
        <v>40</v>
      </c>
      <c r="O126" s="17" t="s">
        <v>67</v>
      </c>
      <c r="P126" s="17">
        <v>48</v>
      </c>
      <c r="Q126" s="17">
        <v>5</v>
      </c>
      <c r="R126" s="17" t="b">
        <v>1</v>
      </c>
      <c r="S126" s="17" t="s">
        <v>28</v>
      </c>
      <c r="T126" s="17">
        <v>4633</v>
      </c>
      <c r="U126" s="17" t="s">
        <v>65</v>
      </c>
      <c r="V126" s="17" t="s">
        <v>30</v>
      </c>
      <c r="W126" s="17" t="s">
        <v>31</v>
      </c>
      <c r="X126" s="17">
        <v>1</v>
      </c>
      <c r="Y126" s="19">
        <f>streaming_service_data!$X126*streaming_service_data!$E126</f>
        <v>7.99</v>
      </c>
      <c r="Z126" s="17" t="s">
        <v>414</v>
      </c>
      <c r="AA126" s="17">
        <v>2024</v>
      </c>
      <c r="AB126" s="17" t="str">
        <f t="shared" si="5"/>
        <v>Dec</v>
      </c>
      <c r="AC126" s="17">
        <f t="shared" si="6"/>
        <v>2024</v>
      </c>
      <c r="AD126" s="17" t="s">
        <v>479</v>
      </c>
      <c r="AE126" s="38">
        <f t="shared" si="7"/>
        <v>0.91666666666666663</v>
      </c>
      <c r="AF126" s="31">
        <f t="shared" si="8"/>
        <v>1.0909090909090908</v>
      </c>
      <c r="AG126" s="17">
        <f ca="1">TODAY()-streaming_service_data!$D126</f>
        <v>101</v>
      </c>
      <c r="AH126" s="20" t="str">
        <f ca="1">IF(AG126&lt;=100,"Active",IF(streaming_service_data!$AG126&lt;200,"Moderate","In-Active"))</f>
        <v>Moderate</v>
      </c>
      <c r="AI126" s="2">
        <f t="shared" si="9"/>
        <v>1</v>
      </c>
      <c r="AL126" s="58"/>
      <c r="AM126" s="58"/>
      <c r="AN126" s="58"/>
      <c r="AO126" s="58"/>
      <c r="AP126" s="58"/>
      <c r="AQ126" s="58"/>
      <c r="AR126" s="58"/>
      <c r="AS126" s="58"/>
      <c r="AT126" s="58"/>
      <c r="AU126" s="58"/>
      <c r="AV126" s="58"/>
      <c r="AW126" s="58"/>
      <c r="AX126" s="58"/>
    </row>
    <row r="127" spans="1:50" s="2" customFormat="1" ht="15" x14ac:dyDescent="0.2">
      <c r="A127" s="21">
        <v>2190</v>
      </c>
      <c r="B127" s="21" t="s">
        <v>374</v>
      </c>
      <c r="C127" s="22">
        <v>45291</v>
      </c>
      <c r="D127" s="22">
        <v>45424</v>
      </c>
      <c r="E127" s="21">
        <v>7.99</v>
      </c>
      <c r="F127" s="21">
        <v>263</v>
      </c>
      <c r="G127" s="21" t="s">
        <v>55</v>
      </c>
      <c r="H127" s="21">
        <v>4</v>
      </c>
      <c r="I127" s="21">
        <v>1</v>
      </c>
      <c r="J127" s="21" t="b">
        <v>1</v>
      </c>
      <c r="K127" s="21">
        <v>799</v>
      </c>
      <c r="L127" s="21">
        <v>14</v>
      </c>
      <c r="M127" s="21" t="s">
        <v>25</v>
      </c>
      <c r="N127" s="21" t="s">
        <v>49</v>
      </c>
      <c r="O127" s="21" t="s">
        <v>41</v>
      </c>
      <c r="P127" s="21">
        <v>32</v>
      </c>
      <c r="Q127" s="21">
        <v>3.3</v>
      </c>
      <c r="R127" s="21" t="b">
        <v>0</v>
      </c>
      <c r="S127" s="21" t="s">
        <v>28</v>
      </c>
      <c r="T127" s="21">
        <v>2323</v>
      </c>
      <c r="U127" s="21" t="s">
        <v>51</v>
      </c>
      <c r="V127" s="21" t="s">
        <v>68</v>
      </c>
      <c r="W127" s="21" t="s">
        <v>37</v>
      </c>
      <c r="X127" s="21">
        <v>4</v>
      </c>
      <c r="Y127" s="23">
        <f>streaming_service_data!$X127*streaming_service_data!$E127</f>
        <v>31.96</v>
      </c>
      <c r="Z127" s="21" t="s">
        <v>415</v>
      </c>
      <c r="AA127" s="21">
        <v>2023</v>
      </c>
      <c r="AB127" s="21" t="str">
        <f t="shared" si="5"/>
        <v>May</v>
      </c>
      <c r="AC127" s="21">
        <f t="shared" si="6"/>
        <v>2024</v>
      </c>
      <c r="AD127" s="21" t="s">
        <v>479</v>
      </c>
      <c r="AE127" s="39">
        <f t="shared" si="7"/>
        <v>8.21875</v>
      </c>
      <c r="AF127" s="35">
        <f t="shared" si="8"/>
        <v>0.12167300380228137</v>
      </c>
      <c r="AG127" s="21">
        <f ca="1">TODAY()-streaming_service_data!$D127</f>
        <v>321</v>
      </c>
      <c r="AH127" s="24" t="str">
        <f ca="1">IF(AG127&lt;=100,"Active",IF(streaming_service_data!$AG127&lt;200,"Moderate","In-Active"))</f>
        <v>In-Active</v>
      </c>
      <c r="AI127" s="2">
        <f t="shared" si="9"/>
        <v>4</v>
      </c>
      <c r="AL127" s="58"/>
      <c r="AM127" s="58"/>
      <c r="AN127" s="58"/>
      <c r="AO127" s="58"/>
      <c r="AP127" s="58"/>
      <c r="AQ127" s="58"/>
      <c r="AR127" s="58"/>
      <c r="AS127" s="58"/>
      <c r="AT127" s="58"/>
      <c r="AU127" s="58"/>
      <c r="AV127" s="58"/>
      <c r="AW127" s="58"/>
      <c r="AX127" s="58"/>
    </row>
    <row r="128" spans="1:50" s="2" customFormat="1" ht="15" x14ac:dyDescent="0.2">
      <c r="A128" s="17">
        <v>2214</v>
      </c>
      <c r="B128" s="17" t="s">
        <v>200</v>
      </c>
      <c r="C128" s="25">
        <v>45586</v>
      </c>
      <c r="D128" s="25">
        <v>45620</v>
      </c>
      <c r="E128" s="17">
        <v>7.99</v>
      </c>
      <c r="F128" s="17">
        <v>375</v>
      </c>
      <c r="G128" s="17" t="s">
        <v>79</v>
      </c>
      <c r="H128" s="17">
        <v>1</v>
      </c>
      <c r="I128" s="17">
        <v>1</v>
      </c>
      <c r="J128" s="17" t="b">
        <v>1</v>
      </c>
      <c r="K128" s="17">
        <v>244</v>
      </c>
      <c r="L128" s="17">
        <v>106</v>
      </c>
      <c r="M128" s="17" t="s">
        <v>48</v>
      </c>
      <c r="N128" s="17" t="s">
        <v>26</v>
      </c>
      <c r="O128" s="17" t="s">
        <v>67</v>
      </c>
      <c r="P128" s="17">
        <v>16</v>
      </c>
      <c r="Q128" s="17">
        <v>3.9</v>
      </c>
      <c r="R128" s="17" t="b">
        <v>1</v>
      </c>
      <c r="S128" s="17" t="s">
        <v>28</v>
      </c>
      <c r="T128" s="17">
        <v>3596</v>
      </c>
      <c r="U128" s="17" t="s">
        <v>29</v>
      </c>
      <c r="V128" s="17" t="s">
        <v>36</v>
      </c>
      <c r="W128" s="17" t="s">
        <v>31</v>
      </c>
      <c r="X128" s="17">
        <v>1</v>
      </c>
      <c r="Y128" s="19">
        <f>streaming_service_data!$X128*streaming_service_data!$E128</f>
        <v>7.99</v>
      </c>
      <c r="Z128" s="17" t="s">
        <v>413</v>
      </c>
      <c r="AA128" s="17">
        <v>2024</v>
      </c>
      <c r="AB128" s="17" t="str">
        <f t="shared" si="5"/>
        <v>Nov</v>
      </c>
      <c r="AC128" s="17">
        <f t="shared" si="6"/>
        <v>2024</v>
      </c>
      <c r="AD128" s="17" t="s">
        <v>479</v>
      </c>
      <c r="AE128" s="38">
        <f t="shared" si="7"/>
        <v>23.4375</v>
      </c>
      <c r="AF128" s="31">
        <f t="shared" si="8"/>
        <v>4.2666666666666665E-2</v>
      </c>
      <c r="AG128" s="17">
        <f ca="1">TODAY()-streaming_service_data!$D128</f>
        <v>125</v>
      </c>
      <c r="AH128" s="20" t="str">
        <f ca="1">IF(AG128&lt;=100,"Active",IF(streaming_service_data!$AG128&lt;200,"Moderate","In-Active"))</f>
        <v>Moderate</v>
      </c>
      <c r="AI128" s="2">
        <f t="shared" si="9"/>
        <v>1</v>
      </c>
      <c r="AL128" s="58"/>
      <c r="AM128" s="58"/>
      <c r="AN128" s="58"/>
      <c r="AO128" s="58"/>
      <c r="AP128" s="58"/>
      <c r="AQ128" s="58"/>
      <c r="AR128" s="58"/>
      <c r="AS128" s="58"/>
      <c r="AT128" s="58"/>
      <c r="AU128" s="58"/>
      <c r="AV128" s="58"/>
      <c r="AW128" s="58"/>
      <c r="AX128" s="58"/>
    </row>
    <row r="129" spans="1:50" s="2" customFormat="1" ht="15" x14ac:dyDescent="0.2">
      <c r="A129" s="21">
        <v>2220</v>
      </c>
      <c r="B129" s="21" t="s">
        <v>264</v>
      </c>
      <c r="C129" s="22">
        <v>45220</v>
      </c>
      <c r="D129" s="22">
        <v>45624</v>
      </c>
      <c r="E129" s="21">
        <v>15.99</v>
      </c>
      <c r="F129" s="21">
        <v>205</v>
      </c>
      <c r="G129" s="21" t="s">
        <v>62</v>
      </c>
      <c r="H129" s="21">
        <v>3</v>
      </c>
      <c r="I129" s="21">
        <v>1</v>
      </c>
      <c r="J129" s="21" t="b">
        <v>1</v>
      </c>
      <c r="K129" s="21">
        <v>792</v>
      </c>
      <c r="L129" s="21">
        <v>103</v>
      </c>
      <c r="M129" s="21" t="s">
        <v>63</v>
      </c>
      <c r="N129" s="21" t="s">
        <v>26</v>
      </c>
      <c r="O129" s="21" t="s">
        <v>41</v>
      </c>
      <c r="P129" s="21">
        <v>24</v>
      </c>
      <c r="Q129" s="21">
        <v>3.9</v>
      </c>
      <c r="R129" s="21" t="b">
        <v>1</v>
      </c>
      <c r="S129" s="21" t="s">
        <v>28</v>
      </c>
      <c r="T129" s="21">
        <v>2695</v>
      </c>
      <c r="U129" s="21" t="s">
        <v>57</v>
      </c>
      <c r="V129" s="21" t="s">
        <v>68</v>
      </c>
      <c r="W129" s="21" t="s">
        <v>37</v>
      </c>
      <c r="X129" s="21">
        <v>13</v>
      </c>
      <c r="Y129" s="23">
        <f>streaming_service_data!$X129*streaming_service_data!$E129</f>
        <v>207.87</v>
      </c>
      <c r="Z129" s="21" t="s">
        <v>413</v>
      </c>
      <c r="AA129" s="21">
        <v>2023</v>
      </c>
      <c r="AB129" s="21" t="str">
        <f t="shared" si="5"/>
        <v>Nov</v>
      </c>
      <c r="AC129" s="21">
        <f t="shared" si="6"/>
        <v>2024</v>
      </c>
      <c r="AD129" s="21" t="s">
        <v>480</v>
      </c>
      <c r="AE129" s="39">
        <f t="shared" si="7"/>
        <v>8.5416666666666661</v>
      </c>
      <c r="AF129" s="35">
        <f t="shared" si="8"/>
        <v>0.11707317073170732</v>
      </c>
      <c r="AG129" s="21">
        <f ca="1">TODAY()-streaming_service_data!$D129</f>
        <v>121</v>
      </c>
      <c r="AH129" s="24" t="str">
        <f ca="1">IF(AG129&lt;=100,"Active",IF(streaming_service_data!$AG129&lt;200,"Moderate","In-Active"))</f>
        <v>Moderate</v>
      </c>
      <c r="AI129" s="2">
        <f t="shared" si="9"/>
        <v>13</v>
      </c>
      <c r="AL129" s="58"/>
      <c r="AM129" s="58"/>
      <c r="AN129" s="58"/>
      <c r="AO129" s="58"/>
      <c r="AP129" s="58"/>
      <c r="AQ129" s="58"/>
      <c r="AR129" s="58"/>
      <c r="AS129" s="58"/>
      <c r="AT129" s="58"/>
      <c r="AU129" s="58"/>
      <c r="AV129" s="58"/>
      <c r="AW129" s="58"/>
      <c r="AX129" s="58"/>
    </row>
    <row r="130" spans="1:50" s="2" customFormat="1" ht="15" x14ac:dyDescent="0.2">
      <c r="A130" s="17">
        <v>2237</v>
      </c>
      <c r="B130" s="17" t="s">
        <v>160</v>
      </c>
      <c r="C130" s="25">
        <v>45144</v>
      </c>
      <c r="D130" s="25">
        <v>45644</v>
      </c>
      <c r="E130" s="17">
        <v>7.99</v>
      </c>
      <c r="F130" s="17">
        <v>435</v>
      </c>
      <c r="G130" s="17" t="s">
        <v>62</v>
      </c>
      <c r="H130" s="17">
        <v>2</v>
      </c>
      <c r="I130" s="17">
        <v>1</v>
      </c>
      <c r="J130" s="17" t="b">
        <v>0</v>
      </c>
      <c r="K130" s="17">
        <v>163</v>
      </c>
      <c r="L130" s="17">
        <v>69</v>
      </c>
      <c r="M130" s="17" t="s">
        <v>48</v>
      </c>
      <c r="N130" s="17" t="s">
        <v>26</v>
      </c>
      <c r="O130" s="17" t="s">
        <v>34</v>
      </c>
      <c r="P130" s="17">
        <v>24</v>
      </c>
      <c r="Q130" s="17">
        <v>4.8</v>
      </c>
      <c r="R130" s="17" t="b">
        <v>1</v>
      </c>
      <c r="S130" s="17" t="s">
        <v>28</v>
      </c>
      <c r="T130" s="17">
        <v>3815</v>
      </c>
      <c r="U130" s="17" t="s">
        <v>57</v>
      </c>
      <c r="V130" s="17" t="s">
        <v>30</v>
      </c>
      <c r="W130" s="17" t="s">
        <v>75</v>
      </c>
      <c r="X130" s="17">
        <v>16</v>
      </c>
      <c r="Y130" s="19">
        <f>streaming_service_data!$X130*streaming_service_data!$E130</f>
        <v>127.84</v>
      </c>
      <c r="Z130" s="17" t="s">
        <v>411</v>
      </c>
      <c r="AA130" s="17">
        <v>2023</v>
      </c>
      <c r="AB130" s="17" t="str">
        <f t="shared" ref="AB130:AB193" si="10">LOOKUP(MONTH(D130),$AN$2:$AN$13,$AO$2:$AO$13)</f>
        <v>Dec</v>
      </c>
      <c r="AC130" s="17">
        <f t="shared" ref="AC130:AC193" si="11">YEAR(D130)</f>
        <v>2024</v>
      </c>
      <c r="AD130" s="17" t="s">
        <v>479</v>
      </c>
      <c r="AE130" s="38">
        <f t="shared" si="7"/>
        <v>18.125</v>
      </c>
      <c r="AF130" s="31">
        <f t="shared" si="8"/>
        <v>5.5172413793103448E-2</v>
      </c>
      <c r="AG130" s="17">
        <f ca="1">TODAY()-streaming_service_data!$D130</f>
        <v>101</v>
      </c>
      <c r="AH130" s="20" t="str">
        <f ca="1">IF(AG130&lt;=100,"Active",IF(streaming_service_data!$AG130&lt;200,"Moderate","In-Active"))</f>
        <v>Moderate</v>
      </c>
      <c r="AI130" s="2">
        <f t="shared" si="9"/>
        <v>16</v>
      </c>
      <c r="AL130" s="58"/>
      <c r="AM130" s="58"/>
      <c r="AN130" s="58"/>
      <c r="AO130" s="58"/>
      <c r="AP130" s="58"/>
      <c r="AQ130" s="58"/>
      <c r="AR130" s="58"/>
      <c r="AS130" s="58"/>
      <c r="AT130" s="58"/>
      <c r="AU130" s="58"/>
      <c r="AV130" s="58"/>
      <c r="AW130" s="58"/>
      <c r="AX130" s="58"/>
    </row>
    <row r="131" spans="1:50" s="2" customFormat="1" ht="15" x14ac:dyDescent="0.2">
      <c r="A131" s="21">
        <v>2243</v>
      </c>
      <c r="B131" s="21" t="s">
        <v>202</v>
      </c>
      <c r="C131" s="22">
        <v>45490</v>
      </c>
      <c r="D131" s="22">
        <v>45334</v>
      </c>
      <c r="E131" s="21">
        <v>11.99</v>
      </c>
      <c r="F131" s="21">
        <v>490</v>
      </c>
      <c r="G131" s="21" t="s">
        <v>62</v>
      </c>
      <c r="H131" s="21">
        <v>3</v>
      </c>
      <c r="I131" s="21">
        <v>3</v>
      </c>
      <c r="J131" s="21" t="b">
        <v>1</v>
      </c>
      <c r="K131" s="21">
        <v>123</v>
      </c>
      <c r="L131" s="21">
        <v>183</v>
      </c>
      <c r="M131" s="21" t="s">
        <v>74</v>
      </c>
      <c r="N131" s="21" t="s">
        <v>64</v>
      </c>
      <c r="O131" s="21" t="s">
        <v>34</v>
      </c>
      <c r="P131" s="21">
        <v>45</v>
      </c>
      <c r="Q131" s="21">
        <v>4.4000000000000004</v>
      </c>
      <c r="R131" s="21" t="b">
        <v>0</v>
      </c>
      <c r="S131" s="21" t="s">
        <v>28</v>
      </c>
      <c r="T131" s="21">
        <v>2397</v>
      </c>
      <c r="U131" s="21" t="s">
        <v>35</v>
      </c>
      <c r="V131" s="21" t="s">
        <v>52</v>
      </c>
      <c r="W131" s="21" t="s">
        <v>37</v>
      </c>
      <c r="X131" s="21">
        <v>5</v>
      </c>
      <c r="Y131" s="23">
        <f>streaming_service_data!$X131*streaming_service_data!$E131</f>
        <v>59.95</v>
      </c>
      <c r="Z131" s="21" t="s">
        <v>410</v>
      </c>
      <c r="AA131" s="21">
        <v>2024</v>
      </c>
      <c r="AB131" s="21" t="str">
        <f t="shared" si="10"/>
        <v>Feb</v>
      </c>
      <c r="AC131" s="21">
        <f t="shared" si="11"/>
        <v>2024</v>
      </c>
      <c r="AD131" s="21" t="s">
        <v>478</v>
      </c>
      <c r="AE131" s="39">
        <f t="shared" ref="AE131:AE194" si="12">IFERROR(F131/P131,0)</f>
        <v>10.888888888888889</v>
      </c>
      <c r="AF131" s="35">
        <f t="shared" ref="AF131:AF194" si="13">P131/F131</f>
        <v>9.1836734693877556E-2</v>
      </c>
      <c r="AG131" s="21">
        <f ca="1">TODAY()-streaming_service_data!$D131</f>
        <v>411</v>
      </c>
      <c r="AH131" s="24" t="str">
        <f ca="1">IF(AG131&lt;=100,"Active",IF(streaming_service_data!$AG131&lt;200,"Moderate","In-Active"))</f>
        <v>In-Active</v>
      </c>
      <c r="AI131" s="2">
        <f t="shared" ref="AI131:AI194" si="14">IF(IF(C131&gt;D131,DATEDIF(D131,C131,"m"),DATEDIF(C131,D131,"m"))=0,1,IF(C131&gt;D131,DATEDIF(D131,C131,"m"),DATEDIF(C131,D131,"m")))</f>
        <v>5</v>
      </c>
      <c r="AL131" s="58"/>
      <c r="AM131" s="58"/>
      <c r="AN131" s="58"/>
      <c r="AO131" s="58"/>
      <c r="AP131" s="58"/>
      <c r="AQ131" s="58"/>
      <c r="AR131" s="58"/>
      <c r="AS131" s="58"/>
      <c r="AT131" s="58"/>
      <c r="AU131" s="58"/>
      <c r="AV131" s="58"/>
      <c r="AW131" s="58"/>
      <c r="AX131" s="58"/>
    </row>
    <row r="132" spans="1:50" s="2" customFormat="1" ht="15" x14ac:dyDescent="0.2">
      <c r="A132" s="17">
        <v>2291</v>
      </c>
      <c r="B132" s="17" t="s">
        <v>132</v>
      </c>
      <c r="C132" s="25">
        <v>45264</v>
      </c>
      <c r="D132" s="25">
        <v>45303</v>
      </c>
      <c r="E132" s="17">
        <v>7.99</v>
      </c>
      <c r="F132" s="17">
        <v>57</v>
      </c>
      <c r="G132" s="17" t="s">
        <v>24</v>
      </c>
      <c r="H132" s="17">
        <v>2</v>
      </c>
      <c r="I132" s="17">
        <v>6</v>
      </c>
      <c r="J132" s="17" t="b">
        <v>1</v>
      </c>
      <c r="K132" s="17">
        <v>869</v>
      </c>
      <c r="L132" s="17">
        <v>107</v>
      </c>
      <c r="M132" s="17" t="s">
        <v>59</v>
      </c>
      <c r="N132" s="17" t="s">
        <v>49</v>
      </c>
      <c r="O132" s="17" t="s">
        <v>50</v>
      </c>
      <c r="P132" s="17">
        <v>67</v>
      </c>
      <c r="Q132" s="17">
        <v>4.3</v>
      </c>
      <c r="R132" s="17" t="b">
        <v>0</v>
      </c>
      <c r="S132" s="17" t="s">
        <v>28</v>
      </c>
      <c r="T132" s="17">
        <v>4792</v>
      </c>
      <c r="U132" s="17" t="s">
        <v>35</v>
      </c>
      <c r="V132" s="17" t="s">
        <v>52</v>
      </c>
      <c r="W132" s="17" t="s">
        <v>75</v>
      </c>
      <c r="X132" s="17">
        <v>1</v>
      </c>
      <c r="Y132" s="19">
        <f>streaming_service_data!$X132*streaming_service_data!$E132</f>
        <v>7.99</v>
      </c>
      <c r="Z132" s="17" t="s">
        <v>415</v>
      </c>
      <c r="AA132" s="17">
        <v>2023</v>
      </c>
      <c r="AB132" s="17" t="str">
        <f t="shared" si="10"/>
        <v>Jan</v>
      </c>
      <c r="AC132" s="17">
        <f t="shared" si="11"/>
        <v>2024</v>
      </c>
      <c r="AD132" s="17" t="s">
        <v>479</v>
      </c>
      <c r="AE132" s="38">
        <f t="shared" si="12"/>
        <v>0.85074626865671643</v>
      </c>
      <c r="AF132" s="31">
        <f t="shared" si="13"/>
        <v>1.1754385964912282</v>
      </c>
      <c r="AG132" s="17">
        <f ca="1">TODAY()-streaming_service_data!$D132</f>
        <v>442</v>
      </c>
      <c r="AH132" s="20" t="str">
        <f ca="1">IF(AG132&lt;=100,"Active",IF(streaming_service_data!$AG132&lt;200,"Moderate","In-Active"))</f>
        <v>In-Active</v>
      </c>
      <c r="AI132" s="2">
        <f t="shared" si="14"/>
        <v>1</v>
      </c>
      <c r="AL132" s="58"/>
      <c r="AM132" s="58"/>
      <c r="AN132" s="58"/>
      <c r="AO132" s="58"/>
      <c r="AP132" s="58"/>
      <c r="AQ132" s="58"/>
      <c r="AR132" s="58"/>
      <c r="AS132" s="58"/>
      <c r="AT132" s="58"/>
      <c r="AU132" s="58"/>
      <c r="AV132" s="58"/>
      <c r="AW132" s="58"/>
      <c r="AX132" s="58"/>
    </row>
    <row r="133" spans="1:50" s="2" customFormat="1" ht="15" x14ac:dyDescent="0.2">
      <c r="A133" s="21">
        <v>2306</v>
      </c>
      <c r="B133" s="21" t="s">
        <v>167</v>
      </c>
      <c r="C133" s="22">
        <v>45235</v>
      </c>
      <c r="D133" s="22">
        <v>45303</v>
      </c>
      <c r="E133" s="21">
        <v>11.99</v>
      </c>
      <c r="F133" s="21">
        <v>480</v>
      </c>
      <c r="G133" s="21" t="s">
        <v>55</v>
      </c>
      <c r="H133" s="21">
        <v>4</v>
      </c>
      <c r="I133" s="21">
        <v>6</v>
      </c>
      <c r="J133" s="21" t="b">
        <v>1</v>
      </c>
      <c r="K133" s="21">
        <v>509</v>
      </c>
      <c r="L133" s="21">
        <v>12</v>
      </c>
      <c r="M133" s="21" t="s">
        <v>39</v>
      </c>
      <c r="N133" s="21" t="s">
        <v>49</v>
      </c>
      <c r="O133" s="21" t="s">
        <v>56</v>
      </c>
      <c r="P133" s="21">
        <v>43</v>
      </c>
      <c r="Q133" s="21">
        <v>3.1</v>
      </c>
      <c r="R133" s="21" t="b">
        <v>0</v>
      </c>
      <c r="S133" s="21" t="s">
        <v>28</v>
      </c>
      <c r="T133" s="21">
        <v>3308</v>
      </c>
      <c r="U133" s="21" t="s">
        <v>29</v>
      </c>
      <c r="V133" s="21" t="s">
        <v>36</v>
      </c>
      <c r="W133" s="21" t="s">
        <v>37</v>
      </c>
      <c r="X133" s="21">
        <v>2</v>
      </c>
      <c r="Y133" s="23">
        <f>streaming_service_data!$X133*streaming_service_data!$E133</f>
        <v>23.98</v>
      </c>
      <c r="Z133" s="21" t="s">
        <v>414</v>
      </c>
      <c r="AA133" s="21">
        <v>2023</v>
      </c>
      <c r="AB133" s="21" t="str">
        <f t="shared" si="10"/>
        <v>Jan</v>
      </c>
      <c r="AC133" s="21">
        <f t="shared" si="11"/>
        <v>2024</v>
      </c>
      <c r="AD133" s="21" t="s">
        <v>478</v>
      </c>
      <c r="AE133" s="39">
        <f t="shared" si="12"/>
        <v>11.162790697674419</v>
      </c>
      <c r="AF133" s="35">
        <f t="shared" si="13"/>
        <v>8.9583333333333334E-2</v>
      </c>
      <c r="AG133" s="21">
        <f ca="1">TODAY()-streaming_service_data!$D133</f>
        <v>442</v>
      </c>
      <c r="AH133" s="24" t="str">
        <f ca="1">IF(AG133&lt;=100,"Active",IF(streaming_service_data!$AG133&lt;200,"Moderate","In-Active"))</f>
        <v>In-Active</v>
      </c>
      <c r="AI133" s="2">
        <f t="shared" si="14"/>
        <v>2</v>
      </c>
      <c r="AL133" s="58"/>
      <c r="AM133" s="58"/>
      <c r="AN133" s="58"/>
      <c r="AO133" s="58"/>
      <c r="AP133" s="58"/>
      <c r="AQ133" s="58"/>
      <c r="AR133" s="58"/>
      <c r="AS133" s="58"/>
      <c r="AT133" s="58"/>
      <c r="AU133" s="58"/>
      <c r="AV133" s="58"/>
      <c r="AW133" s="58"/>
      <c r="AX133" s="58"/>
    </row>
    <row r="134" spans="1:50" s="2" customFormat="1" ht="15" x14ac:dyDescent="0.2">
      <c r="A134" s="17">
        <v>2319</v>
      </c>
      <c r="B134" s="17" t="s">
        <v>106</v>
      </c>
      <c r="C134" s="25">
        <v>44932</v>
      </c>
      <c r="D134" s="25">
        <v>45616</v>
      </c>
      <c r="E134" s="17">
        <v>15.99</v>
      </c>
      <c r="F134" s="17">
        <v>295</v>
      </c>
      <c r="G134" s="17" t="s">
        <v>33</v>
      </c>
      <c r="H134" s="17">
        <v>5</v>
      </c>
      <c r="I134" s="17">
        <v>4</v>
      </c>
      <c r="J134" s="17" t="b">
        <v>0</v>
      </c>
      <c r="K134" s="17">
        <v>767</v>
      </c>
      <c r="L134" s="17">
        <v>190</v>
      </c>
      <c r="M134" s="17" t="s">
        <v>74</v>
      </c>
      <c r="N134" s="17" t="s">
        <v>49</v>
      </c>
      <c r="O134" s="17" t="s">
        <v>50</v>
      </c>
      <c r="P134" s="17">
        <v>7</v>
      </c>
      <c r="Q134" s="17">
        <v>4.0999999999999996</v>
      </c>
      <c r="R134" s="17" t="b">
        <v>0</v>
      </c>
      <c r="S134" s="17" t="s">
        <v>28</v>
      </c>
      <c r="T134" s="17">
        <v>2559</v>
      </c>
      <c r="U134" s="17" t="s">
        <v>29</v>
      </c>
      <c r="V134" s="17" t="s">
        <v>30</v>
      </c>
      <c r="W134" s="17" t="s">
        <v>37</v>
      </c>
      <c r="X134" s="17">
        <v>22</v>
      </c>
      <c r="Y134" s="19">
        <f>streaming_service_data!$X134*streaming_service_data!$E134</f>
        <v>351.78000000000003</v>
      </c>
      <c r="Z134" s="17" t="s">
        <v>404</v>
      </c>
      <c r="AA134" s="17">
        <v>2023</v>
      </c>
      <c r="AB134" s="17" t="str">
        <f t="shared" si="10"/>
        <v>Nov</v>
      </c>
      <c r="AC134" s="17">
        <f t="shared" si="11"/>
        <v>2024</v>
      </c>
      <c r="AD134" s="17" t="s">
        <v>480</v>
      </c>
      <c r="AE134" s="38">
        <f t="shared" si="12"/>
        <v>42.142857142857146</v>
      </c>
      <c r="AF134" s="31">
        <f t="shared" si="13"/>
        <v>2.3728813559322035E-2</v>
      </c>
      <c r="AG134" s="17">
        <f ca="1">TODAY()-streaming_service_data!$D134</f>
        <v>129</v>
      </c>
      <c r="AH134" s="20" t="str">
        <f ca="1">IF(AG134&lt;=100,"Active",IF(streaming_service_data!$AG134&lt;200,"Moderate","In-Active"))</f>
        <v>Moderate</v>
      </c>
      <c r="AI134" s="2">
        <f t="shared" si="14"/>
        <v>22</v>
      </c>
      <c r="AL134" s="58"/>
      <c r="AM134" s="58"/>
      <c r="AN134" s="58"/>
      <c r="AO134" s="58"/>
      <c r="AP134" s="58"/>
      <c r="AQ134" s="58"/>
      <c r="AR134" s="58"/>
      <c r="AS134" s="58"/>
      <c r="AT134" s="58"/>
      <c r="AU134" s="58"/>
      <c r="AV134" s="58"/>
      <c r="AW134" s="58"/>
      <c r="AX134" s="58"/>
    </row>
    <row r="135" spans="1:50" s="2" customFormat="1" ht="15" x14ac:dyDescent="0.2">
      <c r="A135" s="21">
        <v>2321</v>
      </c>
      <c r="B135" s="21" t="s">
        <v>195</v>
      </c>
      <c r="C135" s="22">
        <v>45342</v>
      </c>
      <c r="D135" s="22">
        <v>45640</v>
      </c>
      <c r="E135" s="21">
        <v>15.99</v>
      </c>
      <c r="F135" s="21">
        <v>358</v>
      </c>
      <c r="G135" s="21" t="s">
        <v>33</v>
      </c>
      <c r="H135" s="21">
        <v>3</v>
      </c>
      <c r="I135" s="21">
        <v>1</v>
      </c>
      <c r="J135" s="21" t="b">
        <v>0</v>
      </c>
      <c r="K135" s="21">
        <v>348</v>
      </c>
      <c r="L135" s="21">
        <v>49</v>
      </c>
      <c r="M135" s="21" t="s">
        <v>74</v>
      </c>
      <c r="N135" s="21" t="s">
        <v>40</v>
      </c>
      <c r="O135" s="21" t="s">
        <v>27</v>
      </c>
      <c r="P135" s="21">
        <v>14</v>
      </c>
      <c r="Q135" s="21">
        <v>4.2</v>
      </c>
      <c r="R135" s="21" t="b">
        <v>0</v>
      </c>
      <c r="S135" s="21" t="s">
        <v>28</v>
      </c>
      <c r="T135" s="21">
        <v>111</v>
      </c>
      <c r="U135" s="21" t="s">
        <v>35</v>
      </c>
      <c r="V135" s="21" t="s">
        <v>30</v>
      </c>
      <c r="W135" s="21" t="s">
        <v>53</v>
      </c>
      <c r="X135" s="21">
        <v>9</v>
      </c>
      <c r="Y135" s="23">
        <f>streaming_service_data!$X135*streaming_service_data!$E135</f>
        <v>143.91</v>
      </c>
      <c r="Z135" s="21" t="s">
        <v>405</v>
      </c>
      <c r="AA135" s="21">
        <v>2024</v>
      </c>
      <c r="AB135" s="21" t="str">
        <f t="shared" si="10"/>
        <v>Dec</v>
      </c>
      <c r="AC135" s="21">
        <f t="shared" si="11"/>
        <v>2024</v>
      </c>
      <c r="AD135" s="21" t="s">
        <v>480</v>
      </c>
      <c r="AE135" s="39">
        <f t="shared" si="12"/>
        <v>25.571428571428573</v>
      </c>
      <c r="AF135" s="35">
        <f t="shared" si="13"/>
        <v>3.9106145251396648E-2</v>
      </c>
      <c r="AG135" s="21">
        <f ca="1">TODAY()-streaming_service_data!$D135</f>
        <v>105</v>
      </c>
      <c r="AH135" s="24" t="str">
        <f ca="1">IF(AG135&lt;=100,"Active",IF(streaming_service_data!$AG135&lt;200,"Moderate","In-Active"))</f>
        <v>Moderate</v>
      </c>
      <c r="AI135" s="2">
        <f t="shared" si="14"/>
        <v>9</v>
      </c>
      <c r="AL135" s="58"/>
      <c r="AM135" s="58"/>
      <c r="AN135" s="58"/>
      <c r="AO135" s="58"/>
      <c r="AP135" s="58"/>
      <c r="AQ135" s="58"/>
      <c r="AR135" s="58"/>
      <c r="AS135" s="58"/>
      <c r="AT135" s="58"/>
      <c r="AU135" s="58"/>
      <c r="AV135" s="58"/>
      <c r="AW135" s="58"/>
      <c r="AX135" s="58"/>
    </row>
    <row r="136" spans="1:50" s="2" customFormat="1" ht="15" x14ac:dyDescent="0.2">
      <c r="A136" s="17">
        <v>2324</v>
      </c>
      <c r="B136" s="17" t="s">
        <v>116</v>
      </c>
      <c r="C136" s="25">
        <v>45620</v>
      </c>
      <c r="D136" s="25">
        <v>45608</v>
      </c>
      <c r="E136" s="17">
        <v>7.99</v>
      </c>
      <c r="F136" s="17">
        <v>175</v>
      </c>
      <c r="G136" s="17" t="s">
        <v>62</v>
      </c>
      <c r="H136" s="17">
        <v>5</v>
      </c>
      <c r="I136" s="17">
        <v>6</v>
      </c>
      <c r="J136" s="17" t="b">
        <v>1</v>
      </c>
      <c r="K136" s="17">
        <v>606</v>
      </c>
      <c r="L136" s="17">
        <v>195</v>
      </c>
      <c r="M136" s="17" t="s">
        <v>25</v>
      </c>
      <c r="N136" s="17" t="s">
        <v>49</v>
      </c>
      <c r="O136" s="17" t="s">
        <v>56</v>
      </c>
      <c r="P136" s="17">
        <v>95</v>
      </c>
      <c r="Q136" s="17">
        <v>4</v>
      </c>
      <c r="R136" s="17" t="b">
        <v>0</v>
      </c>
      <c r="S136" s="17" t="s">
        <v>28</v>
      </c>
      <c r="T136" s="17">
        <v>1155</v>
      </c>
      <c r="U136" s="17" t="s">
        <v>65</v>
      </c>
      <c r="V136" s="17" t="s">
        <v>30</v>
      </c>
      <c r="W136" s="17" t="s">
        <v>31</v>
      </c>
      <c r="X136" s="17">
        <v>1</v>
      </c>
      <c r="Y136" s="19">
        <f>streaming_service_data!$X136*streaming_service_data!$E136</f>
        <v>7.99</v>
      </c>
      <c r="Z136" s="17" t="s">
        <v>414</v>
      </c>
      <c r="AA136" s="17">
        <v>2024</v>
      </c>
      <c r="AB136" s="17" t="str">
        <f t="shared" si="10"/>
        <v>Nov</v>
      </c>
      <c r="AC136" s="17">
        <f t="shared" si="11"/>
        <v>2024</v>
      </c>
      <c r="AD136" s="17" t="s">
        <v>479</v>
      </c>
      <c r="AE136" s="38">
        <f t="shared" si="12"/>
        <v>1.8421052631578947</v>
      </c>
      <c r="AF136" s="31">
        <f t="shared" si="13"/>
        <v>0.54285714285714282</v>
      </c>
      <c r="AG136" s="17">
        <f ca="1">TODAY()-streaming_service_data!$D136</f>
        <v>137</v>
      </c>
      <c r="AH136" s="20" t="str">
        <f ca="1">IF(AG136&lt;=100,"Active",IF(streaming_service_data!$AG136&lt;200,"Moderate","In-Active"))</f>
        <v>Moderate</v>
      </c>
      <c r="AI136" s="2">
        <f t="shared" si="14"/>
        <v>1</v>
      </c>
      <c r="AL136" s="58"/>
      <c r="AM136" s="58"/>
      <c r="AN136" s="58"/>
      <c r="AO136" s="58"/>
      <c r="AP136" s="58"/>
      <c r="AQ136" s="58"/>
      <c r="AR136" s="58"/>
      <c r="AS136" s="58"/>
      <c r="AT136" s="58"/>
      <c r="AU136" s="58"/>
      <c r="AV136" s="58"/>
      <c r="AW136" s="58"/>
      <c r="AX136" s="58"/>
    </row>
    <row r="137" spans="1:50" s="2" customFormat="1" ht="15" x14ac:dyDescent="0.2">
      <c r="A137" s="21">
        <v>2334</v>
      </c>
      <c r="B137" s="21" t="s">
        <v>271</v>
      </c>
      <c r="C137" s="22">
        <v>45348</v>
      </c>
      <c r="D137" s="22">
        <v>45620</v>
      </c>
      <c r="E137" s="21">
        <v>11.99</v>
      </c>
      <c r="F137" s="21">
        <v>285</v>
      </c>
      <c r="G137" s="21" t="s">
        <v>62</v>
      </c>
      <c r="H137" s="21">
        <v>2</v>
      </c>
      <c r="I137" s="21">
        <v>4</v>
      </c>
      <c r="J137" s="21" t="b">
        <v>0</v>
      </c>
      <c r="K137" s="21">
        <v>805</v>
      </c>
      <c r="L137" s="21">
        <v>42</v>
      </c>
      <c r="M137" s="21" t="s">
        <v>44</v>
      </c>
      <c r="N137" s="21" t="s">
        <v>40</v>
      </c>
      <c r="O137" s="21" t="s">
        <v>27</v>
      </c>
      <c r="P137" s="21">
        <v>90</v>
      </c>
      <c r="Q137" s="21">
        <v>4.5</v>
      </c>
      <c r="R137" s="21" t="b">
        <v>0</v>
      </c>
      <c r="S137" s="21" t="s">
        <v>28</v>
      </c>
      <c r="T137" s="21">
        <v>1404</v>
      </c>
      <c r="U137" s="21" t="s">
        <v>29</v>
      </c>
      <c r="V137" s="21" t="s">
        <v>60</v>
      </c>
      <c r="W137" s="21" t="s">
        <v>53</v>
      </c>
      <c r="X137" s="21">
        <v>8</v>
      </c>
      <c r="Y137" s="23">
        <f>streaming_service_data!$X137*streaming_service_data!$E137</f>
        <v>95.92</v>
      </c>
      <c r="Z137" s="21" t="s">
        <v>405</v>
      </c>
      <c r="AA137" s="21">
        <v>2024</v>
      </c>
      <c r="AB137" s="21" t="str">
        <f t="shared" si="10"/>
        <v>Nov</v>
      </c>
      <c r="AC137" s="21">
        <f t="shared" si="11"/>
        <v>2024</v>
      </c>
      <c r="AD137" s="21" t="s">
        <v>478</v>
      </c>
      <c r="AE137" s="39">
        <f t="shared" si="12"/>
        <v>3.1666666666666665</v>
      </c>
      <c r="AF137" s="35">
        <f t="shared" si="13"/>
        <v>0.31578947368421051</v>
      </c>
      <c r="AG137" s="21">
        <f ca="1">TODAY()-streaming_service_data!$D137</f>
        <v>125</v>
      </c>
      <c r="AH137" s="24" t="str">
        <f ca="1">IF(AG137&lt;=100,"Active",IF(streaming_service_data!$AG137&lt;200,"Moderate","In-Active"))</f>
        <v>Moderate</v>
      </c>
      <c r="AI137" s="2">
        <f t="shared" si="14"/>
        <v>8</v>
      </c>
      <c r="AL137" s="58"/>
      <c r="AM137" s="58"/>
      <c r="AN137" s="58"/>
      <c r="AO137" s="58"/>
      <c r="AP137" s="58"/>
      <c r="AQ137" s="58"/>
      <c r="AR137" s="58"/>
      <c r="AS137" s="58"/>
      <c r="AT137" s="58"/>
      <c r="AU137" s="58"/>
      <c r="AV137" s="58"/>
      <c r="AW137" s="58"/>
      <c r="AX137" s="58"/>
    </row>
    <row r="138" spans="1:50" s="2" customFormat="1" ht="15" x14ac:dyDescent="0.2">
      <c r="A138" s="17">
        <v>2361</v>
      </c>
      <c r="B138" s="17" t="s">
        <v>262</v>
      </c>
      <c r="C138" s="25">
        <v>45003</v>
      </c>
      <c r="D138" s="25">
        <v>45621</v>
      </c>
      <c r="E138" s="17">
        <v>15.99</v>
      </c>
      <c r="F138" s="17">
        <v>171</v>
      </c>
      <c r="G138" s="17" t="s">
        <v>24</v>
      </c>
      <c r="H138" s="17">
        <v>2</v>
      </c>
      <c r="I138" s="17">
        <v>3</v>
      </c>
      <c r="J138" s="17" t="b">
        <v>0</v>
      </c>
      <c r="K138" s="17">
        <v>763</v>
      </c>
      <c r="L138" s="17">
        <v>16</v>
      </c>
      <c r="M138" s="17" t="s">
        <v>44</v>
      </c>
      <c r="N138" s="17" t="s">
        <v>26</v>
      </c>
      <c r="O138" s="17" t="s">
        <v>50</v>
      </c>
      <c r="P138" s="17">
        <v>17</v>
      </c>
      <c r="Q138" s="17">
        <v>3.4</v>
      </c>
      <c r="R138" s="17" t="b">
        <v>1</v>
      </c>
      <c r="S138" s="17" t="s">
        <v>28</v>
      </c>
      <c r="T138" s="17">
        <v>428</v>
      </c>
      <c r="U138" s="17" t="s">
        <v>65</v>
      </c>
      <c r="V138" s="17" t="s">
        <v>36</v>
      </c>
      <c r="W138" s="17" t="s">
        <v>37</v>
      </c>
      <c r="X138" s="17">
        <v>20</v>
      </c>
      <c r="Y138" s="19">
        <f>streaming_service_data!$X138*streaming_service_data!$E138</f>
        <v>319.8</v>
      </c>
      <c r="Z138" s="17" t="s">
        <v>406</v>
      </c>
      <c r="AA138" s="17">
        <v>2023</v>
      </c>
      <c r="AB138" s="17" t="str">
        <f t="shared" si="10"/>
        <v>Nov</v>
      </c>
      <c r="AC138" s="17">
        <f t="shared" si="11"/>
        <v>2024</v>
      </c>
      <c r="AD138" s="17" t="s">
        <v>480</v>
      </c>
      <c r="AE138" s="38">
        <f t="shared" si="12"/>
        <v>10.058823529411764</v>
      </c>
      <c r="AF138" s="31">
        <f t="shared" si="13"/>
        <v>9.9415204678362568E-2</v>
      </c>
      <c r="AG138" s="17">
        <f ca="1">TODAY()-streaming_service_data!$D138</f>
        <v>124</v>
      </c>
      <c r="AH138" s="20" t="str">
        <f ca="1">IF(AG138&lt;=100,"Active",IF(streaming_service_data!$AG138&lt;200,"Moderate","In-Active"))</f>
        <v>Moderate</v>
      </c>
      <c r="AI138" s="2">
        <f t="shared" si="14"/>
        <v>20</v>
      </c>
      <c r="AL138" s="58"/>
      <c r="AM138" s="58"/>
      <c r="AN138" s="58"/>
      <c r="AO138" s="58"/>
      <c r="AP138" s="58"/>
      <c r="AQ138" s="58"/>
      <c r="AR138" s="58"/>
      <c r="AS138" s="58"/>
      <c r="AT138" s="58"/>
      <c r="AU138" s="58"/>
      <c r="AV138" s="58"/>
      <c r="AW138" s="58"/>
      <c r="AX138" s="58"/>
    </row>
    <row r="139" spans="1:50" s="2" customFormat="1" ht="15" x14ac:dyDescent="0.2">
      <c r="A139" s="21">
        <v>2363</v>
      </c>
      <c r="B139" s="21" t="s">
        <v>248</v>
      </c>
      <c r="C139" s="22">
        <v>45067</v>
      </c>
      <c r="D139" s="22">
        <v>45303</v>
      </c>
      <c r="E139" s="21">
        <v>7.99</v>
      </c>
      <c r="F139" s="21">
        <v>411</v>
      </c>
      <c r="G139" s="21" t="s">
        <v>46</v>
      </c>
      <c r="H139" s="21">
        <v>3</v>
      </c>
      <c r="I139" s="21">
        <v>2</v>
      </c>
      <c r="J139" s="21" t="b">
        <v>1</v>
      </c>
      <c r="K139" s="21">
        <v>412</v>
      </c>
      <c r="L139" s="21">
        <v>20</v>
      </c>
      <c r="M139" s="21" t="s">
        <v>59</v>
      </c>
      <c r="N139" s="21" t="s">
        <v>26</v>
      </c>
      <c r="O139" s="21" t="s">
        <v>50</v>
      </c>
      <c r="P139" s="21">
        <v>94</v>
      </c>
      <c r="Q139" s="21">
        <v>4.7</v>
      </c>
      <c r="R139" s="21" t="b">
        <v>1</v>
      </c>
      <c r="S139" s="21" t="s">
        <v>28</v>
      </c>
      <c r="T139" s="21">
        <v>4632</v>
      </c>
      <c r="U139" s="21" t="s">
        <v>29</v>
      </c>
      <c r="V139" s="21" t="s">
        <v>36</v>
      </c>
      <c r="W139" s="21" t="s">
        <v>37</v>
      </c>
      <c r="X139" s="21">
        <v>7</v>
      </c>
      <c r="Y139" s="23">
        <f>streaming_service_data!$X139*streaming_service_data!$E139</f>
        <v>55.93</v>
      </c>
      <c r="Z139" s="21" t="s">
        <v>408</v>
      </c>
      <c r="AA139" s="21">
        <v>2023</v>
      </c>
      <c r="AB139" s="21" t="str">
        <f t="shared" si="10"/>
        <v>Jan</v>
      </c>
      <c r="AC139" s="21">
        <f t="shared" si="11"/>
        <v>2024</v>
      </c>
      <c r="AD139" s="21" t="s">
        <v>479</v>
      </c>
      <c r="AE139" s="39">
        <f t="shared" si="12"/>
        <v>4.3723404255319149</v>
      </c>
      <c r="AF139" s="35">
        <f t="shared" si="13"/>
        <v>0.22871046228710462</v>
      </c>
      <c r="AG139" s="21">
        <f ca="1">TODAY()-streaming_service_data!$D139</f>
        <v>442</v>
      </c>
      <c r="AH139" s="24" t="str">
        <f ca="1">IF(AG139&lt;=100,"Active",IF(streaming_service_data!$AG139&lt;200,"Moderate","In-Active"))</f>
        <v>In-Active</v>
      </c>
      <c r="AI139" s="2">
        <f t="shared" si="14"/>
        <v>7</v>
      </c>
      <c r="AL139" s="58"/>
      <c r="AM139" s="58"/>
      <c r="AN139" s="58"/>
      <c r="AO139" s="58"/>
      <c r="AP139" s="58"/>
      <c r="AQ139" s="58"/>
      <c r="AR139" s="58"/>
      <c r="AS139" s="58"/>
      <c r="AT139" s="58"/>
      <c r="AU139" s="58"/>
      <c r="AV139" s="58"/>
      <c r="AW139" s="58"/>
      <c r="AX139" s="58"/>
    </row>
    <row r="140" spans="1:50" s="2" customFormat="1" ht="15" x14ac:dyDescent="0.2">
      <c r="A140" s="17">
        <v>2381</v>
      </c>
      <c r="B140" s="17" t="s">
        <v>85</v>
      </c>
      <c r="C140" s="25">
        <v>45427</v>
      </c>
      <c r="D140" s="25">
        <v>45641</v>
      </c>
      <c r="E140" s="17">
        <v>7.99</v>
      </c>
      <c r="F140" s="17">
        <v>347</v>
      </c>
      <c r="G140" s="17" t="s">
        <v>55</v>
      </c>
      <c r="H140" s="17">
        <v>2</v>
      </c>
      <c r="I140" s="17">
        <v>5</v>
      </c>
      <c r="J140" s="17" t="b">
        <v>0</v>
      </c>
      <c r="K140" s="17">
        <v>415</v>
      </c>
      <c r="L140" s="17">
        <v>194</v>
      </c>
      <c r="M140" s="17" t="s">
        <v>25</v>
      </c>
      <c r="N140" s="17" t="s">
        <v>49</v>
      </c>
      <c r="O140" s="17" t="s">
        <v>34</v>
      </c>
      <c r="P140" s="17">
        <v>76</v>
      </c>
      <c r="Q140" s="17">
        <v>4.3</v>
      </c>
      <c r="R140" s="17" t="b">
        <v>1</v>
      </c>
      <c r="S140" s="17" t="s">
        <v>28</v>
      </c>
      <c r="T140" s="17">
        <v>1856</v>
      </c>
      <c r="U140" s="17" t="s">
        <v>35</v>
      </c>
      <c r="V140" s="17" t="s">
        <v>52</v>
      </c>
      <c r="W140" s="17" t="s">
        <v>75</v>
      </c>
      <c r="X140" s="17">
        <v>7</v>
      </c>
      <c r="Y140" s="19">
        <f>streaming_service_data!$X140*streaming_service_data!$E140</f>
        <v>55.93</v>
      </c>
      <c r="Z140" s="17" t="s">
        <v>408</v>
      </c>
      <c r="AA140" s="17">
        <v>2024</v>
      </c>
      <c r="AB140" s="17" t="str">
        <f t="shared" si="10"/>
        <v>Dec</v>
      </c>
      <c r="AC140" s="17">
        <f t="shared" si="11"/>
        <v>2024</v>
      </c>
      <c r="AD140" s="17" t="s">
        <v>479</v>
      </c>
      <c r="AE140" s="38">
        <f t="shared" si="12"/>
        <v>4.5657894736842106</v>
      </c>
      <c r="AF140" s="31">
        <f t="shared" si="13"/>
        <v>0.21902017291066284</v>
      </c>
      <c r="AG140" s="17">
        <f ca="1">TODAY()-streaming_service_data!$D140</f>
        <v>104</v>
      </c>
      <c r="AH140" s="20" t="str">
        <f ca="1">IF(AG140&lt;=100,"Active",IF(streaming_service_data!$AG140&lt;200,"Moderate","In-Active"))</f>
        <v>Moderate</v>
      </c>
      <c r="AI140" s="2">
        <f t="shared" si="14"/>
        <v>7</v>
      </c>
      <c r="AL140" s="58"/>
      <c r="AM140" s="58"/>
      <c r="AN140" s="58"/>
      <c r="AO140" s="58"/>
      <c r="AP140" s="58"/>
      <c r="AQ140" s="58"/>
      <c r="AR140" s="58"/>
      <c r="AS140" s="58"/>
      <c r="AT140" s="58"/>
      <c r="AU140" s="58"/>
      <c r="AV140" s="58"/>
      <c r="AW140" s="58"/>
      <c r="AX140" s="58"/>
    </row>
    <row r="141" spans="1:50" s="2" customFormat="1" ht="15" x14ac:dyDescent="0.2">
      <c r="A141" s="21">
        <v>2382</v>
      </c>
      <c r="B141" s="21" t="s">
        <v>325</v>
      </c>
      <c r="C141" s="22">
        <v>45571</v>
      </c>
      <c r="D141" s="22">
        <v>45547</v>
      </c>
      <c r="E141" s="21">
        <v>15.99</v>
      </c>
      <c r="F141" s="21">
        <v>170</v>
      </c>
      <c r="G141" s="21" t="s">
        <v>43</v>
      </c>
      <c r="H141" s="21">
        <v>1</v>
      </c>
      <c r="I141" s="21">
        <v>3</v>
      </c>
      <c r="J141" s="21" t="b">
        <v>0</v>
      </c>
      <c r="K141" s="21">
        <v>144</v>
      </c>
      <c r="L141" s="21">
        <v>142</v>
      </c>
      <c r="M141" s="21" t="s">
        <v>48</v>
      </c>
      <c r="N141" s="21" t="s">
        <v>64</v>
      </c>
      <c r="O141" s="21" t="s">
        <v>27</v>
      </c>
      <c r="P141" s="21">
        <v>81</v>
      </c>
      <c r="Q141" s="21">
        <v>4.7</v>
      </c>
      <c r="R141" s="21" t="b">
        <v>1</v>
      </c>
      <c r="S141" s="21" t="s">
        <v>28</v>
      </c>
      <c r="T141" s="21">
        <v>421</v>
      </c>
      <c r="U141" s="21" t="s">
        <v>57</v>
      </c>
      <c r="V141" s="21" t="s">
        <v>36</v>
      </c>
      <c r="W141" s="21" t="s">
        <v>75</v>
      </c>
      <c r="X141" s="21">
        <v>1</v>
      </c>
      <c r="Y141" s="23">
        <f>streaming_service_data!$X141*streaming_service_data!$E141</f>
        <v>15.99</v>
      </c>
      <c r="Z141" s="21" t="s">
        <v>413</v>
      </c>
      <c r="AA141" s="21">
        <v>2024</v>
      </c>
      <c r="AB141" s="21" t="str">
        <f t="shared" si="10"/>
        <v>Sep</v>
      </c>
      <c r="AC141" s="21">
        <f t="shared" si="11"/>
        <v>2024</v>
      </c>
      <c r="AD141" s="21" t="s">
        <v>480</v>
      </c>
      <c r="AE141" s="39">
        <f t="shared" si="12"/>
        <v>2.0987654320987654</v>
      </c>
      <c r="AF141" s="35">
        <f t="shared" si="13"/>
        <v>0.47647058823529409</v>
      </c>
      <c r="AG141" s="21">
        <f ca="1">TODAY()-streaming_service_data!$D141</f>
        <v>198</v>
      </c>
      <c r="AH141" s="24" t="str">
        <f ca="1">IF(AG141&lt;=100,"Active",IF(streaming_service_data!$AG141&lt;200,"Moderate","In-Active"))</f>
        <v>Moderate</v>
      </c>
      <c r="AI141" s="2">
        <f t="shared" si="14"/>
        <v>1</v>
      </c>
      <c r="AL141" s="58"/>
      <c r="AM141" s="58"/>
      <c r="AN141" s="58"/>
      <c r="AO141" s="58"/>
      <c r="AP141" s="58"/>
      <c r="AQ141" s="58"/>
      <c r="AR141" s="58"/>
      <c r="AS141" s="58"/>
      <c r="AT141" s="58"/>
      <c r="AU141" s="58"/>
      <c r="AV141" s="58"/>
      <c r="AW141" s="58"/>
      <c r="AX141" s="58"/>
    </row>
    <row r="142" spans="1:50" s="2" customFormat="1" ht="15" x14ac:dyDescent="0.2">
      <c r="A142" s="17">
        <v>2396</v>
      </c>
      <c r="B142" s="17" t="s">
        <v>176</v>
      </c>
      <c r="C142" s="25">
        <v>44969</v>
      </c>
      <c r="D142" s="25">
        <v>45621</v>
      </c>
      <c r="E142" s="17">
        <v>11.99</v>
      </c>
      <c r="F142" s="17">
        <v>283</v>
      </c>
      <c r="G142" s="17" t="s">
        <v>24</v>
      </c>
      <c r="H142" s="17">
        <v>3</v>
      </c>
      <c r="I142" s="17">
        <v>5</v>
      </c>
      <c r="J142" s="17" t="b">
        <v>0</v>
      </c>
      <c r="K142" s="17">
        <v>466</v>
      </c>
      <c r="L142" s="17">
        <v>139</v>
      </c>
      <c r="M142" s="17" t="s">
        <v>44</v>
      </c>
      <c r="N142" s="17" t="s">
        <v>26</v>
      </c>
      <c r="O142" s="17" t="s">
        <v>27</v>
      </c>
      <c r="P142" s="17">
        <v>62</v>
      </c>
      <c r="Q142" s="17">
        <v>4</v>
      </c>
      <c r="R142" s="17" t="b">
        <v>1</v>
      </c>
      <c r="S142" s="17" t="s">
        <v>28</v>
      </c>
      <c r="T142" s="17">
        <v>681</v>
      </c>
      <c r="U142" s="17" t="s">
        <v>57</v>
      </c>
      <c r="V142" s="17" t="s">
        <v>30</v>
      </c>
      <c r="W142" s="17" t="s">
        <v>37</v>
      </c>
      <c r="X142" s="17">
        <v>21</v>
      </c>
      <c r="Y142" s="19">
        <f>streaming_service_data!$X142*streaming_service_data!$E142</f>
        <v>251.79</v>
      </c>
      <c r="Z142" s="17" t="s">
        <v>405</v>
      </c>
      <c r="AA142" s="17">
        <v>2023</v>
      </c>
      <c r="AB142" s="17" t="str">
        <f t="shared" si="10"/>
        <v>Nov</v>
      </c>
      <c r="AC142" s="17">
        <f t="shared" si="11"/>
        <v>2024</v>
      </c>
      <c r="AD142" s="17" t="s">
        <v>478</v>
      </c>
      <c r="AE142" s="38">
        <f t="shared" si="12"/>
        <v>4.564516129032258</v>
      </c>
      <c r="AF142" s="31">
        <f t="shared" si="13"/>
        <v>0.21908127208480566</v>
      </c>
      <c r="AG142" s="17">
        <f ca="1">TODAY()-streaming_service_data!$D142</f>
        <v>124</v>
      </c>
      <c r="AH142" s="20" t="str">
        <f ca="1">IF(AG142&lt;=100,"Active",IF(streaming_service_data!$AG142&lt;200,"Moderate","In-Active"))</f>
        <v>Moderate</v>
      </c>
      <c r="AI142" s="2">
        <f t="shared" si="14"/>
        <v>21</v>
      </c>
      <c r="AL142" s="58"/>
      <c r="AM142" s="58"/>
      <c r="AN142" s="58"/>
      <c r="AO142" s="58"/>
      <c r="AP142" s="58"/>
      <c r="AQ142" s="58"/>
      <c r="AR142" s="58"/>
      <c r="AS142" s="58"/>
      <c r="AT142" s="58"/>
      <c r="AU142" s="58"/>
      <c r="AV142" s="58"/>
      <c r="AW142" s="58"/>
      <c r="AX142" s="58"/>
    </row>
    <row r="143" spans="1:50" s="2" customFormat="1" ht="15" x14ac:dyDescent="0.2">
      <c r="A143" s="21">
        <v>2400</v>
      </c>
      <c r="B143" s="21" t="s">
        <v>99</v>
      </c>
      <c r="C143" s="22">
        <v>45180</v>
      </c>
      <c r="D143" s="22">
        <v>45638</v>
      </c>
      <c r="E143" s="21">
        <v>15.99</v>
      </c>
      <c r="F143" s="21">
        <v>110</v>
      </c>
      <c r="G143" s="21" t="s">
        <v>55</v>
      </c>
      <c r="H143" s="21">
        <v>2</v>
      </c>
      <c r="I143" s="21">
        <v>5</v>
      </c>
      <c r="J143" s="21" t="b">
        <v>1</v>
      </c>
      <c r="K143" s="21">
        <v>684</v>
      </c>
      <c r="L143" s="21">
        <v>32</v>
      </c>
      <c r="M143" s="21" t="s">
        <v>44</v>
      </c>
      <c r="N143" s="21" t="s">
        <v>26</v>
      </c>
      <c r="O143" s="21" t="s">
        <v>67</v>
      </c>
      <c r="P143" s="21">
        <v>68</v>
      </c>
      <c r="Q143" s="21">
        <v>4</v>
      </c>
      <c r="R143" s="21" t="b">
        <v>0</v>
      </c>
      <c r="S143" s="21" t="s">
        <v>28</v>
      </c>
      <c r="T143" s="21">
        <v>53</v>
      </c>
      <c r="U143" s="21" t="s">
        <v>57</v>
      </c>
      <c r="V143" s="21" t="s">
        <v>36</v>
      </c>
      <c r="W143" s="21" t="s">
        <v>31</v>
      </c>
      <c r="X143" s="21">
        <v>15</v>
      </c>
      <c r="Y143" s="23">
        <f>streaming_service_data!$X143*streaming_service_data!$E143</f>
        <v>239.85</v>
      </c>
      <c r="Z143" s="21" t="s">
        <v>412</v>
      </c>
      <c r="AA143" s="21">
        <v>2023</v>
      </c>
      <c r="AB143" s="21" t="str">
        <f t="shared" si="10"/>
        <v>Dec</v>
      </c>
      <c r="AC143" s="21">
        <f t="shared" si="11"/>
        <v>2024</v>
      </c>
      <c r="AD143" s="21" t="s">
        <v>480</v>
      </c>
      <c r="AE143" s="39">
        <f t="shared" si="12"/>
        <v>1.6176470588235294</v>
      </c>
      <c r="AF143" s="35">
        <f t="shared" si="13"/>
        <v>0.61818181818181817</v>
      </c>
      <c r="AG143" s="21">
        <f ca="1">TODAY()-streaming_service_data!$D143</f>
        <v>107</v>
      </c>
      <c r="AH143" s="24" t="str">
        <f ca="1">IF(AG143&lt;=100,"Active",IF(streaming_service_data!$AG143&lt;200,"Moderate","In-Active"))</f>
        <v>Moderate</v>
      </c>
      <c r="AI143" s="2">
        <f t="shared" si="14"/>
        <v>15</v>
      </c>
    </row>
    <row r="144" spans="1:50" s="2" customFormat="1" ht="15" x14ac:dyDescent="0.2">
      <c r="A144" s="17">
        <v>2401</v>
      </c>
      <c r="B144" s="17" t="s">
        <v>245</v>
      </c>
      <c r="C144" s="25">
        <v>45453</v>
      </c>
      <c r="D144" s="25">
        <v>45334</v>
      </c>
      <c r="E144" s="17">
        <v>7.99</v>
      </c>
      <c r="F144" s="17">
        <v>322</v>
      </c>
      <c r="G144" s="17" t="s">
        <v>62</v>
      </c>
      <c r="H144" s="17">
        <v>4</v>
      </c>
      <c r="I144" s="17">
        <v>6</v>
      </c>
      <c r="J144" s="17" t="b">
        <v>0</v>
      </c>
      <c r="K144" s="17">
        <v>616</v>
      </c>
      <c r="L144" s="17">
        <v>45</v>
      </c>
      <c r="M144" s="17" t="s">
        <v>63</v>
      </c>
      <c r="N144" s="17" t="s">
        <v>26</v>
      </c>
      <c r="O144" s="17" t="s">
        <v>50</v>
      </c>
      <c r="P144" s="17">
        <v>22</v>
      </c>
      <c r="Q144" s="17">
        <v>4.9000000000000004</v>
      </c>
      <c r="R144" s="17" t="b">
        <v>1</v>
      </c>
      <c r="S144" s="17" t="s">
        <v>28</v>
      </c>
      <c r="T144" s="17">
        <v>4509</v>
      </c>
      <c r="U144" s="17" t="s">
        <v>51</v>
      </c>
      <c r="V144" s="17" t="s">
        <v>30</v>
      </c>
      <c r="W144" s="17" t="s">
        <v>37</v>
      </c>
      <c r="X144" s="17">
        <v>3</v>
      </c>
      <c r="Y144" s="19">
        <f>streaming_service_data!$X144*streaming_service_data!$E144</f>
        <v>23.97</v>
      </c>
      <c r="Z144" s="17" t="s">
        <v>409</v>
      </c>
      <c r="AA144" s="17">
        <v>2024</v>
      </c>
      <c r="AB144" s="17" t="str">
        <f t="shared" si="10"/>
        <v>Feb</v>
      </c>
      <c r="AC144" s="17">
        <f t="shared" si="11"/>
        <v>2024</v>
      </c>
      <c r="AD144" s="17" t="s">
        <v>479</v>
      </c>
      <c r="AE144" s="38">
        <f t="shared" si="12"/>
        <v>14.636363636363637</v>
      </c>
      <c r="AF144" s="31">
        <f t="shared" si="13"/>
        <v>6.8322981366459631E-2</v>
      </c>
      <c r="AG144" s="17">
        <f ca="1">TODAY()-streaming_service_data!$D144</f>
        <v>411</v>
      </c>
      <c r="AH144" s="20" t="str">
        <f ca="1">IF(AG144&lt;=100,"Active",IF(streaming_service_data!$AG144&lt;200,"Moderate","In-Active"))</f>
        <v>In-Active</v>
      </c>
      <c r="AI144" s="2">
        <f t="shared" si="14"/>
        <v>3</v>
      </c>
    </row>
    <row r="145" spans="1:35" s="2" customFormat="1" ht="15" x14ac:dyDescent="0.2">
      <c r="A145" s="21">
        <v>2410</v>
      </c>
      <c r="B145" s="21" t="s">
        <v>72</v>
      </c>
      <c r="C145" s="22">
        <v>45608</v>
      </c>
      <c r="D145" s="22">
        <v>45516</v>
      </c>
      <c r="E145" s="21">
        <v>11.99</v>
      </c>
      <c r="F145" s="21">
        <v>381</v>
      </c>
      <c r="G145" s="21" t="s">
        <v>79</v>
      </c>
      <c r="H145" s="21">
        <v>2</v>
      </c>
      <c r="I145" s="21">
        <v>3</v>
      </c>
      <c r="J145" s="21" t="b">
        <v>1</v>
      </c>
      <c r="K145" s="21">
        <v>568</v>
      </c>
      <c r="L145" s="21">
        <v>62</v>
      </c>
      <c r="M145" s="21" t="s">
        <v>63</v>
      </c>
      <c r="N145" s="21" t="s">
        <v>40</v>
      </c>
      <c r="O145" s="21" t="s">
        <v>41</v>
      </c>
      <c r="P145" s="21">
        <v>50</v>
      </c>
      <c r="Q145" s="21">
        <v>4.8</v>
      </c>
      <c r="R145" s="21" t="b">
        <v>0</v>
      </c>
      <c r="S145" s="21" t="s">
        <v>28</v>
      </c>
      <c r="T145" s="21">
        <v>1375</v>
      </c>
      <c r="U145" s="21" t="s">
        <v>57</v>
      </c>
      <c r="V145" s="21" t="s">
        <v>36</v>
      </c>
      <c r="W145" s="21" t="s">
        <v>31</v>
      </c>
      <c r="X145" s="21">
        <v>3</v>
      </c>
      <c r="Y145" s="23">
        <f>streaming_service_data!$X145*streaming_service_data!$E145</f>
        <v>35.97</v>
      </c>
      <c r="Z145" s="21" t="s">
        <v>414</v>
      </c>
      <c r="AA145" s="21">
        <v>2024</v>
      </c>
      <c r="AB145" s="21" t="str">
        <f t="shared" si="10"/>
        <v>Aug</v>
      </c>
      <c r="AC145" s="21">
        <f t="shared" si="11"/>
        <v>2024</v>
      </c>
      <c r="AD145" s="21" t="s">
        <v>478</v>
      </c>
      <c r="AE145" s="39">
        <f t="shared" si="12"/>
        <v>7.62</v>
      </c>
      <c r="AF145" s="35">
        <f t="shared" si="13"/>
        <v>0.13123359580052493</v>
      </c>
      <c r="AG145" s="21">
        <f ca="1">TODAY()-streaming_service_data!$D145</f>
        <v>229</v>
      </c>
      <c r="AH145" s="24" t="str">
        <f ca="1">IF(AG145&lt;=100,"Active",IF(streaming_service_data!$AG145&lt;200,"Moderate","In-Active"))</f>
        <v>In-Active</v>
      </c>
      <c r="AI145" s="2">
        <f t="shared" si="14"/>
        <v>3</v>
      </c>
    </row>
    <row r="146" spans="1:35" s="2" customFormat="1" ht="15" x14ac:dyDescent="0.2">
      <c r="A146" s="17">
        <v>2418</v>
      </c>
      <c r="B146" s="17" t="s">
        <v>125</v>
      </c>
      <c r="C146" s="25">
        <v>45391</v>
      </c>
      <c r="D146" s="25">
        <v>45615</v>
      </c>
      <c r="E146" s="17">
        <v>15.99</v>
      </c>
      <c r="F146" s="17">
        <v>227</v>
      </c>
      <c r="G146" s="17" t="s">
        <v>79</v>
      </c>
      <c r="H146" s="17">
        <v>1</v>
      </c>
      <c r="I146" s="17">
        <v>4</v>
      </c>
      <c r="J146" s="17" t="b">
        <v>1</v>
      </c>
      <c r="K146" s="17">
        <v>187</v>
      </c>
      <c r="L146" s="17">
        <v>48</v>
      </c>
      <c r="M146" s="17" t="s">
        <v>25</v>
      </c>
      <c r="N146" s="17" t="s">
        <v>49</v>
      </c>
      <c r="O146" s="17" t="s">
        <v>67</v>
      </c>
      <c r="P146" s="17">
        <v>6</v>
      </c>
      <c r="Q146" s="17">
        <v>3.4</v>
      </c>
      <c r="R146" s="17" t="b">
        <v>1</v>
      </c>
      <c r="S146" s="17" t="s">
        <v>28</v>
      </c>
      <c r="T146" s="17">
        <v>3020</v>
      </c>
      <c r="U146" s="17" t="s">
        <v>57</v>
      </c>
      <c r="V146" s="17" t="s">
        <v>60</v>
      </c>
      <c r="W146" s="17" t="s">
        <v>37</v>
      </c>
      <c r="X146" s="17">
        <v>7</v>
      </c>
      <c r="Y146" s="19">
        <f>streaming_service_data!$X146*streaming_service_data!$E146</f>
        <v>111.93</v>
      </c>
      <c r="Z146" s="17" t="s">
        <v>407</v>
      </c>
      <c r="AA146" s="17">
        <v>2024</v>
      </c>
      <c r="AB146" s="17" t="str">
        <f t="shared" si="10"/>
        <v>Nov</v>
      </c>
      <c r="AC146" s="17">
        <f t="shared" si="11"/>
        <v>2024</v>
      </c>
      <c r="AD146" s="17" t="s">
        <v>480</v>
      </c>
      <c r="AE146" s="38">
        <f t="shared" si="12"/>
        <v>37.833333333333336</v>
      </c>
      <c r="AF146" s="31">
        <f t="shared" si="13"/>
        <v>2.643171806167401E-2</v>
      </c>
      <c r="AG146" s="17">
        <f ca="1">TODAY()-streaming_service_data!$D146</f>
        <v>130</v>
      </c>
      <c r="AH146" s="20" t="str">
        <f ca="1">IF(AG146&lt;=100,"Active",IF(streaming_service_data!$AG146&lt;200,"Moderate","In-Active"))</f>
        <v>Moderate</v>
      </c>
      <c r="AI146" s="2">
        <f t="shared" si="14"/>
        <v>7</v>
      </c>
    </row>
    <row r="147" spans="1:35" s="2" customFormat="1" ht="15" x14ac:dyDescent="0.2">
      <c r="A147" s="21">
        <v>2428</v>
      </c>
      <c r="B147" s="21" t="s">
        <v>214</v>
      </c>
      <c r="C147" s="22">
        <v>45349</v>
      </c>
      <c r="D147" s="22">
        <v>45617</v>
      </c>
      <c r="E147" s="21">
        <v>7.99</v>
      </c>
      <c r="F147" s="21">
        <v>180</v>
      </c>
      <c r="G147" s="21" t="s">
        <v>62</v>
      </c>
      <c r="H147" s="21">
        <v>2</v>
      </c>
      <c r="I147" s="21">
        <v>4</v>
      </c>
      <c r="J147" s="21" t="b">
        <v>1</v>
      </c>
      <c r="K147" s="21">
        <v>297</v>
      </c>
      <c r="L147" s="21">
        <v>19</v>
      </c>
      <c r="M147" s="21" t="s">
        <v>74</v>
      </c>
      <c r="N147" s="21" t="s">
        <v>49</v>
      </c>
      <c r="O147" s="21" t="s">
        <v>27</v>
      </c>
      <c r="P147" s="21">
        <v>84</v>
      </c>
      <c r="Q147" s="21">
        <v>4.9000000000000004</v>
      </c>
      <c r="R147" s="21" t="b">
        <v>0</v>
      </c>
      <c r="S147" s="21" t="s">
        <v>28</v>
      </c>
      <c r="T147" s="21">
        <v>1960</v>
      </c>
      <c r="U147" s="21" t="s">
        <v>29</v>
      </c>
      <c r="V147" s="21" t="s">
        <v>52</v>
      </c>
      <c r="W147" s="21" t="s">
        <v>75</v>
      </c>
      <c r="X147" s="21">
        <v>8</v>
      </c>
      <c r="Y147" s="23">
        <f>streaming_service_data!$X147*streaming_service_data!$E147</f>
        <v>63.92</v>
      </c>
      <c r="Z147" s="21" t="s">
        <v>405</v>
      </c>
      <c r="AA147" s="21">
        <v>2024</v>
      </c>
      <c r="AB147" s="21" t="str">
        <f t="shared" si="10"/>
        <v>Nov</v>
      </c>
      <c r="AC147" s="21">
        <f t="shared" si="11"/>
        <v>2024</v>
      </c>
      <c r="AD147" s="21" t="s">
        <v>479</v>
      </c>
      <c r="AE147" s="39">
        <f t="shared" si="12"/>
        <v>2.1428571428571428</v>
      </c>
      <c r="AF147" s="35">
        <f t="shared" si="13"/>
        <v>0.46666666666666667</v>
      </c>
      <c r="AG147" s="21">
        <f ca="1">TODAY()-streaming_service_data!$D147</f>
        <v>128</v>
      </c>
      <c r="AH147" s="24" t="str">
        <f ca="1">IF(AG147&lt;=100,"Active",IF(streaming_service_data!$AG147&lt;200,"Moderate","In-Active"))</f>
        <v>Moderate</v>
      </c>
      <c r="AI147" s="2">
        <f t="shared" si="14"/>
        <v>8</v>
      </c>
    </row>
    <row r="148" spans="1:35" s="2" customFormat="1" ht="15" x14ac:dyDescent="0.2">
      <c r="A148" s="17">
        <v>2441</v>
      </c>
      <c r="B148" s="17" t="s">
        <v>183</v>
      </c>
      <c r="C148" s="25">
        <v>45074</v>
      </c>
      <c r="D148" s="25">
        <v>45640</v>
      </c>
      <c r="E148" s="17">
        <v>11.99</v>
      </c>
      <c r="F148" s="17">
        <v>71</v>
      </c>
      <c r="G148" s="17" t="s">
        <v>43</v>
      </c>
      <c r="H148" s="17">
        <v>3</v>
      </c>
      <c r="I148" s="17">
        <v>2</v>
      </c>
      <c r="J148" s="17" t="b">
        <v>1</v>
      </c>
      <c r="K148" s="17">
        <v>645</v>
      </c>
      <c r="L148" s="17">
        <v>5</v>
      </c>
      <c r="M148" s="17" t="s">
        <v>59</v>
      </c>
      <c r="N148" s="17" t="s">
        <v>26</v>
      </c>
      <c r="O148" s="17" t="s">
        <v>41</v>
      </c>
      <c r="P148" s="17">
        <v>66</v>
      </c>
      <c r="Q148" s="17">
        <v>3.9</v>
      </c>
      <c r="R148" s="17" t="b">
        <v>0</v>
      </c>
      <c r="S148" s="17" t="s">
        <v>28</v>
      </c>
      <c r="T148" s="17">
        <v>4566</v>
      </c>
      <c r="U148" s="17" t="s">
        <v>65</v>
      </c>
      <c r="V148" s="17" t="s">
        <v>36</v>
      </c>
      <c r="W148" s="17" t="s">
        <v>31</v>
      </c>
      <c r="X148" s="17">
        <v>18</v>
      </c>
      <c r="Y148" s="19">
        <f>streaming_service_data!$X148*streaming_service_data!$E148</f>
        <v>215.82</v>
      </c>
      <c r="Z148" s="17" t="s">
        <v>408</v>
      </c>
      <c r="AA148" s="17">
        <v>2023</v>
      </c>
      <c r="AB148" s="17" t="str">
        <f t="shared" si="10"/>
        <v>Dec</v>
      </c>
      <c r="AC148" s="17">
        <f t="shared" si="11"/>
        <v>2024</v>
      </c>
      <c r="AD148" s="17" t="s">
        <v>478</v>
      </c>
      <c r="AE148" s="38">
        <f t="shared" si="12"/>
        <v>1.0757575757575757</v>
      </c>
      <c r="AF148" s="31">
        <f t="shared" si="13"/>
        <v>0.92957746478873238</v>
      </c>
      <c r="AG148" s="17">
        <f ca="1">TODAY()-streaming_service_data!$D148</f>
        <v>105</v>
      </c>
      <c r="AH148" s="20" t="str">
        <f ca="1">IF(AG148&lt;=100,"Active",IF(streaming_service_data!$AG148&lt;200,"Moderate","In-Active"))</f>
        <v>Moderate</v>
      </c>
      <c r="AI148" s="2">
        <f t="shared" si="14"/>
        <v>18</v>
      </c>
    </row>
    <row r="149" spans="1:35" s="2" customFormat="1" ht="15" x14ac:dyDescent="0.2">
      <c r="A149" s="21">
        <v>2457</v>
      </c>
      <c r="B149" s="21" t="s">
        <v>121</v>
      </c>
      <c r="C149" s="22">
        <v>45220</v>
      </c>
      <c r="D149" s="22">
        <v>45622</v>
      </c>
      <c r="E149" s="21">
        <v>7.99</v>
      </c>
      <c r="F149" s="21">
        <v>192</v>
      </c>
      <c r="G149" s="21" t="s">
        <v>62</v>
      </c>
      <c r="H149" s="21">
        <v>1</v>
      </c>
      <c r="I149" s="21">
        <v>1</v>
      </c>
      <c r="J149" s="21" t="b">
        <v>0</v>
      </c>
      <c r="K149" s="21">
        <v>786</v>
      </c>
      <c r="L149" s="21">
        <v>140</v>
      </c>
      <c r="M149" s="21" t="s">
        <v>39</v>
      </c>
      <c r="N149" s="21" t="s">
        <v>40</v>
      </c>
      <c r="O149" s="21" t="s">
        <v>67</v>
      </c>
      <c r="P149" s="21">
        <v>95</v>
      </c>
      <c r="Q149" s="21">
        <v>3.4</v>
      </c>
      <c r="R149" s="21" t="b">
        <v>0</v>
      </c>
      <c r="S149" s="21" t="s">
        <v>28</v>
      </c>
      <c r="T149" s="21">
        <v>2925</v>
      </c>
      <c r="U149" s="21" t="s">
        <v>65</v>
      </c>
      <c r="V149" s="21" t="s">
        <v>36</v>
      </c>
      <c r="W149" s="21" t="s">
        <v>31</v>
      </c>
      <c r="X149" s="21">
        <v>13</v>
      </c>
      <c r="Y149" s="23">
        <f>streaming_service_data!$X149*streaming_service_data!$E149</f>
        <v>103.87</v>
      </c>
      <c r="Z149" s="21" t="s">
        <v>413</v>
      </c>
      <c r="AA149" s="21">
        <v>2023</v>
      </c>
      <c r="AB149" s="21" t="str">
        <f t="shared" si="10"/>
        <v>Nov</v>
      </c>
      <c r="AC149" s="21">
        <f t="shared" si="11"/>
        <v>2024</v>
      </c>
      <c r="AD149" s="21" t="s">
        <v>479</v>
      </c>
      <c r="AE149" s="39">
        <f t="shared" si="12"/>
        <v>2.0210526315789474</v>
      </c>
      <c r="AF149" s="35">
        <f t="shared" si="13"/>
        <v>0.49479166666666669</v>
      </c>
      <c r="AG149" s="21">
        <f ca="1">TODAY()-streaming_service_data!$D149</f>
        <v>123</v>
      </c>
      <c r="AH149" s="24" t="str">
        <f ca="1">IF(AG149&lt;=100,"Active",IF(streaming_service_data!$AG149&lt;200,"Moderate","In-Active"))</f>
        <v>Moderate</v>
      </c>
      <c r="AI149" s="2">
        <f t="shared" si="14"/>
        <v>13</v>
      </c>
    </row>
    <row r="150" spans="1:35" s="2" customFormat="1" ht="15" x14ac:dyDescent="0.2">
      <c r="A150" s="17">
        <v>2466</v>
      </c>
      <c r="B150" s="17" t="s">
        <v>252</v>
      </c>
      <c r="C150" s="25">
        <v>45594</v>
      </c>
      <c r="D150" s="25">
        <v>45363</v>
      </c>
      <c r="E150" s="17">
        <v>11.99</v>
      </c>
      <c r="F150" s="17">
        <v>344</v>
      </c>
      <c r="G150" s="17" t="s">
        <v>46</v>
      </c>
      <c r="H150" s="17">
        <v>5</v>
      </c>
      <c r="I150" s="17">
        <v>2</v>
      </c>
      <c r="J150" s="17" t="b">
        <v>0</v>
      </c>
      <c r="K150" s="17">
        <v>142</v>
      </c>
      <c r="L150" s="17">
        <v>113</v>
      </c>
      <c r="M150" s="17" t="s">
        <v>25</v>
      </c>
      <c r="N150" s="17" t="s">
        <v>26</v>
      </c>
      <c r="O150" s="17" t="s">
        <v>34</v>
      </c>
      <c r="P150" s="17">
        <v>100</v>
      </c>
      <c r="Q150" s="17">
        <v>4.5999999999999996</v>
      </c>
      <c r="R150" s="17" t="b">
        <v>1</v>
      </c>
      <c r="S150" s="17" t="s">
        <v>28</v>
      </c>
      <c r="T150" s="17">
        <v>599</v>
      </c>
      <c r="U150" s="17" t="s">
        <v>57</v>
      </c>
      <c r="V150" s="17" t="s">
        <v>36</v>
      </c>
      <c r="W150" s="17" t="s">
        <v>75</v>
      </c>
      <c r="X150" s="17">
        <v>7</v>
      </c>
      <c r="Y150" s="19">
        <f>streaming_service_data!$X150*streaming_service_data!$E150</f>
        <v>83.93</v>
      </c>
      <c r="Z150" s="17" t="s">
        <v>413</v>
      </c>
      <c r="AA150" s="17">
        <v>2024</v>
      </c>
      <c r="AB150" s="17" t="str">
        <f t="shared" si="10"/>
        <v>Mar</v>
      </c>
      <c r="AC150" s="17">
        <f t="shared" si="11"/>
        <v>2024</v>
      </c>
      <c r="AD150" s="17" t="s">
        <v>478</v>
      </c>
      <c r="AE150" s="38">
        <f t="shared" si="12"/>
        <v>3.44</v>
      </c>
      <c r="AF150" s="31">
        <f t="shared" si="13"/>
        <v>0.29069767441860467</v>
      </c>
      <c r="AG150" s="17">
        <f ca="1">TODAY()-streaming_service_data!$D150</f>
        <v>382</v>
      </c>
      <c r="AH150" s="20" t="str">
        <f ca="1">IF(AG150&lt;=100,"Active",IF(streaming_service_data!$AG150&lt;200,"Moderate","In-Active"))</f>
        <v>In-Active</v>
      </c>
      <c r="AI150" s="2">
        <f t="shared" si="14"/>
        <v>7</v>
      </c>
    </row>
    <row r="151" spans="1:35" s="2" customFormat="1" ht="15" x14ac:dyDescent="0.2">
      <c r="A151" s="21">
        <v>2472</v>
      </c>
      <c r="B151" s="21" t="s">
        <v>203</v>
      </c>
      <c r="C151" s="22">
        <v>45248</v>
      </c>
      <c r="D151" s="22">
        <v>45621</v>
      </c>
      <c r="E151" s="21">
        <v>7.99</v>
      </c>
      <c r="F151" s="21">
        <v>61</v>
      </c>
      <c r="G151" s="21" t="s">
        <v>62</v>
      </c>
      <c r="H151" s="21">
        <v>3</v>
      </c>
      <c r="I151" s="21">
        <v>4</v>
      </c>
      <c r="J151" s="21" t="b">
        <v>0</v>
      </c>
      <c r="K151" s="21">
        <v>860</v>
      </c>
      <c r="L151" s="21">
        <v>145</v>
      </c>
      <c r="M151" s="21" t="s">
        <v>48</v>
      </c>
      <c r="N151" s="21" t="s">
        <v>40</v>
      </c>
      <c r="O151" s="21" t="s">
        <v>50</v>
      </c>
      <c r="P151" s="21">
        <v>82</v>
      </c>
      <c r="Q151" s="21">
        <v>4.7</v>
      </c>
      <c r="R151" s="21" t="b">
        <v>1</v>
      </c>
      <c r="S151" s="21" t="s">
        <v>28</v>
      </c>
      <c r="T151" s="21">
        <v>428</v>
      </c>
      <c r="U151" s="21" t="s">
        <v>65</v>
      </c>
      <c r="V151" s="21" t="s">
        <v>68</v>
      </c>
      <c r="W151" s="21" t="s">
        <v>31</v>
      </c>
      <c r="X151" s="21">
        <v>12</v>
      </c>
      <c r="Y151" s="23">
        <f>streaming_service_data!$X151*streaming_service_data!$E151</f>
        <v>95.88</v>
      </c>
      <c r="Z151" s="21" t="s">
        <v>414</v>
      </c>
      <c r="AA151" s="21">
        <v>2023</v>
      </c>
      <c r="AB151" s="21" t="str">
        <f t="shared" si="10"/>
        <v>Nov</v>
      </c>
      <c r="AC151" s="21">
        <f t="shared" si="11"/>
        <v>2024</v>
      </c>
      <c r="AD151" s="21" t="s">
        <v>479</v>
      </c>
      <c r="AE151" s="39">
        <f t="shared" si="12"/>
        <v>0.74390243902439024</v>
      </c>
      <c r="AF151" s="35">
        <f t="shared" si="13"/>
        <v>1.3442622950819672</v>
      </c>
      <c r="AG151" s="21">
        <f ca="1">TODAY()-streaming_service_data!$D151</f>
        <v>124</v>
      </c>
      <c r="AH151" s="24" t="str">
        <f ca="1">IF(AG151&lt;=100,"Active",IF(streaming_service_data!$AG151&lt;200,"Moderate","In-Active"))</f>
        <v>Moderate</v>
      </c>
      <c r="AI151" s="2">
        <f t="shared" si="14"/>
        <v>12</v>
      </c>
    </row>
    <row r="152" spans="1:35" s="2" customFormat="1" ht="15" x14ac:dyDescent="0.2">
      <c r="A152" s="17">
        <v>2477</v>
      </c>
      <c r="B152" s="17" t="s">
        <v>226</v>
      </c>
      <c r="C152" s="25">
        <v>44998</v>
      </c>
      <c r="D152" s="25">
        <v>45622</v>
      </c>
      <c r="E152" s="17">
        <v>15.99</v>
      </c>
      <c r="F152" s="17">
        <v>419</v>
      </c>
      <c r="G152" s="17" t="s">
        <v>43</v>
      </c>
      <c r="H152" s="17">
        <v>2</v>
      </c>
      <c r="I152" s="17">
        <v>6</v>
      </c>
      <c r="J152" s="17" t="b">
        <v>1</v>
      </c>
      <c r="K152" s="17">
        <v>752</v>
      </c>
      <c r="L152" s="17">
        <v>21</v>
      </c>
      <c r="M152" s="17" t="s">
        <v>25</v>
      </c>
      <c r="N152" s="17" t="s">
        <v>40</v>
      </c>
      <c r="O152" s="17" t="s">
        <v>27</v>
      </c>
      <c r="P152" s="17">
        <v>94</v>
      </c>
      <c r="Q152" s="17">
        <v>3.9</v>
      </c>
      <c r="R152" s="17" t="b">
        <v>0</v>
      </c>
      <c r="S152" s="17" t="s">
        <v>28</v>
      </c>
      <c r="T152" s="17">
        <v>2864</v>
      </c>
      <c r="U152" s="17" t="s">
        <v>35</v>
      </c>
      <c r="V152" s="17" t="s">
        <v>30</v>
      </c>
      <c r="W152" s="17" t="s">
        <v>75</v>
      </c>
      <c r="X152" s="17">
        <v>20</v>
      </c>
      <c r="Y152" s="19">
        <f>streaming_service_data!$X152*streaming_service_data!$E152</f>
        <v>319.8</v>
      </c>
      <c r="Z152" s="17" t="s">
        <v>406</v>
      </c>
      <c r="AA152" s="17">
        <v>2023</v>
      </c>
      <c r="AB152" s="17" t="str">
        <f t="shared" si="10"/>
        <v>Nov</v>
      </c>
      <c r="AC152" s="17">
        <f t="shared" si="11"/>
        <v>2024</v>
      </c>
      <c r="AD152" s="17" t="s">
        <v>480</v>
      </c>
      <c r="AE152" s="38">
        <f t="shared" si="12"/>
        <v>4.457446808510638</v>
      </c>
      <c r="AF152" s="31">
        <f t="shared" si="13"/>
        <v>0.22434367541766109</v>
      </c>
      <c r="AG152" s="17">
        <f ca="1">TODAY()-streaming_service_data!$D152</f>
        <v>123</v>
      </c>
      <c r="AH152" s="20" t="str">
        <f ca="1">IF(AG152&lt;=100,"Active",IF(streaming_service_data!$AG152&lt;200,"Moderate","In-Active"))</f>
        <v>Moderate</v>
      </c>
      <c r="AI152" s="2">
        <f t="shared" si="14"/>
        <v>20</v>
      </c>
    </row>
    <row r="153" spans="1:35" s="2" customFormat="1" ht="15" x14ac:dyDescent="0.2">
      <c r="A153" s="21">
        <v>2480</v>
      </c>
      <c r="B153" s="21" t="s">
        <v>341</v>
      </c>
      <c r="C153" s="22">
        <v>45164</v>
      </c>
      <c r="D153" s="22">
        <v>45643</v>
      </c>
      <c r="E153" s="21">
        <v>15.99</v>
      </c>
      <c r="F153" s="21">
        <v>192</v>
      </c>
      <c r="G153" s="21" t="s">
        <v>62</v>
      </c>
      <c r="H153" s="21">
        <v>5</v>
      </c>
      <c r="I153" s="21">
        <v>3</v>
      </c>
      <c r="J153" s="21" t="b">
        <v>0</v>
      </c>
      <c r="K153" s="21">
        <v>39</v>
      </c>
      <c r="L153" s="21">
        <v>18</v>
      </c>
      <c r="M153" s="21" t="s">
        <v>44</v>
      </c>
      <c r="N153" s="21" t="s">
        <v>64</v>
      </c>
      <c r="O153" s="21" t="s">
        <v>34</v>
      </c>
      <c r="P153" s="21">
        <v>75</v>
      </c>
      <c r="Q153" s="21">
        <v>3.3</v>
      </c>
      <c r="R153" s="21" t="b">
        <v>1</v>
      </c>
      <c r="S153" s="21" t="s">
        <v>28</v>
      </c>
      <c r="T153" s="21">
        <v>3003</v>
      </c>
      <c r="U153" s="21" t="s">
        <v>35</v>
      </c>
      <c r="V153" s="21" t="s">
        <v>52</v>
      </c>
      <c r="W153" s="21" t="s">
        <v>53</v>
      </c>
      <c r="X153" s="21">
        <v>15</v>
      </c>
      <c r="Y153" s="23">
        <f>streaming_service_data!$X153*streaming_service_data!$E153</f>
        <v>239.85</v>
      </c>
      <c r="Z153" s="21" t="s">
        <v>411</v>
      </c>
      <c r="AA153" s="21">
        <v>2023</v>
      </c>
      <c r="AB153" s="21" t="str">
        <f t="shared" si="10"/>
        <v>Dec</v>
      </c>
      <c r="AC153" s="21">
        <f t="shared" si="11"/>
        <v>2024</v>
      </c>
      <c r="AD153" s="21" t="s">
        <v>480</v>
      </c>
      <c r="AE153" s="39">
        <f t="shared" si="12"/>
        <v>2.56</v>
      </c>
      <c r="AF153" s="35">
        <f t="shared" si="13"/>
        <v>0.390625</v>
      </c>
      <c r="AG153" s="21">
        <f ca="1">TODAY()-streaming_service_data!$D153</f>
        <v>102</v>
      </c>
      <c r="AH153" s="24" t="str">
        <f ca="1">IF(AG153&lt;=100,"Active",IF(streaming_service_data!$AG153&lt;200,"Moderate","In-Active"))</f>
        <v>Moderate</v>
      </c>
      <c r="AI153" s="2">
        <f t="shared" si="14"/>
        <v>15</v>
      </c>
    </row>
    <row r="154" spans="1:35" s="2" customFormat="1" ht="15" x14ac:dyDescent="0.2">
      <c r="A154" s="17">
        <v>2481</v>
      </c>
      <c r="B154" s="17" t="s">
        <v>223</v>
      </c>
      <c r="C154" s="25">
        <v>45374</v>
      </c>
      <c r="D154" s="25">
        <v>45616</v>
      </c>
      <c r="E154" s="17">
        <v>7.99</v>
      </c>
      <c r="F154" s="17">
        <v>487</v>
      </c>
      <c r="G154" s="17" t="s">
        <v>79</v>
      </c>
      <c r="H154" s="17">
        <v>2</v>
      </c>
      <c r="I154" s="17">
        <v>6</v>
      </c>
      <c r="J154" s="17" t="b">
        <v>0</v>
      </c>
      <c r="K154" s="17">
        <v>362</v>
      </c>
      <c r="L154" s="17">
        <v>130</v>
      </c>
      <c r="M154" s="17" t="s">
        <v>74</v>
      </c>
      <c r="N154" s="17" t="s">
        <v>64</v>
      </c>
      <c r="O154" s="17" t="s">
        <v>56</v>
      </c>
      <c r="P154" s="17">
        <v>36</v>
      </c>
      <c r="Q154" s="17">
        <v>3.3</v>
      </c>
      <c r="R154" s="17" t="b">
        <v>1</v>
      </c>
      <c r="S154" s="17" t="s">
        <v>28</v>
      </c>
      <c r="T154" s="17">
        <v>274</v>
      </c>
      <c r="U154" s="17" t="s">
        <v>51</v>
      </c>
      <c r="V154" s="17" t="s">
        <v>60</v>
      </c>
      <c r="W154" s="17" t="s">
        <v>53</v>
      </c>
      <c r="X154" s="17">
        <v>7</v>
      </c>
      <c r="Y154" s="19">
        <f>streaming_service_data!$X154*streaming_service_data!$E154</f>
        <v>55.93</v>
      </c>
      <c r="Z154" s="17" t="s">
        <v>406</v>
      </c>
      <c r="AA154" s="17">
        <v>2024</v>
      </c>
      <c r="AB154" s="17" t="str">
        <f t="shared" si="10"/>
        <v>Nov</v>
      </c>
      <c r="AC154" s="17">
        <f t="shared" si="11"/>
        <v>2024</v>
      </c>
      <c r="AD154" s="17" t="s">
        <v>479</v>
      </c>
      <c r="AE154" s="38">
        <f t="shared" si="12"/>
        <v>13.527777777777779</v>
      </c>
      <c r="AF154" s="31">
        <f t="shared" si="13"/>
        <v>7.3921971252566734E-2</v>
      </c>
      <c r="AG154" s="17">
        <f ca="1">TODAY()-streaming_service_data!$D154</f>
        <v>129</v>
      </c>
      <c r="AH154" s="20" t="str">
        <f ca="1">IF(AG154&lt;=100,"Active",IF(streaming_service_data!$AG154&lt;200,"Moderate","In-Active"))</f>
        <v>Moderate</v>
      </c>
      <c r="AI154" s="2">
        <f t="shared" si="14"/>
        <v>7</v>
      </c>
    </row>
    <row r="155" spans="1:35" s="2" customFormat="1" ht="15" x14ac:dyDescent="0.2">
      <c r="A155" s="21">
        <v>2482</v>
      </c>
      <c r="B155" s="21" t="s">
        <v>132</v>
      </c>
      <c r="C155" s="22">
        <v>45011</v>
      </c>
      <c r="D155" s="22">
        <v>45625</v>
      </c>
      <c r="E155" s="21">
        <v>7.99</v>
      </c>
      <c r="F155" s="21">
        <v>178</v>
      </c>
      <c r="G155" s="21" t="s">
        <v>24</v>
      </c>
      <c r="H155" s="21">
        <v>2</v>
      </c>
      <c r="I155" s="21">
        <v>2</v>
      </c>
      <c r="J155" s="21" t="b">
        <v>1</v>
      </c>
      <c r="K155" s="21">
        <v>378</v>
      </c>
      <c r="L155" s="21">
        <v>117</v>
      </c>
      <c r="M155" s="21" t="s">
        <v>48</v>
      </c>
      <c r="N155" s="21" t="s">
        <v>49</v>
      </c>
      <c r="O155" s="21" t="s">
        <v>27</v>
      </c>
      <c r="P155" s="21">
        <v>63</v>
      </c>
      <c r="Q155" s="21">
        <v>4.8</v>
      </c>
      <c r="R155" s="21" t="b">
        <v>1</v>
      </c>
      <c r="S155" s="21" t="s">
        <v>28</v>
      </c>
      <c r="T155" s="21">
        <v>1784</v>
      </c>
      <c r="U155" s="21" t="s">
        <v>35</v>
      </c>
      <c r="V155" s="21" t="s">
        <v>60</v>
      </c>
      <c r="W155" s="21" t="s">
        <v>37</v>
      </c>
      <c r="X155" s="21">
        <v>20</v>
      </c>
      <c r="Y155" s="23">
        <f>streaming_service_data!$X155*streaming_service_data!$E155</f>
        <v>159.80000000000001</v>
      </c>
      <c r="Z155" s="21" t="s">
        <v>406</v>
      </c>
      <c r="AA155" s="21">
        <v>2023</v>
      </c>
      <c r="AB155" s="21" t="str">
        <f t="shared" si="10"/>
        <v>Nov</v>
      </c>
      <c r="AC155" s="21">
        <f t="shared" si="11"/>
        <v>2024</v>
      </c>
      <c r="AD155" s="21" t="s">
        <v>479</v>
      </c>
      <c r="AE155" s="39">
        <f t="shared" si="12"/>
        <v>2.8253968253968256</v>
      </c>
      <c r="AF155" s="35">
        <f t="shared" si="13"/>
        <v>0.3539325842696629</v>
      </c>
      <c r="AG155" s="21">
        <f ca="1">TODAY()-streaming_service_data!$D155</f>
        <v>120</v>
      </c>
      <c r="AH155" s="24" t="str">
        <f ca="1">IF(AG155&lt;=100,"Active",IF(streaming_service_data!$AG155&lt;200,"Moderate","In-Active"))</f>
        <v>Moderate</v>
      </c>
      <c r="AI155" s="2">
        <f t="shared" si="14"/>
        <v>20</v>
      </c>
    </row>
    <row r="156" spans="1:35" s="2" customFormat="1" ht="15" x14ac:dyDescent="0.2">
      <c r="A156" s="17">
        <v>2490</v>
      </c>
      <c r="B156" s="17" t="s">
        <v>99</v>
      </c>
      <c r="C156" s="25">
        <v>45156</v>
      </c>
      <c r="D156" s="25">
        <v>45615</v>
      </c>
      <c r="E156" s="17">
        <v>11.99</v>
      </c>
      <c r="F156" s="17">
        <v>248</v>
      </c>
      <c r="G156" s="17" t="s">
        <v>43</v>
      </c>
      <c r="H156" s="17">
        <v>4</v>
      </c>
      <c r="I156" s="17">
        <v>1</v>
      </c>
      <c r="J156" s="17" t="b">
        <v>1</v>
      </c>
      <c r="K156" s="17">
        <v>426</v>
      </c>
      <c r="L156" s="17">
        <v>21</v>
      </c>
      <c r="M156" s="17" t="s">
        <v>48</v>
      </c>
      <c r="N156" s="17" t="s">
        <v>40</v>
      </c>
      <c r="O156" s="17" t="s">
        <v>50</v>
      </c>
      <c r="P156" s="17">
        <v>99</v>
      </c>
      <c r="Q156" s="17">
        <v>4.8</v>
      </c>
      <c r="R156" s="17" t="b">
        <v>0</v>
      </c>
      <c r="S156" s="17" t="s">
        <v>28</v>
      </c>
      <c r="T156" s="17">
        <v>2409</v>
      </c>
      <c r="U156" s="17" t="s">
        <v>29</v>
      </c>
      <c r="V156" s="17" t="s">
        <v>30</v>
      </c>
      <c r="W156" s="17" t="s">
        <v>31</v>
      </c>
      <c r="X156" s="17">
        <v>15</v>
      </c>
      <c r="Y156" s="19">
        <f>streaming_service_data!$X156*streaming_service_data!$E156</f>
        <v>179.85</v>
      </c>
      <c r="Z156" s="17" t="s">
        <v>411</v>
      </c>
      <c r="AA156" s="17">
        <v>2023</v>
      </c>
      <c r="AB156" s="17" t="str">
        <f t="shared" si="10"/>
        <v>Nov</v>
      </c>
      <c r="AC156" s="17">
        <f t="shared" si="11"/>
        <v>2024</v>
      </c>
      <c r="AD156" s="17" t="s">
        <v>478</v>
      </c>
      <c r="AE156" s="38">
        <f t="shared" si="12"/>
        <v>2.5050505050505052</v>
      </c>
      <c r="AF156" s="31">
        <f t="shared" si="13"/>
        <v>0.39919354838709675</v>
      </c>
      <c r="AG156" s="17">
        <f ca="1">TODAY()-streaming_service_data!$D156</f>
        <v>130</v>
      </c>
      <c r="AH156" s="20" t="str">
        <f ca="1">IF(AG156&lt;=100,"Active",IF(streaming_service_data!$AG156&lt;200,"Moderate","In-Active"))</f>
        <v>Moderate</v>
      </c>
      <c r="AI156" s="2">
        <f t="shared" si="14"/>
        <v>15</v>
      </c>
    </row>
    <row r="157" spans="1:35" s="2" customFormat="1" ht="15" x14ac:dyDescent="0.2">
      <c r="A157" s="21">
        <v>2497</v>
      </c>
      <c r="B157" s="21" t="s">
        <v>235</v>
      </c>
      <c r="C157" s="22">
        <v>45135</v>
      </c>
      <c r="D157" s="22">
        <v>45626</v>
      </c>
      <c r="E157" s="21">
        <v>7.99</v>
      </c>
      <c r="F157" s="21">
        <v>223</v>
      </c>
      <c r="G157" s="21" t="s">
        <v>46</v>
      </c>
      <c r="H157" s="21">
        <v>1</v>
      </c>
      <c r="I157" s="21">
        <v>4</v>
      </c>
      <c r="J157" s="21" t="b">
        <v>0</v>
      </c>
      <c r="K157" s="21">
        <v>824</v>
      </c>
      <c r="L157" s="21">
        <v>125</v>
      </c>
      <c r="M157" s="21" t="s">
        <v>44</v>
      </c>
      <c r="N157" s="21" t="s">
        <v>49</v>
      </c>
      <c r="O157" s="21" t="s">
        <v>27</v>
      </c>
      <c r="P157" s="21">
        <v>56</v>
      </c>
      <c r="Q157" s="21">
        <v>4.5</v>
      </c>
      <c r="R157" s="21" t="b">
        <v>1</v>
      </c>
      <c r="S157" s="21" t="s">
        <v>28</v>
      </c>
      <c r="T157" s="21">
        <v>99</v>
      </c>
      <c r="U157" s="21" t="s">
        <v>51</v>
      </c>
      <c r="V157" s="21" t="s">
        <v>52</v>
      </c>
      <c r="W157" s="21" t="s">
        <v>37</v>
      </c>
      <c r="X157" s="21">
        <v>16</v>
      </c>
      <c r="Y157" s="23">
        <f>streaming_service_data!$X157*streaming_service_data!$E157</f>
        <v>127.84</v>
      </c>
      <c r="Z157" s="21" t="s">
        <v>410</v>
      </c>
      <c r="AA157" s="21">
        <v>2023</v>
      </c>
      <c r="AB157" s="21" t="str">
        <f t="shared" si="10"/>
        <v>Nov</v>
      </c>
      <c r="AC157" s="21">
        <f t="shared" si="11"/>
        <v>2024</v>
      </c>
      <c r="AD157" s="21" t="s">
        <v>479</v>
      </c>
      <c r="AE157" s="39">
        <f t="shared" si="12"/>
        <v>3.9821428571428572</v>
      </c>
      <c r="AF157" s="35">
        <f t="shared" si="13"/>
        <v>0.25112107623318386</v>
      </c>
      <c r="AG157" s="21">
        <f ca="1">TODAY()-streaming_service_data!$D157</f>
        <v>119</v>
      </c>
      <c r="AH157" s="24" t="str">
        <f ca="1">IF(AG157&lt;=100,"Active",IF(streaming_service_data!$AG157&lt;200,"Moderate","In-Active"))</f>
        <v>Moderate</v>
      </c>
      <c r="AI157" s="2">
        <f t="shared" si="14"/>
        <v>16</v>
      </c>
    </row>
    <row r="158" spans="1:35" s="2" customFormat="1" ht="15" x14ac:dyDescent="0.2">
      <c r="A158" s="17">
        <v>2498</v>
      </c>
      <c r="B158" s="17" t="s">
        <v>261</v>
      </c>
      <c r="C158" s="25">
        <v>45270</v>
      </c>
      <c r="D158" s="25">
        <v>45485</v>
      </c>
      <c r="E158" s="17">
        <v>11.99</v>
      </c>
      <c r="F158" s="17">
        <v>285</v>
      </c>
      <c r="G158" s="17" t="s">
        <v>79</v>
      </c>
      <c r="H158" s="17">
        <v>1</v>
      </c>
      <c r="I158" s="17">
        <v>5</v>
      </c>
      <c r="J158" s="17" t="b">
        <v>0</v>
      </c>
      <c r="K158" s="17">
        <v>634</v>
      </c>
      <c r="L158" s="17">
        <v>168</v>
      </c>
      <c r="M158" s="17" t="s">
        <v>25</v>
      </c>
      <c r="N158" s="17" t="s">
        <v>64</v>
      </c>
      <c r="O158" s="17" t="s">
        <v>34</v>
      </c>
      <c r="P158" s="17">
        <v>76</v>
      </c>
      <c r="Q158" s="17">
        <v>3.3</v>
      </c>
      <c r="R158" s="17" t="b">
        <v>1</v>
      </c>
      <c r="S158" s="17" t="s">
        <v>28</v>
      </c>
      <c r="T158" s="17">
        <v>3151</v>
      </c>
      <c r="U158" s="17" t="s">
        <v>35</v>
      </c>
      <c r="V158" s="17" t="s">
        <v>60</v>
      </c>
      <c r="W158" s="17" t="s">
        <v>75</v>
      </c>
      <c r="X158" s="17">
        <v>7</v>
      </c>
      <c r="Y158" s="19">
        <f>streaming_service_data!$X158*streaming_service_data!$E158</f>
        <v>83.93</v>
      </c>
      <c r="Z158" s="17" t="s">
        <v>415</v>
      </c>
      <c r="AA158" s="17">
        <v>2023</v>
      </c>
      <c r="AB158" s="17" t="str">
        <f t="shared" si="10"/>
        <v>Jul</v>
      </c>
      <c r="AC158" s="17">
        <f t="shared" si="11"/>
        <v>2024</v>
      </c>
      <c r="AD158" s="17" t="s">
        <v>478</v>
      </c>
      <c r="AE158" s="38">
        <f t="shared" si="12"/>
        <v>3.75</v>
      </c>
      <c r="AF158" s="31">
        <f t="shared" si="13"/>
        <v>0.26666666666666666</v>
      </c>
      <c r="AG158" s="17">
        <f ca="1">TODAY()-streaming_service_data!$D158</f>
        <v>260</v>
      </c>
      <c r="AH158" s="20" t="str">
        <f ca="1">IF(AG158&lt;=100,"Active",IF(streaming_service_data!$AG158&lt;200,"Moderate","In-Active"))</f>
        <v>In-Active</v>
      </c>
      <c r="AI158" s="2">
        <f t="shared" si="14"/>
        <v>7</v>
      </c>
    </row>
    <row r="159" spans="1:35" s="2" customFormat="1" ht="15" x14ac:dyDescent="0.2">
      <c r="A159" s="21">
        <v>2504</v>
      </c>
      <c r="B159" s="21" t="s">
        <v>273</v>
      </c>
      <c r="C159" s="22">
        <v>45526</v>
      </c>
      <c r="D159" s="22">
        <v>45641</v>
      </c>
      <c r="E159" s="21">
        <v>11.99</v>
      </c>
      <c r="F159" s="21">
        <v>328</v>
      </c>
      <c r="G159" s="21" t="s">
        <v>62</v>
      </c>
      <c r="H159" s="21">
        <v>4</v>
      </c>
      <c r="I159" s="21">
        <v>6</v>
      </c>
      <c r="J159" s="21" t="b">
        <v>1</v>
      </c>
      <c r="K159" s="21">
        <v>858</v>
      </c>
      <c r="L159" s="21">
        <v>159</v>
      </c>
      <c r="M159" s="21" t="s">
        <v>44</v>
      </c>
      <c r="N159" s="21" t="s">
        <v>26</v>
      </c>
      <c r="O159" s="21" t="s">
        <v>34</v>
      </c>
      <c r="P159" s="21">
        <v>75</v>
      </c>
      <c r="Q159" s="21">
        <v>4.5999999999999996</v>
      </c>
      <c r="R159" s="21" t="b">
        <v>1</v>
      </c>
      <c r="S159" s="21" t="s">
        <v>28</v>
      </c>
      <c r="T159" s="21">
        <v>68</v>
      </c>
      <c r="U159" s="21" t="s">
        <v>29</v>
      </c>
      <c r="V159" s="21" t="s">
        <v>60</v>
      </c>
      <c r="W159" s="21" t="s">
        <v>75</v>
      </c>
      <c r="X159" s="21">
        <v>3</v>
      </c>
      <c r="Y159" s="23">
        <f>streaming_service_data!$X159*streaming_service_data!$E159</f>
        <v>35.97</v>
      </c>
      <c r="Z159" s="21" t="s">
        <v>411</v>
      </c>
      <c r="AA159" s="21">
        <v>2024</v>
      </c>
      <c r="AB159" s="21" t="str">
        <f t="shared" si="10"/>
        <v>Dec</v>
      </c>
      <c r="AC159" s="21">
        <f t="shared" si="11"/>
        <v>2024</v>
      </c>
      <c r="AD159" s="21" t="s">
        <v>478</v>
      </c>
      <c r="AE159" s="39">
        <f t="shared" si="12"/>
        <v>4.3733333333333331</v>
      </c>
      <c r="AF159" s="35">
        <f t="shared" si="13"/>
        <v>0.22865853658536586</v>
      </c>
      <c r="AG159" s="21">
        <f ca="1">TODAY()-streaming_service_data!$D159</f>
        <v>104</v>
      </c>
      <c r="AH159" s="24" t="str">
        <f ca="1">IF(AG159&lt;=100,"Active",IF(streaming_service_data!$AG159&lt;200,"Moderate","In-Active"))</f>
        <v>Moderate</v>
      </c>
      <c r="AI159" s="2">
        <f t="shared" si="14"/>
        <v>3</v>
      </c>
    </row>
    <row r="160" spans="1:35" s="2" customFormat="1" ht="15" x14ac:dyDescent="0.2">
      <c r="A160" s="17">
        <v>2517</v>
      </c>
      <c r="B160" s="17" t="s">
        <v>109</v>
      </c>
      <c r="C160" s="25">
        <v>45411</v>
      </c>
      <c r="D160" s="25">
        <v>45303</v>
      </c>
      <c r="E160" s="17">
        <v>7.99</v>
      </c>
      <c r="F160" s="17">
        <v>105</v>
      </c>
      <c r="G160" s="17" t="s">
        <v>43</v>
      </c>
      <c r="H160" s="17">
        <v>2</v>
      </c>
      <c r="I160" s="17">
        <v>1</v>
      </c>
      <c r="J160" s="17" t="b">
        <v>1</v>
      </c>
      <c r="K160" s="17">
        <v>247</v>
      </c>
      <c r="L160" s="17">
        <v>104</v>
      </c>
      <c r="M160" s="17" t="s">
        <v>74</v>
      </c>
      <c r="N160" s="17" t="s">
        <v>26</v>
      </c>
      <c r="O160" s="17" t="s">
        <v>50</v>
      </c>
      <c r="P160" s="17">
        <v>19</v>
      </c>
      <c r="Q160" s="17">
        <v>3.2</v>
      </c>
      <c r="R160" s="17" t="b">
        <v>1</v>
      </c>
      <c r="S160" s="17" t="s">
        <v>28</v>
      </c>
      <c r="T160" s="17">
        <v>3379</v>
      </c>
      <c r="U160" s="17" t="s">
        <v>29</v>
      </c>
      <c r="V160" s="17" t="s">
        <v>30</v>
      </c>
      <c r="W160" s="17" t="s">
        <v>75</v>
      </c>
      <c r="X160" s="17">
        <v>3</v>
      </c>
      <c r="Y160" s="19">
        <f>streaming_service_data!$X160*streaming_service_data!$E160</f>
        <v>23.97</v>
      </c>
      <c r="Z160" s="17" t="s">
        <v>407</v>
      </c>
      <c r="AA160" s="17">
        <v>2024</v>
      </c>
      <c r="AB160" s="17" t="str">
        <f t="shared" si="10"/>
        <v>Jan</v>
      </c>
      <c r="AC160" s="17">
        <f t="shared" si="11"/>
        <v>2024</v>
      </c>
      <c r="AD160" s="17" t="s">
        <v>479</v>
      </c>
      <c r="AE160" s="38">
        <f t="shared" si="12"/>
        <v>5.5263157894736841</v>
      </c>
      <c r="AF160" s="31">
        <f t="shared" si="13"/>
        <v>0.18095238095238095</v>
      </c>
      <c r="AG160" s="17">
        <f ca="1">TODAY()-streaming_service_data!$D160</f>
        <v>442</v>
      </c>
      <c r="AH160" s="20" t="str">
        <f ca="1">IF(AG160&lt;=100,"Active",IF(streaming_service_data!$AG160&lt;200,"Moderate","In-Active"))</f>
        <v>In-Active</v>
      </c>
      <c r="AI160" s="2">
        <f t="shared" si="14"/>
        <v>3</v>
      </c>
    </row>
    <row r="161" spans="1:35" s="2" customFormat="1" ht="15" x14ac:dyDescent="0.2">
      <c r="A161" s="21">
        <v>2518</v>
      </c>
      <c r="B161" s="21" t="s">
        <v>23</v>
      </c>
      <c r="C161" s="22">
        <v>45061</v>
      </c>
      <c r="D161" s="22">
        <v>45639</v>
      </c>
      <c r="E161" s="21">
        <v>7.99</v>
      </c>
      <c r="F161" s="21">
        <v>49</v>
      </c>
      <c r="G161" s="21" t="s">
        <v>24</v>
      </c>
      <c r="H161" s="21">
        <v>3</v>
      </c>
      <c r="I161" s="21">
        <v>6</v>
      </c>
      <c r="J161" s="21" t="b">
        <v>1</v>
      </c>
      <c r="K161" s="21">
        <v>641</v>
      </c>
      <c r="L161" s="21">
        <v>117</v>
      </c>
      <c r="M161" s="21" t="s">
        <v>25</v>
      </c>
      <c r="N161" s="21" t="s">
        <v>26</v>
      </c>
      <c r="O161" s="21" t="s">
        <v>27</v>
      </c>
      <c r="P161" s="21">
        <v>84</v>
      </c>
      <c r="Q161" s="21">
        <v>3.3</v>
      </c>
      <c r="R161" s="21" t="b">
        <v>0</v>
      </c>
      <c r="S161" s="21" t="s">
        <v>28</v>
      </c>
      <c r="T161" s="21">
        <v>2878</v>
      </c>
      <c r="U161" s="21" t="s">
        <v>29</v>
      </c>
      <c r="V161" s="21" t="s">
        <v>30</v>
      </c>
      <c r="W161" s="21" t="s">
        <v>31</v>
      </c>
      <c r="X161" s="21">
        <v>18</v>
      </c>
      <c r="Y161" s="23">
        <f>streaming_service_data!$X161*streaming_service_data!$E161</f>
        <v>143.82</v>
      </c>
      <c r="Z161" s="21" t="s">
        <v>408</v>
      </c>
      <c r="AA161" s="21">
        <v>2023</v>
      </c>
      <c r="AB161" s="21" t="str">
        <f t="shared" si="10"/>
        <v>Dec</v>
      </c>
      <c r="AC161" s="21">
        <f t="shared" si="11"/>
        <v>2024</v>
      </c>
      <c r="AD161" s="21" t="s">
        <v>479</v>
      </c>
      <c r="AE161" s="39">
        <f t="shared" si="12"/>
        <v>0.58333333333333337</v>
      </c>
      <c r="AF161" s="35">
        <f t="shared" si="13"/>
        <v>1.7142857142857142</v>
      </c>
      <c r="AG161" s="21">
        <f ca="1">TODAY()-streaming_service_data!$D161</f>
        <v>106</v>
      </c>
      <c r="AH161" s="24" t="str">
        <f ca="1">IF(AG161&lt;=100,"Active",IF(streaming_service_data!$AG161&lt;200,"Moderate","In-Active"))</f>
        <v>Moderate</v>
      </c>
      <c r="AI161" s="2">
        <f t="shared" si="14"/>
        <v>18</v>
      </c>
    </row>
    <row r="162" spans="1:35" s="2" customFormat="1" ht="15" x14ac:dyDescent="0.2">
      <c r="A162" s="17">
        <v>2521</v>
      </c>
      <c r="B162" s="17" t="s">
        <v>102</v>
      </c>
      <c r="C162" s="25">
        <v>45412</v>
      </c>
      <c r="D162" s="25">
        <v>45623</v>
      </c>
      <c r="E162" s="17">
        <v>15.99</v>
      </c>
      <c r="F162" s="17">
        <v>267</v>
      </c>
      <c r="G162" s="17" t="s">
        <v>24</v>
      </c>
      <c r="H162" s="17">
        <v>4</v>
      </c>
      <c r="I162" s="17">
        <v>4</v>
      </c>
      <c r="J162" s="17" t="b">
        <v>0</v>
      </c>
      <c r="K162" s="17">
        <v>118</v>
      </c>
      <c r="L162" s="17">
        <v>6</v>
      </c>
      <c r="M162" s="17" t="s">
        <v>25</v>
      </c>
      <c r="N162" s="17" t="s">
        <v>64</v>
      </c>
      <c r="O162" s="17" t="s">
        <v>56</v>
      </c>
      <c r="P162" s="17">
        <v>57</v>
      </c>
      <c r="Q162" s="17">
        <v>5</v>
      </c>
      <c r="R162" s="17" t="b">
        <v>0</v>
      </c>
      <c r="S162" s="17" t="s">
        <v>28</v>
      </c>
      <c r="T162" s="17">
        <v>3213</v>
      </c>
      <c r="U162" s="17" t="s">
        <v>29</v>
      </c>
      <c r="V162" s="17" t="s">
        <v>68</v>
      </c>
      <c r="W162" s="17" t="s">
        <v>37</v>
      </c>
      <c r="X162" s="17">
        <v>6</v>
      </c>
      <c r="Y162" s="19">
        <f>streaming_service_data!$X162*streaming_service_data!$E162</f>
        <v>95.94</v>
      </c>
      <c r="Z162" s="17" t="s">
        <v>407</v>
      </c>
      <c r="AA162" s="17">
        <v>2024</v>
      </c>
      <c r="AB162" s="17" t="str">
        <f t="shared" si="10"/>
        <v>Nov</v>
      </c>
      <c r="AC162" s="17">
        <f t="shared" si="11"/>
        <v>2024</v>
      </c>
      <c r="AD162" s="17" t="s">
        <v>480</v>
      </c>
      <c r="AE162" s="38">
        <f t="shared" si="12"/>
        <v>4.6842105263157894</v>
      </c>
      <c r="AF162" s="31">
        <f t="shared" si="13"/>
        <v>0.21348314606741572</v>
      </c>
      <c r="AG162" s="17">
        <f ca="1">TODAY()-streaming_service_data!$D162</f>
        <v>122</v>
      </c>
      <c r="AH162" s="20" t="str">
        <f ca="1">IF(AG162&lt;=100,"Active",IF(streaming_service_data!$AG162&lt;200,"Moderate","In-Active"))</f>
        <v>Moderate</v>
      </c>
      <c r="AI162" s="2">
        <f t="shared" si="14"/>
        <v>6</v>
      </c>
    </row>
    <row r="163" spans="1:35" s="2" customFormat="1" ht="15" x14ac:dyDescent="0.2">
      <c r="A163" s="21">
        <v>2533</v>
      </c>
      <c r="B163" s="21" t="s">
        <v>197</v>
      </c>
      <c r="C163" s="22">
        <v>44996</v>
      </c>
      <c r="D163" s="22">
        <v>45619</v>
      </c>
      <c r="E163" s="21">
        <v>15.99</v>
      </c>
      <c r="F163" s="21">
        <v>338</v>
      </c>
      <c r="G163" s="21" t="s">
        <v>24</v>
      </c>
      <c r="H163" s="21">
        <v>4</v>
      </c>
      <c r="I163" s="21">
        <v>2</v>
      </c>
      <c r="J163" s="21" t="b">
        <v>0</v>
      </c>
      <c r="K163" s="21">
        <v>525</v>
      </c>
      <c r="L163" s="21">
        <v>140</v>
      </c>
      <c r="M163" s="21" t="s">
        <v>59</v>
      </c>
      <c r="N163" s="21" t="s">
        <v>49</v>
      </c>
      <c r="O163" s="21" t="s">
        <v>67</v>
      </c>
      <c r="P163" s="21">
        <v>75</v>
      </c>
      <c r="Q163" s="21">
        <v>4.5999999999999996</v>
      </c>
      <c r="R163" s="21" t="b">
        <v>1</v>
      </c>
      <c r="S163" s="21" t="s">
        <v>28</v>
      </c>
      <c r="T163" s="21">
        <v>354</v>
      </c>
      <c r="U163" s="21" t="s">
        <v>51</v>
      </c>
      <c r="V163" s="21" t="s">
        <v>52</v>
      </c>
      <c r="W163" s="21" t="s">
        <v>75</v>
      </c>
      <c r="X163" s="21">
        <v>20</v>
      </c>
      <c r="Y163" s="23">
        <f>streaming_service_data!$X163*streaming_service_data!$E163</f>
        <v>319.8</v>
      </c>
      <c r="Z163" s="21" t="s">
        <v>406</v>
      </c>
      <c r="AA163" s="21">
        <v>2023</v>
      </c>
      <c r="AB163" s="21" t="str">
        <f t="shared" si="10"/>
        <v>Nov</v>
      </c>
      <c r="AC163" s="21">
        <f t="shared" si="11"/>
        <v>2024</v>
      </c>
      <c r="AD163" s="21" t="s">
        <v>480</v>
      </c>
      <c r="AE163" s="39">
        <f t="shared" si="12"/>
        <v>4.5066666666666668</v>
      </c>
      <c r="AF163" s="35">
        <f t="shared" si="13"/>
        <v>0.22189349112426035</v>
      </c>
      <c r="AG163" s="21">
        <f ca="1">TODAY()-streaming_service_data!$D163</f>
        <v>126</v>
      </c>
      <c r="AH163" s="24" t="str">
        <f ca="1">IF(AG163&lt;=100,"Active",IF(streaming_service_data!$AG163&lt;200,"Moderate","In-Active"))</f>
        <v>Moderate</v>
      </c>
      <c r="AI163" s="2">
        <f t="shared" si="14"/>
        <v>20</v>
      </c>
    </row>
    <row r="164" spans="1:35" s="2" customFormat="1" ht="15" x14ac:dyDescent="0.2">
      <c r="A164" s="17">
        <v>2536</v>
      </c>
      <c r="B164" s="17" t="s">
        <v>176</v>
      </c>
      <c r="C164" s="25">
        <v>45348</v>
      </c>
      <c r="D164" s="25">
        <v>45640</v>
      </c>
      <c r="E164" s="17">
        <v>15.99</v>
      </c>
      <c r="F164" s="17">
        <v>212</v>
      </c>
      <c r="G164" s="17" t="s">
        <v>55</v>
      </c>
      <c r="H164" s="17">
        <v>2</v>
      </c>
      <c r="I164" s="17">
        <v>4</v>
      </c>
      <c r="J164" s="17" t="b">
        <v>0</v>
      </c>
      <c r="K164" s="17">
        <v>608</v>
      </c>
      <c r="L164" s="17">
        <v>96</v>
      </c>
      <c r="M164" s="17" t="s">
        <v>74</v>
      </c>
      <c r="N164" s="17" t="s">
        <v>64</v>
      </c>
      <c r="O164" s="17" t="s">
        <v>41</v>
      </c>
      <c r="P164" s="17">
        <v>76</v>
      </c>
      <c r="Q164" s="17">
        <v>4</v>
      </c>
      <c r="R164" s="17" t="b">
        <v>0</v>
      </c>
      <c r="S164" s="17" t="s">
        <v>28</v>
      </c>
      <c r="T164" s="17">
        <v>296</v>
      </c>
      <c r="U164" s="17" t="s">
        <v>51</v>
      </c>
      <c r="V164" s="17" t="s">
        <v>68</v>
      </c>
      <c r="W164" s="17" t="s">
        <v>75</v>
      </c>
      <c r="X164" s="17">
        <v>9</v>
      </c>
      <c r="Y164" s="19">
        <f>streaming_service_data!$X164*streaming_service_data!$E164</f>
        <v>143.91</v>
      </c>
      <c r="Z164" s="17" t="s">
        <v>405</v>
      </c>
      <c r="AA164" s="17">
        <v>2024</v>
      </c>
      <c r="AB164" s="17" t="str">
        <f t="shared" si="10"/>
        <v>Dec</v>
      </c>
      <c r="AC164" s="17">
        <f t="shared" si="11"/>
        <v>2024</v>
      </c>
      <c r="AD164" s="17" t="s">
        <v>480</v>
      </c>
      <c r="AE164" s="38">
        <f t="shared" si="12"/>
        <v>2.7894736842105261</v>
      </c>
      <c r="AF164" s="31">
        <f t="shared" si="13"/>
        <v>0.35849056603773582</v>
      </c>
      <c r="AG164" s="17">
        <f ca="1">TODAY()-streaming_service_data!$D164</f>
        <v>105</v>
      </c>
      <c r="AH164" s="20" t="str">
        <f ca="1">IF(AG164&lt;=100,"Active",IF(streaming_service_data!$AG164&lt;200,"Moderate","In-Active"))</f>
        <v>Moderate</v>
      </c>
      <c r="AI164" s="2">
        <f t="shared" si="14"/>
        <v>9</v>
      </c>
    </row>
    <row r="165" spans="1:35" s="2" customFormat="1" ht="15" x14ac:dyDescent="0.2">
      <c r="A165" s="21">
        <v>2546</v>
      </c>
      <c r="B165" s="21" t="s">
        <v>281</v>
      </c>
      <c r="C165" s="22">
        <v>45063</v>
      </c>
      <c r="D165" s="22">
        <v>45363</v>
      </c>
      <c r="E165" s="21">
        <v>15.99</v>
      </c>
      <c r="F165" s="21">
        <v>425</v>
      </c>
      <c r="G165" s="21" t="s">
        <v>62</v>
      </c>
      <c r="H165" s="21">
        <v>3</v>
      </c>
      <c r="I165" s="21">
        <v>6</v>
      </c>
      <c r="J165" s="21" t="b">
        <v>0</v>
      </c>
      <c r="K165" s="21">
        <v>236</v>
      </c>
      <c r="L165" s="21">
        <v>37</v>
      </c>
      <c r="M165" s="21" t="s">
        <v>59</v>
      </c>
      <c r="N165" s="21" t="s">
        <v>40</v>
      </c>
      <c r="O165" s="21" t="s">
        <v>56</v>
      </c>
      <c r="P165" s="21">
        <v>49</v>
      </c>
      <c r="Q165" s="21">
        <v>4</v>
      </c>
      <c r="R165" s="21" t="b">
        <v>0</v>
      </c>
      <c r="S165" s="21" t="s">
        <v>28</v>
      </c>
      <c r="T165" s="21">
        <v>1201</v>
      </c>
      <c r="U165" s="21" t="s">
        <v>29</v>
      </c>
      <c r="V165" s="21" t="s">
        <v>36</v>
      </c>
      <c r="W165" s="21" t="s">
        <v>37</v>
      </c>
      <c r="X165" s="21">
        <v>9</v>
      </c>
      <c r="Y165" s="23">
        <f>streaming_service_data!$X165*streaming_service_data!$E165</f>
        <v>143.91</v>
      </c>
      <c r="Z165" s="21" t="s">
        <v>408</v>
      </c>
      <c r="AA165" s="21">
        <v>2023</v>
      </c>
      <c r="AB165" s="21" t="str">
        <f t="shared" si="10"/>
        <v>Mar</v>
      </c>
      <c r="AC165" s="21">
        <f t="shared" si="11"/>
        <v>2024</v>
      </c>
      <c r="AD165" s="21" t="s">
        <v>480</v>
      </c>
      <c r="AE165" s="39">
        <f t="shared" si="12"/>
        <v>8.6734693877551017</v>
      </c>
      <c r="AF165" s="35">
        <f t="shared" si="13"/>
        <v>0.11529411764705882</v>
      </c>
      <c r="AG165" s="21">
        <f ca="1">TODAY()-streaming_service_data!$D165</f>
        <v>382</v>
      </c>
      <c r="AH165" s="24" t="str">
        <f ca="1">IF(AG165&lt;=100,"Active",IF(streaming_service_data!$AG165&lt;200,"Moderate","In-Active"))</f>
        <v>In-Active</v>
      </c>
      <c r="AI165" s="2">
        <f t="shared" si="14"/>
        <v>9</v>
      </c>
    </row>
    <row r="166" spans="1:35" s="2" customFormat="1" ht="15" x14ac:dyDescent="0.2">
      <c r="A166" s="17">
        <v>2549</v>
      </c>
      <c r="B166" s="17" t="s">
        <v>107</v>
      </c>
      <c r="C166" s="25">
        <v>45520</v>
      </c>
      <c r="D166" s="25">
        <v>45622</v>
      </c>
      <c r="E166" s="17">
        <v>11.99</v>
      </c>
      <c r="F166" s="17">
        <v>299</v>
      </c>
      <c r="G166" s="17" t="s">
        <v>62</v>
      </c>
      <c r="H166" s="17">
        <v>4</v>
      </c>
      <c r="I166" s="17">
        <v>6</v>
      </c>
      <c r="J166" s="17" t="b">
        <v>0</v>
      </c>
      <c r="K166" s="17">
        <v>77</v>
      </c>
      <c r="L166" s="17">
        <v>191</v>
      </c>
      <c r="M166" s="17" t="s">
        <v>59</v>
      </c>
      <c r="N166" s="17" t="s">
        <v>64</v>
      </c>
      <c r="O166" s="17" t="s">
        <v>56</v>
      </c>
      <c r="P166" s="17">
        <v>85</v>
      </c>
      <c r="Q166" s="17">
        <v>3.4</v>
      </c>
      <c r="R166" s="17" t="b">
        <v>1</v>
      </c>
      <c r="S166" s="17" t="s">
        <v>28</v>
      </c>
      <c r="T166" s="17">
        <v>4348</v>
      </c>
      <c r="U166" s="17" t="s">
        <v>35</v>
      </c>
      <c r="V166" s="17" t="s">
        <v>60</v>
      </c>
      <c r="W166" s="17" t="s">
        <v>75</v>
      </c>
      <c r="X166" s="17">
        <v>3</v>
      </c>
      <c r="Y166" s="19">
        <f>streaming_service_data!$X166*streaming_service_data!$E166</f>
        <v>35.97</v>
      </c>
      <c r="Z166" s="17" t="s">
        <v>411</v>
      </c>
      <c r="AA166" s="17">
        <v>2024</v>
      </c>
      <c r="AB166" s="17" t="str">
        <f t="shared" si="10"/>
        <v>Nov</v>
      </c>
      <c r="AC166" s="17">
        <f t="shared" si="11"/>
        <v>2024</v>
      </c>
      <c r="AD166" s="17" t="s">
        <v>478</v>
      </c>
      <c r="AE166" s="38">
        <f t="shared" si="12"/>
        <v>3.5176470588235293</v>
      </c>
      <c r="AF166" s="31">
        <f t="shared" si="13"/>
        <v>0.28428093645484948</v>
      </c>
      <c r="AG166" s="17">
        <f ca="1">TODAY()-streaming_service_data!$D166</f>
        <v>123</v>
      </c>
      <c r="AH166" s="20" t="str">
        <f ca="1">IF(AG166&lt;=100,"Active",IF(streaming_service_data!$AG166&lt;200,"Moderate","In-Active"))</f>
        <v>Moderate</v>
      </c>
      <c r="AI166" s="2">
        <f t="shared" si="14"/>
        <v>3</v>
      </c>
    </row>
    <row r="167" spans="1:35" s="2" customFormat="1" ht="15" x14ac:dyDescent="0.2">
      <c r="A167" s="21">
        <v>2565</v>
      </c>
      <c r="B167" s="21" t="s">
        <v>131</v>
      </c>
      <c r="C167" s="22">
        <v>45550</v>
      </c>
      <c r="D167" s="22">
        <v>45644</v>
      </c>
      <c r="E167" s="21">
        <v>7.99</v>
      </c>
      <c r="F167" s="21">
        <v>231</v>
      </c>
      <c r="G167" s="21" t="s">
        <v>62</v>
      </c>
      <c r="H167" s="21">
        <v>5</v>
      </c>
      <c r="I167" s="21">
        <v>4</v>
      </c>
      <c r="J167" s="21" t="b">
        <v>1</v>
      </c>
      <c r="K167" s="21">
        <v>356</v>
      </c>
      <c r="L167" s="21">
        <v>81</v>
      </c>
      <c r="M167" s="21" t="s">
        <v>59</v>
      </c>
      <c r="N167" s="21" t="s">
        <v>49</v>
      </c>
      <c r="O167" s="21" t="s">
        <v>67</v>
      </c>
      <c r="P167" s="21">
        <v>73</v>
      </c>
      <c r="Q167" s="21">
        <v>3.4</v>
      </c>
      <c r="R167" s="21" t="b">
        <v>0</v>
      </c>
      <c r="S167" s="21" t="s">
        <v>28</v>
      </c>
      <c r="T167" s="21">
        <v>4465</v>
      </c>
      <c r="U167" s="21" t="s">
        <v>65</v>
      </c>
      <c r="V167" s="21" t="s">
        <v>68</v>
      </c>
      <c r="W167" s="21" t="s">
        <v>31</v>
      </c>
      <c r="X167" s="21">
        <v>3</v>
      </c>
      <c r="Y167" s="23">
        <f>streaming_service_data!$X167*streaming_service_data!$E167</f>
        <v>23.97</v>
      </c>
      <c r="Z167" s="21" t="s">
        <v>412</v>
      </c>
      <c r="AA167" s="21">
        <v>2024</v>
      </c>
      <c r="AB167" s="21" t="str">
        <f t="shared" si="10"/>
        <v>Dec</v>
      </c>
      <c r="AC167" s="21">
        <f t="shared" si="11"/>
        <v>2024</v>
      </c>
      <c r="AD167" s="21" t="s">
        <v>479</v>
      </c>
      <c r="AE167" s="39">
        <f t="shared" si="12"/>
        <v>3.1643835616438358</v>
      </c>
      <c r="AF167" s="35">
        <f t="shared" si="13"/>
        <v>0.31601731601731603</v>
      </c>
      <c r="AG167" s="21">
        <f ca="1">TODAY()-streaming_service_data!$D167</f>
        <v>101</v>
      </c>
      <c r="AH167" s="24" t="str">
        <f ca="1">IF(AG167&lt;=100,"Active",IF(streaming_service_data!$AG167&lt;200,"Moderate","In-Active"))</f>
        <v>Moderate</v>
      </c>
      <c r="AI167" s="2">
        <f t="shared" si="14"/>
        <v>3</v>
      </c>
    </row>
    <row r="168" spans="1:35" s="2" customFormat="1" ht="15" x14ac:dyDescent="0.2">
      <c r="A168" s="17">
        <v>2581</v>
      </c>
      <c r="B168" s="17" t="s">
        <v>160</v>
      </c>
      <c r="C168" s="25">
        <v>45029</v>
      </c>
      <c r="D168" s="25">
        <v>45334</v>
      </c>
      <c r="E168" s="17">
        <v>15.99</v>
      </c>
      <c r="F168" s="17">
        <v>495</v>
      </c>
      <c r="G168" s="17" t="s">
        <v>46</v>
      </c>
      <c r="H168" s="17">
        <v>1</v>
      </c>
      <c r="I168" s="17">
        <v>3</v>
      </c>
      <c r="J168" s="17" t="b">
        <v>0</v>
      </c>
      <c r="K168" s="17">
        <v>704</v>
      </c>
      <c r="L168" s="17">
        <v>53</v>
      </c>
      <c r="M168" s="17" t="s">
        <v>44</v>
      </c>
      <c r="N168" s="17" t="s">
        <v>49</v>
      </c>
      <c r="O168" s="17" t="s">
        <v>56</v>
      </c>
      <c r="P168" s="17">
        <v>94</v>
      </c>
      <c r="Q168" s="17">
        <v>3.4</v>
      </c>
      <c r="R168" s="17" t="b">
        <v>0</v>
      </c>
      <c r="S168" s="17" t="s">
        <v>28</v>
      </c>
      <c r="T168" s="17">
        <v>944</v>
      </c>
      <c r="U168" s="17" t="s">
        <v>65</v>
      </c>
      <c r="V168" s="17" t="s">
        <v>68</v>
      </c>
      <c r="W168" s="17" t="s">
        <v>37</v>
      </c>
      <c r="X168" s="17">
        <v>9</v>
      </c>
      <c r="Y168" s="19">
        <f>streaming_service_data!$X168*streaming_service_data!$E168</f>
        <v>143.91</v>
      </c>
      <c r="Z168" s="17" t="s">
        <v>407</v>
      </c>
      <c r="AA168" s="17">
        <v>2023</v>
      </c>
      <c r="AB168" s="17" t="str">
        <f t="shared" si="10"/>
        <v>Feb</v>
      </c>
      <c r="AC168" s="17">
        <f t="shared" si="11"/>
        <v>2024</v>
      </c>
      <c r="AD168" s="17" t="s">
        <v>480</v>
      </c>
      <c r="AE168" s="38">
        <f t="shared" si="12"/>
        <v>5.2659574468085104</v>
      </c>
      <c r="AF168" s="31">
        <f t="shared" si="13"/>
        <v>0.1898989898989899</v>
      </c>
      <c r="AG168" s="17">
        <f ca="1">TODAY()-streaming_service_data!$D168</f>
        <v>411</v>
      </c>
      <c r="AH168" s="20" t="str">
        <f ca="1">IF(AG168&lt;=100,"Active",IF(streaming_service_data!$AG168&lt;200,"Moderate","In-Active"))</f>
        <v>In-Active</v>
      </c>
      <c r="AI168" s="2">
        <f t="shared" si="14"/>
        <v>9</v>
      </c>
    </row>
    <row r="169" spans="1:35" s="2" customFormat="1" ht="15" x14ac:dyDescent="0.2">
      <c r="A169" s="21">
        <v>2593</v>
      </c>
      <c r="B169" s="21" t="s">
        <v>94</v>
      </c>
      <c r="C169" s="22">
        <v>44916</v>
      </c>
      <c r="D169" s="22">
        <v>45608</v>
      </c>
      <c r="E169" s="21">
        <v>7.99</v>
      </c>
      <c r="F169" s="21">
        <v>311</v>
      </c>
      <c r="G169" s="21" t="s">
        <v>55</v>
      </c>
      <c r="H169" s="21">
        <v>5</v>
      </c>
      <c r="I169" s="21">
        <v>6</v>
      </c>
      <c r="J169" s="21" t="b">
        <v>0</v>
      </c>
      <c r="K169" s="21">
        <v>587</v>
      </c>
      <c r="L169" s="21">
        <v>140</v>
      </c>
      <c r="M169" s="21" t="s">
        <v>48</v>
      </c>
      <c r="N169" s="21" t="s">
        <v>26</v>
      </c>
      <c r="O169" s="21" t="s">
        <v>41</v>
      </c>
      <c r="P169" s="21">
        <v>43</v>
      </c>
      <c r="Q169" s="21">
        <v>3.6</v>
      </c>
      <c r="R169" s="21" t="b">
        <v>1</v>
      </c>
      <c r="S169" s="21" t="s">
        <v>28</v>
      </c>
      <c r="T169" s="21">
        <v>4635</v>
      </c>
      <c r="U169" s="21" t="s">
        <v>29</v>
      </c>
      <c r="V169" s="21" t="s">
        <v>52</v>
      </c>
      <c r="W169" s="21" t="s">
        <v>75</v>
      </c>
      <c r="X169" s="21">
        <v>22</v>
      </c>
      <c r="Y169" s="23">
        <f>streaming_service_data!$X169*streaming_service_data!$E169</f>
        <v>175.78</v>
      </c>
      <c r="Z169" s="21" t="s">
        <v>415</v>
      </c>
      <c r="AA169" s="21">
        <v>2022</v>
      </c>
      <c r="AB169" s="21" t="str">
        <f t="shared" si="10"/>
        <v>Nov</v>
      </c>
      <c r="AC169" s="21">
        <f t="shared" si="11"/>
        <v>2024</v>
      </c>
      <c r="AD169" s="21" t="s">
        <v>479</v>
      </c>
      <c r="AE169" s="39">
        <f t="shared" si="12"/>
        <v>7.2325581395348841</v>
      </c>
      <c r="AF169" s="35">
        <f t="shared" si="13"/>
        <v>0.13826366559485531</v>
      </c>
      <c r="AG169" s="21">
        <f ca="1">TODAY()-streaming_service_data!$D169</f>
        <v>137</v>
      </c>
      <c r="AH169" s="24" t="str">
        <f ca="1">IF(AG169&lt;=100,"Active",IF(streaming_service_data!$AG169&lt;200,"Moderate","In-Active"))</f>
        <v>Moderate</v>
      </c>
      <c r="AI169" s="2">
        <f t="shared" si="14"/>
        <v>22</v>
      </c>
    </row>
    <row r="170" spans="1:35" s="2" customFormat="1" ht="15" x14ac:dyDescent="0.2">
      <c r="A170" s="17">
        <v>2603</v>
      </c>
      <c r="B170" s="17" t="s">
        <v>365</v>
      </c>
      <c r="C170" s="25">
        <v>45430</v>
      </c>
      <c r="D170" s="25">
        <v>45616</v>
      </c>
      <c r="E170" s="17">
        <v>11.99</v>
      </c>
      <c r="F170" s="17">
        <v>416</v>
      </c>
      <c r="G170" s="17" t="s">
        <v>79</v>
      </c>
      <c r="H170" s="17">
        <v>3</v>
      </c>
      <c r="I170" s="17">
        <v>5</v>
      </c>
      <c r="J170" s="17" t="b">
        <v>0</v>
      </c>
      <c r="K170" s="17">
        <v>97</v>
      </c>
      <c r="L170" s="17">
        <v>172</v>
      </c>
      <c r="M170" s="17" t="s">
        <v>25</v>
      </c>
      <c r="N170" s="17" t="s">
        <v>49</v>
      </c>
      <c r="O170" s="17" t="s">
        <v>50</v>
      </c>
      <c r="P170" s="17">
        <v>89</v>
      </c>
      <c r="Q170" s="17">
        <v>4.3</v>
      </c>
      <c r="R170" s="17" t="b">
        <v>1</v>
      </c>
      <c r="S170" s="17" t="s">
        <v>28</v>
      </c>
      <c r="T170" s="17">
        <v>786</v>
      </c>
      <c r="U170" s="17" t="s">
        <v>51</v>
      </c>
      <c r="V170" s="17" t="s">
        <v>52</v>
      </c>
      <c r="W170" s="17" t="s">
        <v>75</v>
      </c>
      <c r="X170" s="17">
        <v>6</v>
      </c>
      <c r="Y170" s="19">
        <f>streaming_service_data!$X170*streaming_service_data!$E170</f>
        <v>71.94</v>
      </c>
      <c r="Z170" s="17" t="s">
        <v>408</v>
      </c>
      <c r="AA170" s="17">
        <v>2024</v>
      </c>
      <c r="AB170" s="17" t="str">
        <f t="shared" si="10"/>
        <v>Nov</v>
      </c>
      <c r="AC170" s="17">
        <f t="shared" si="11"/>
        <v>2024</v>
      </c>
      <c r="AD170" s="17" t="s">
        <v>478</v>
      </c>
      <c r="AE170" s="38">
        <f t="shared" si="12"/>
        <v>4.6741573033707864</v>
      </c>
      <c r="AF170" s="31">
        <f t="shared" si="13"/>
        <v>0.21394230769230768</v>
      </c>
      <c r="AG170" s="17">
        <f ca="1">TODAY()-streaming_service_data!$D170</f>
        <v>129</v>
      </c>
      <c r="AH170" s="20" t="str">
        <f ca="1">IF(AG170&lt;=100,"Active",IF(streaming_service_data!$AG170&lt;200,"Moderate","In-Active"))</f>
        <v>Moderate</v>
      </c>
      <c r="AI170" s="2">
        <f t="shared" si="14"/>
        <v>6</v>
      </c>
    </row>
    <row r="171" spans="1:35" s="2" customFormat="1" ht="15" x14ac:dyDescent="0.2">
      <c r="A171" s="21">
        <v>2613</v>
      </c>
      <c r="B171" s="21" t="s">
        <v>363</v>
      </c>
      <c r="C171" s="22">
        <v>45109</v>
      </c>
      <c r="D171" s="22">
        <v>45642</v>
      </c>
      <c r="E171" s="21">
        <v>7.99</v>
      </c>
      <c r="F171" s="21">
        <v>129</v>
      </c>
      <c r="G171" s="21" t="s">
        <v>46</v>
      </c>
      <c r="H171" s="21">
        <v>4</v>
      </c>
      <c r="I171" s="21">
        <v>5</v>
      </c>
      <c r="J171" s="21" t="b">
        <v>0</v>
      </c>
      <c r="K171" s="21">
        <v>439</v>
      </c>
      <c r="L171" s="21">
        <v>10</v>
      </c>
      <c r="M171" s="21" t="s">
        <v>44</v>
      </c>
      <c r="N171" s="21" t="s">
        <v>49</v>
      </c>
      <c r="O171" s="21" t="s">
        <v>67</v>
      </c>
      <c r="P171" s="21">
        <v>11</v>
      </c>
      <c r="Q171" s="21">
        <v>3.7</v>
      </c>
      <c r="R171" s="21" t="b">
        <v>0</v>
      </c>
      <c r="S171" s="21" t="s">
        <v>28</v>
      </c>
      <c r="T171" s="21">
        <v>3741</v>
      </c>
      <c r="U171" s="21" t="s">
        <v>65</v>
      </c>
      <c r="V171" s="21" t="s">
        <v>30</v>
      </c>
      <c r="W171" s="21" t="s">
        <v>53</v>
      </c>
      <c r="X171" s="21">
        <v>17</v>
      </c>
      <c r="Y171" s="23">
        <f>streaming_service_data!$X171*streaming_service_data!$E171</f>
        <v>135.83000000000001</v>
      </c>
      <c r="Z171" s="21" t="s">
        <v>410</v>
      </c>
      <c r="AA171" s="21">
        <v>2023</v>
      </c>
      <c r="AB171" s="21" t="str">
        <f t="shared" si="10"/>
        <v>Dec</v>
      </c>
      <c r="AC171" s="21">
        <f t="shared" si="11"/>
        <v>2024</v>
      </c>
      <c r="AD171" s="21" t="s">
        <v>479</v>
      </c>
      <c r="AE171" s="39">
        <f t="shared" si="12"/>
        <v>11.727272727272727</v>
      </c>
      <c r="AF171" s="35">
        <f t="shared" si="13"/>
        <v>8.5271317829457363E-2</v>
      </c>
      <c r="AG171" s="21">
        <f ca="1">TODAY()-streaming_service_data!$D171</f>
        <v>103</v>
      </c>
      <c r="AH171" s="24" t="str">
        <f ca="1">IF(AG171&lt;=100,"Active",IF(streaming_service_data!$AG171&lt;200,"Moderate","In-Active"))</f>
        <v>Moderate</v>
      </c>
      <c r="AI171" s="2">
        <f t="shared" si="14"/>
        <v>17</v>
      </c>
    </row>
    <row r="172" spans="1:35" s="2" customFormat="1" ht="15" x14ac:dyDescent="0.2">
      <c r="A172" s="17">
        <v>2639</v>
      </c>
      <c r="B172" s="17" t="s">
        <v>189</v>
      </c>
      <c r="C172" s="25">
        <v>45461</v>
      </c>
      <c r="D172" s="25">
        <v>45485</v>
      </c>
      <c r="E172" s="17">
        <v>11.99</v>
      </c>
      <c r="F172" s="17">
        <v>163</v>
      </c>
      <c r="G172" s="17" t="s">
        <v>33</v>
      </c>
      <c r="H172" s="17">
        <v>5</v>
      </c>
      <c r="I172" s="17">
        <v>1</v>
      </c>
      <c r="J172" s="17" t="b">
        <v>1</v>
      </c>
      <c r="K172" s="17">
        <v>38</v>
      </c>
      <c r="L172" s="17">
        <v>53</v>
      </c>
      <c r="M172" s="17" t="s">
        <v>59</v>
      </c>
      <c r="N172" s="17" t="s">
        <v>40</v>
      </c>
      <c r="O172" s="17" t="s">
        <v>56</v>
      </c>
      <c r="P172" s="17">
        <v>37</v>
      </c>
      <c r="Q172" s="17">
        <v>4.5999999999999996</v>
      </c>
      <c r="R172" s="17" t="b">
        <v>0</v>
      </c>
      <c r="S172" s="17" t="s">
        <v>28</v>
      </c>
      <c r="T172" s="17">
        <v>1934</v>
      </c>
      <c r="U172" s="17" t="s">
        <v>29</v>
      </c>
      <c r="V172" s="17" t="s">
        <v>30</v>
      </c>
      <c r="W172" s="17" t="s">
        <v>37</v>
      </c>
      <c r="X172" s="17">
        <v>1</v>
      </c>
      <c r="Y172" s="19">
        <f>streaming_service_data!$X172*streaming_service_data!$E172</f>
        <v>11.99</v>
      </c>
      <c r="Z172" s="17" t="s">
        <v>409</v>
      </c>
      <c r="AA172" s="17">
        <v>2024</v>
      </c>
      <c r="AB172" s="17" t="str">
        <f t="shared" si="10"/>
        <v>Jul</v>
      </c>
      <c r="AC172" s="17">
        <f t="shared" si="11"/>
        <v>2024</v>
      </c>
      <c r="AD172" s="17" t="s">
        <v>478</v>
      </c>
      <c r="AE172" s="38">
        <f t="shared" si="12"/>
        <v>4.4054054054054053</v>
      </c>
      <c r="AF172" s="31">
        <f t="shared" si="13"/>
        <v>0.22699386503067484</v>
      </c>
      <c r="AG172" s="17">
        <f ca="1">TODAY()-streaming_service_data!$D172</f>
        <v>260</v>
      </c>
      <c r="AH172" s="20" t="str">
        <f ca="1">IF(AG172&lt;=100,"Active",IF(streaming_service_data!$AG172&lt;200,"Moderate","In-Active"))</f>
        <v>In-Active</v>
      </c>
      <c r="AI172" s="2">
        <f t="shared" si="14"/>
        <v>1</v>
      </c>
    </row>
    <row r="173" spans="1:35" s="2" customFormat="1" ht="15" x14ac:dyDescent="0.2">
      <c r="A173" s="21">
        <v>2647</v>
      </c>
      <c r="B173" s="21" t="s">
        <v>146</v>
      </c>
      <c r="C173" s="22">
        <v>45496</v>
      </c>
      <c r="D173" s="22">
        <v>45643</v>
      </c>
      <c r="E173" s="21">
        <v>7.99</v>
      </c>
      <c r="F173" s="21">
        <v>393</v>
      </c>
      <c r="G173" s="21" t="s">
        <v>55</v>
      </c>
      <c r="H173" s="21">
        <v>4</v>
      </c>
      <c r="I173" s="21">
        <v>2</v>
      </c>
      <c r="J173" s="21" t="b">
        <v>1</v>
      </c>
      <c r="K173" s="21">
        <v>487</v>
      </c>
      <c r="L173" s="21">
        <v>105</v>
      </c>
      <c r="M173" s="21" t="s">
        <v>39</v>
      </c>
      <c r="N173" s="21" t="s">
        <v>26</v>
      </c>
      <c r="O173" s="21" t="s">
        <v>67</v>
      </c>
      <c r="P173" s="21">
        <v>99</v>
      </c>
      <c r="Q173" s="21">
        <v>3.4</v>
      </c>
      <c r="R173" s="21" t="b">
        <v>0</v>
      </c>
      <c r="S173" s="21" t="s">
        <v>28</v>
      </c>
      <c r="T173" s="21">
        <v>2460</v>
      </c>
      <c r="U173" s="21" t="s">
        <v>65</v>
      </c>
      <c r="V173" s="21" t="s">
        <v>30</v>
      </c>
      <c r="W173" s="21" t="s">
        <v>53</v>
      </c>
      <c r="X173" s="21">
        <v>4</v>
      </c>
      <c r="Y173" s="23">
        <f>streaming_service_data!$X173*streaming_service_data!$E173</f>
        <v>31.96</v>
      </c>
      <c r="Z173" s="21" t="s">
        <v>410</v>
      </c>
      <c r="AA173" s="21">
        <v>2024</v>
      </c>
      <c r="AB173" s="21" t="str">
        <f t="shared" si="10"/>
        <v>Dec</v>
      </c>
      <c r="AC173" s="21">
        <f t="shared" si="11"/>
        <v>2024</v>
      </c>
      <c r="AD173" s="21" t="s">
        <v>479</v>
      </c>
      <c r="AE173" s="39">
        <f t="shared" si="12"/>
        <v>3.9696969696969697</v>
      </c>
      <c r="AF173" s="35">
        <f t="shared" si="13"/>
        <v>0.25190839694656486</v>
      </c>
      <c r="AG173" s="21">
        <f ca="1">TODAY()-streaming_service_data!$D173</f>
        <v>102</v>
      </c>
      <c r="AH173" s="24" t="str">
        <f ca="1">IF(AG173&lt;=100,"Active",IF(streaming_service_data!$AG173&lt;200,"Moderate","In-Active"))</f>
        <v>Moderate</v>
      </c>
      <c r="AI173" s="2">
        <f t="shared" si="14"/>
        <v>4</v>
      </c>
    </row>
    <row r="174" spans="1:35" s="2" customFormat="1" ht="15" x14ac:dyDescent="0.2">
      <c r="A174" s="17">
        <v>2660</v>
      </c>
      <c r="B174" s="17" t="s">
        <v>186</v>
      </c>
      <c r="C174" s="25">
        <v>44925</v>
      </c>
      <c r="D174" s="25">
        <v>45394</v>
      </c>
      <c r="E174" s="17">
        <v>11.99</v>
      </c>
      <c r="F174" s="17">
        <v>351</v>
      </c>
      <c r="G174" s="17" t="s">
        <v>55</v>
      </c>
      <c r="H174" s="17">
        <v>1</v>
      </c>
      <c r="I174" s="17">
        <v>1</v>
      </c>
      <c r="J174" s="17" t="b">
        <v>1</v>
      </c>
      <c r="K174" s="17">
        <v>80</v>
      </c>
      <c r="L174" s="17">
        <v>70</v>
      </c>
      <c r="M174" s="17" t="s">
        <v>25</v>
      </c>
      <c r="N174" s="17" t="s">
        <v>49</v>
      </c>
      <c r="O174" s="17" t="s">
        <v>34</v>
      </c>
      <c r="P174" s="17">
        <v>54</v>
      </c>
      <c r="Q174" s="17">
        <v>4.5</v>
      </c>
      <c r="R174" s="17" t="b">
        <v>1</v>
      </c>
      <c r="S174" s="17" t="s">
        <v>28</v>
      </c>
      <c r="T174" s="17">
        <v>732</v>
      </c>
      <c r="U174" s="17" t="s">
        <v>65</v>
      </c>
      <c r="V174" s="17" t="s">
        <v>30</v>
      </c>
      <c r="W174" s="17" t="s">
        <v>37</v>
      </c>
      <c r="X174" s="17">
        <v>15</v>
      </c>
      <c r="Y174" s="19">
        <f>streaming_service_data!$X174*streaming_service_data!$E174</f>
        <v>179.85</v>
      </c>
      <c r="Z174" s="17" t="s">
        <v>415</v>
      </c>
      <c r="AA174" s="17">
        <v>2022</v>
      </c>
      <c r="AB174" s="17" t="str">
        <f t="shared" si="10"/>
        <v>Apr</v>
      </c>
      <c r="AC174" s="17">
        <f t="shared" si="11"/>
        <v>2024</v>
      </c>
      <c r="AD174" s="17" t="s">
        <v>478</v>
      </c>
      <c r="AE174" s="38">
        <f t="shared" si="12"/>
        <v>6.5</v>
      </c>
      <c r="AF174" s="31">
        <f t="shared" si="13"/>
        <v>0.15384615384615385</v>
      </c>
      <c r="AG174" s="17">
        <f ca="1">TODAY()-streaming_service_data!$D174</f>
        <v>351</v>
      </c>
      <c r="AH174" s="20" t="str">
        <f ca="1">IF(AG174&lt;=100,"Active",IF(streaming_service_data!$AG174&lt;200,"Moderate","In-Active"))</f>
        <v>In-Active</v>
      </c>
      <c r="AI174" s="2">
        <f t="shared" si="14"/>
        <v>15</v>
      </c>
    </row>
    <row r="175" spans="1:35" s="2" customFormat="1" ht="15" x14ac:dyDescent="0.2">
      <c r="A175" s="21">
        <v>2664</v>
      </c>
      <c r="B175" s="21" t="s">
        <v>78</v>
      </c>
      <c r="C175" s="22">
        <v>45214</v>
      </c>
      <c r="D175" s="22">
        <v>45623</v>
      </c>
      <c r="E175" s="21">
        <v>7.99</v>
      </c>
      <c r="F175" s="21">
        <v>123</v>
      </c>
      <c r="G175" s="21" t="s">
        <v>62</v>
      </c>
      <c r="H175" s="21">
        <v>2</v>
      </c>
      <c r="I175" s="21">
        <v>3</v>
      </c>
      <c r="J175" s="21" t="b">
        <v>1</v>
      </c>
      <c r="K175" s="21">
        <v>826</v>
      </c>
      <c r="L175" s="21">
        <v>79</v>
      </c>
      <c r="M175" s="21" t="s">
        <v>63</v>
      </c>
      <c r="N175" s="21" t="s">
        <v>49</v>
      </c>
      <c r="O175" s="21" t="s">
        <v>34</v>
      </c>
      <c r="P175" s="21">
        <v>34</v>
      </c>
      <c r="Q175" s="21">
        <v>3.5</v>
      </c>
      <c r="R175" s="21" t="b">
        <v>0</v>
      </c>
      <c r="S175" s="21" t="s">
        <v>28</v>
      </c>
      <c r="T175" s="21">
        <v>402</v>
      </c>
      <c r="U175" s="21" t="s">
        <v>35</v>
      </c>
      <c r="V175" s="21" t="s">
        <v>52</v>
      </c>
      <c r="W175" s="21" t="s">
        <v>37</v>
      </c>
      <c r="X175" s="21">
        <v>13</v>
      </c>
      <c r="Y175" s="23">
        <f>streaming_service_data!$X175*streaming_service_data!$E175</f>
        <v>103.87</v>
      </c>
      <c r="Z175" s="21" t="s">
        <v>413</v>
      </c>
      <c r="AA175" s="21">
        <v>2023</v>
      </c>
      <c r="AB175" s="21" t="str">
        <f t="shared" si="10"/>
        <v>Nov</v>
      </c>
      <c r="AC175" s="21">
        <f t="shared" si="11"/>
        <v>2024</v>
      </c>
      <c r="AD175" s="21" t="s">
        <v>479</v>
      </c>
      <c r="AE175" s="39">
        <f t="shared" si="12"/>
        <v>3.6176470588235294</v>
      </c>
      <c r="AF175" s="35">
        <f t="shared" si="13"/>
        <v>0.27642276422764228</v>
      </c>
      <c r="AG175" s="21">
        <f ca="1">TODAY()-streaming_service_data!$D175</f>
        <v>122</v>
      </c>
      <c r="AH175" s="24" t="str">
        <f ca="1">IF(AG175&lt;=100,"Active",IF(streaming_service_data!$AG175&lt;200,"Moderate","In-Active"))</f>
        <v>Moderate</v>
      </c>
      <c r="AI175" s="2">
        <f t="shared" si="14"/>
        <v>13</v>
      </c>
    </row>
    <row r="176" spans="1:35" s="2" customFormat="1" ht="15" x14ac:dyDescent="0.2">
      <c r="A176" s="17">
        <v>2675</v>
      </c>
      <c r="B176" s="17" t="s">
        <v>384</v>
      </c>
      <c r="C176" s="25">
        <v>44975</v>
      </c>
      <c r="D176" s="25">
        <v>45394</v>
      </c>
      <c r="E176" s="17">
        <v>15.99</v>
      </c>
      <c r="F176" s="17">
        <v>28</v>
      </c>
      <c r="G176" s="17" t="s">
        <v>46</v>
      </c>
      <c r="H176" s="17">
        <v>2</v>
      </c>
      <c r="I176" s="17">
        <v>1</v>
      </c>
      <c r="J176" s="17" t="b">
        <v>1</v>
      </c>
      <c r="K176" s="17">
        <v>666</v>
      </c>
      <c r="L176" s="17">
        <v>65</v>
      </c>
      <c r="M176" s="17" t="s">
        <v>74</v>
      </c>
      <c r="N176" s="17" t="s">
        <v>26</v>
      </c>
      <c r="O176" s="17" t="s">
        <v>34</v>
      </c>
      <c r="P176" s="17">
        <v>21</v>
      </c>
      <c r="Q176" s="17">
        <v>4.3</v>
      </c>
      <c r="R176" s="17" t="b">
        <v>0</v>
      </c>
      <c r="S176" s="17" t="s">
        <v>28</v>
      </c>
      <c r="T176" s="17">
        <v>2538</v>
      </c>
      <c r="U176" s="17" t="s">
        <v>35</v>
      </c>
      <c r="V176" s="17" t="s">
        <v>52</v>
      </c>
      <c r="W176" s="17" t="s">
        <v>31</v>
      </c>
      <c r="X176" s="17">
        <v>13</v>
      </c>
      <c r="Y176" s="19">
        <f>streaming_service_data!$X176*streaming_service_data!$E176</f>
        <v>207.87</v>
      </c>
      <c r="Z176" s="17" t="s">
        <v>405</v>
      </c>
      <c r="AA176" s="17">
        <v>2023</v>
      </c>
      <c r="AB176" s="17" t="str">
        <f t="shared" si="10"/>
        <v>Apr</v>
      </c>
      <c r="AC176" s="17">
        <f t="shared" si="11"/>
        <v>2024</v>
      </c>
      <c r="AD176" s="17" t="s">
        <v>480</v>
      </c>
      <c r="AE176" s="38">
        <f t="shared" si="12"/>
        <v>1.3333333333333333</v>
      </c>
      <c r="AF176" s="31">
        <f t="shared" si="13"/>
        <v>0.75</v>
      </c>
      <c r="AG176" s="17">
        <f ca="1">TODAY()-streaming_service_data!$D176</f>
        <v>351</v>
      </c>
      <c r="AH176" s="20" t="str">
        <f ca="1">IF(AG176&lt;=100,"Active",IF(streaming_service_data!$AG176&lt;200,"Moderate","In-Active"))</f>
        <v>In-Active</v>
      </c>
      <c r="AI176" s="2">
        <f t="shared" si="14"/>
        <v>13</v>
      </c>
    </row>
    <row r="177" spans="1:35" s="2" customFormat="1" ht="15" x14ac:dyDescent="0.2">
      <c r="A177" s="21">
        <v>2690</v>
      </c>
      <c r="B177" s="21" t="s">
        <v>120</v>
      </c>
      <c r="C177" s="22">
        <v>45055</v>
      </c>
      <c r="D177" s="22">
        <v>45625</v>
      </c>
      <c r="E177" s="21">
        <v>15.99</v>
      </c>
      <c r="F177" s="21">
        <v>466</v>
      </c>
      <c r="G177" s="21" t="s">
        <v>43</v>
      </c>
      <c r="H177" s="21">
        <v>3</v>
      </c>
      <c r="I177" s="21">
        <v>2</v>
      </c>
      <c r="J177" s="21" t="b">
        <v>0</v>
      </c>
      <c r="K177" s="21">
        <v>977</v>
      </c>
      <c r="L177" s="21">
        <v>94</v>
      </c>
      <c r="M177" s="21" t="s">
        <v>74</v>
      </c>
      <c r="N177" s="21" t="s">
        <v>64</v>
      </c>
      <c r="O177" s="21" t="s">
        <v>41</v>
      </c>
      <c r="P177" s="21">
        <v>67</v>
      </c>
      <c r="Q177" s="21">
        <v>3.6</v>
      </c>
      <c r="R177" s="21" t="b">
        <v>1</v>
      </c>
      <c r="S177" s="21" t="s">
        <v>28</v>
      </c>
      <c r="T177" s="21">
        <v>4004</v>
      </c>
      <c r="U177" s="21" t="s">
        <v>29</v>
      </c>
      <c r="V177" s="21" t="s">
        <v>30</v>
      </c>
      <c r="W177" s="21" t="s">
        <v>75</v>
      </c>
      <c r="X177" s="21">
        <v>18</v>
      </c>
      <c r="Y177" s="23">
        <f>streaming_service_data!$X177*streaming_service_data!$E177</f>
        <v>287.82</v>
      </c>
      <c r="Z177" s="21" t="s">
        <v>408</v>
      </c>
      <c r="AA177" s="21">
        <v>2023</v>
      </c>
      <c r="AB177" s="21" t="str">
        <f t="shared" si="10"/>
        <v>Nov</v>
      </c>
      <c r="AC177" s="21">
        <f t="shared" si="11"/>
        <v>2024</v>
      </c>
      <c r="AD177" s="21" t="s">
        <v>480</v>
      </c>
      <c r="AE177" s="39">
        <f t="shared" si="12"/>
        <v>6.955223880597015</v>
      </c>
      <c r="AF177" s="35">
        <f t="shared" si="13"/>
        <v>0.14377682403433475</v>
      </c>
      <c r="AG177" s="21">
        <f ca="1">TODAY()-streaming_service_data!$D177</f>
        <v>120</v>
      </c>
      <c r="AH177" s="24" t="str">
        <f ca="1">IF(AG177&lt;=100,"Active",IF(streaming_service_data!$AG177&lt;200,"Moderate","In-Active"))</f>
        <v>Moderate</v>
      </c>
      <c r="AI177" s="2">
        <f t="shared" si="14"/>
        <v>18</v>
      </c>
    </row>
    <row r="178" spans="1:35" s="2" customFormat="1" ht="15" x14ac:dyDescent="0.2">
      <c r="A178" s="17">
        <v>2697</v>
      </c>
      <c r="B178" s="17" t="s">
        <v>118</v>
      </c>
      <c r="C178" s="25">
        <v>45570</v>
      </c>
      <c r="D178" s="25">
        <v>45547</v>
      </c>
      <c r="E178" s="17">
        <v>15.99</v>
      </c>
      <c r="F178" s="17">
        <v>423</v>
      </c>
      <c r="G178" s="17" t="s">
        <v>33</v>
      </c>
      <c r="H178" s="17">
        <v>4</v>
      </c>
      <c r="I178" s="17">
        <v>3</v>
      </c>
      <c r="J178" s="17" t="b">
        <v>0</v>
      </c>
      <c r="K178" s="17">
        <v>648</v>
      </c>
      <c r="L178" s="17">
        <v>46</v>
      </c>
      <c r="M178" s="17" t="s">
        <v>25</v>
      </c>
      <c r="N178" s="17" t="s">
        <v>40</v>
      </c>
      <c r="O178" s="17" t="s">
        <v>50</v>
      </c>
      <c r="P178" s="17">
        <v>0</v>
      </c>
      <c r="Q178" s="17">
        <v>4.5</v>
      </c>
      <c r="R178" s="17" t="b">
        <v>0</v>
      </c>
      <c r="S178" s="17" t="s">
        <v>28</v>
      </c>
      <c r="T178" s="17">
        <v>3859</v>
      </c>
      <c r="U178" s="17" t="s">
        <v>29</v>
      </c>
      <c r="V178" s="17" t="s">
        <v>68</v>
      </c>
      <c r="W178" s="17" t="s">
        <v>31</v>
      </c>
      <c r="X178" s="17">
        <v>1</v>
      </c>
      <c r="Y178" s="19">
        <f>streaming_service_data!$X178*streaming_service_data!$E178</f>
        <v>15.99</v>
      </c>
      <c r="Z178" s="17" t="s">
        <v>413</v>
      </c>
      <c r="AA178" s="17">
        <v>2024</v>
      </c>
      <c r="AB178" s="17" t="str">
        <f t="shared" si="10"/>
        <v>Sep</v>
      </c>
      <c r="AC178" s="17">
        <f t="shared" si="11"/>
        <v>2024</v>
      </c>
      <c r="AD178" s="17" t="s">
        <v>480</v>
      </c>
      <c r="AE178" s="38">
        <f t="shared" si="12"/>
        <v>0</v>
      </c>
      <c r="AF178" s="31">
        <f t="shared" si="13"/>
        <v>0</v>
      </c>
      <c r="AG178" s="17">
        <f ca="1">TODAY()-streaming_service_data!$D178</f>
        <v>198</v>
      </c>
      <c r="AH178" s="20" t="str">
        <f ca="1">IF(AG178&lt;=100,"Active",IF(streaming_service_data!$AG178&lt;200,"Moderate","In-Active"))</f>
        <v>Moderate</v>
      </c>
      <c r="AI178" s="2">
        <f t="shared" si="14"/>
        <v>1</v>
      </c>
    </row>
    <row r="179" spans="1:35" s="2" customFormat="1" ht="15" x14ac:dyDescent="0.2">
      <c r="A179" s="21">
        <v>2701</v>
      </c>
      <c r="B179" s="21" t="s">
        <v>219</v>
      </c>
      <c r="C179" s="22">
        <v>45417</v>
      </c>
      <c r="D179" s="22">
        <v>45303</v>
      </c>
      <c r="E179" s="21">
        <v>11.99</v>
      </c>
      <c r="F179" s="21">
        <v>13</v>
      </c>
      <c r="G179" s="21" t="s">
        <v>33</v>
      </c>
      <c r="H179" s="21">
        <v>4</v>
      </c>
      <c r="I179" s="21">
        <v>6</v>
      </c>
      <c r="J179" s="21" t="b">
        <v>1</v>
      </c>
      <c r="K179" s="21">
        <v>537</v>
      </c>
      <c r="L179" s="21">
        <v>121</v>
      </c>
      <c r="M179" s="21" t="s">
        <v>59</v>
      </c>
      <c r="N179" s="21" t="s">
        <v>64</v>
      </c>
      <c r="O179" s="21" t="s">
        <v>50</v>
      </c>
      <c r="P179" s="21">
        <v>17</v>
      </c>
      <c r="Q179" s="21">
        <v>3.1</v>
      </c>
      <c r="R179" s="21" t="b">
        <v>1</v>
      </c>
      <c r="S179" s="21" t="s">
        <v>28</v>
      </c>
      <c r="T179" s="21">
        <v>2124</v>
      </c>
      <c r="U179" s="21" t="s">
        <v>35</v>
      </c>
      <c r="V179" s="21" t="s">
        <v>68</v>
      </c>
      <c r="W179" s="21" t="s">
        <v>53</v>
      </c>
      <c r="X179" s="21">
        <v>3</v>
      </c>
      <c r="Y179" s="23">
        <f>streaming_service_data!$X179*streaming_service_data!$E179</f>
        <v>35.97</v>
      </c>
      <c r="Z179" s="21" t="s">
        <v>408</v>
      </c>
      <c r="AA179" s="21">
        <v>2024</v>
      </c>
      <c r="AB179" s="21" t="str">
        <f t="shared" si="10"/>
        <v>Jan</v>
      </c>
      <c r="AC179" s="21">
        <f t="shared" si="11"/>
        <v>2024</v>
      </c>
      <c r="AD179" s="21" t="s">
        <v>478</v>
      </c>
      <c r="AE179" s="39">
        <f t="shared" si="12"/>
        <v>0.76470588235294112</v>
      </c>
      <c r="AF179" s="35">
        <f t="shared" si="13"/>
        <v>1.3076923076923077</v>
      </c>
      <c r="AG179" s="21">
        <f ca="1">TODAY()-streaming_service_data!$D179</f>
        <v>442</v>
      </c>
      <c r="AH179" s="24" t="str">
        <f ca="1">IF(AG179&lt;=100,"Active",IF(streaming_service_data!$AG179&lt;200,"Moderate","In-Active"))</f>
        <v>In-Active</v>
      </c>
      <c r="AI179" s="2">
        <f t="shared" si="14"/>
        <v>3</v>
      </c>
    </row>
    <row r="180" spans="1:35" s="2" customFormat="1" ht="15" x14ac:dyDescent="0.2">
      <c r="A180" s="17">
        <v>2714</v>
      </c>
      <c r="B180" s="17" t="s">
        <v>350</v>
      </c>
      <c r="C180" s="25">
        <v>45547</v>
      </c>
      <c r="D180" s="25">
        <v>45624</v>
      </c>
      <c r="E180" s="17">
        <v>11.99</v>
      </c>
      <c r="F180" s="17">
        <v>480</v>
      </c>
      <c r="G180" s="17" t="s">
        <v>43</v>
      </c>
      <c r="H180" s="17">
        <v>4</v>
      </c>
      <c r="I180" s="17">
        <v>6</v>
      </c>
      <c r="J180" s="17" t="b">
        <v>1</v>
      </c>
      <c r="K180" s="17">
        <v>277</v>
      </c>
      <c r="L180" s="17">
        <v>25</v>
      </c>
      <c r="M180" s="17" t="s">
        <v>63</v>
      </c>
      <c r="N180" s="17" t="s">
        <v>49</v>
      </c>
      <c r="O180" s="17" t="s">
        <v>67</v>
      </c>
      <c r="P180" s="17">
        <v>41</v>
      </c>
      <c r="Q180" s="17">
        <v>4.8</v>
      </c>
      <c r="R180" s="17" t="b">
        <v>0</v>
      </c>
      <c r="S180" s="17" t="s">
        <v>28</v>
      </c>
      <c r="T180" s="17">
        <v>3069</v>
      </c>
      <c r="U180" s="17" t="s">
        <v>65</v>
      </c>
      <c r="V180" s="17" t="s">
        <v>30</v>
      </c>
      <c r="W180" s="17" t="s">
        <v>75</v>
      </c>
      <c r="X180" s="17">
        <v>2</v>
      </c>
      <c r="Y180" s="19">
        <f>streaming_service_data!$X180*streaming_service_data!$E180</f>
        <v>23.98</v>
      </c>
      <c r="Z180" s="17" t="s">
        <v>412</v>
      </c>
      <c r="AA180" s="17">
        <v>2024</v>
      </c>
      <c r="AB180" s="17" t="str">
        <f t="shared" si="10"/>
        <v>Nov</v>
      </c>
      <c r="AC180" s="17">
        <f t="shared" si="11"/>
        <v>2024</v>
      </c>
      <c r="AD180" s="17" t="s">
        <v>478</v>
      </c>
      <c r="AE180" s="38">
        <f t="shared" si="12"/>
        <v>11.707317073170731</v>
      </c>
      <c r="AF180" s="31">
        <f t="shared" si="13"/>
        <v>8.5416666666666669E-2</v>
      </c>
      <c r="AG180" s="17">
        <f ca="1">TODAY()-streaming_service_data!$D180</f>
        <v>121</v>
      </c>
      <c r="AH180" s="20" t="str">
        <f ca="1">IF(AG180&lt;=100,"Active",IF(streaming_service_data!$AG180&lt;200,"Moderate","In-Active"))</f>
        <v>Moderate</v>
      </c>
      <c r="AI180" s="2">
        <f t="shared" si="14"/>
        <v>2</v>
      </c>
    </row>
    <row r="181" spans="1:35" s="2" customFormat="1" ht="15" x14ac:dyDescent="0.2">
      <c r="A181" s="21">
        <v>2723</v>
      </c>
      <c r="B181" s="21" t="s">
        <v>210</v>
      </c>
      <c r="C181" s="22">
        <v>44935</v>
      </c>
      <c r="D181" s="22">
        <v>45620</v>
      </c>
      <c r="E181" s="21">
        <v>15.99</v>
      </c>
      <c r="F181" s="21">
        <v>416</v>
      </c>
      <c r="G181" s="21" t="s">
        <v>24</v>
      </c>
      <c r="H181" s="21">
        <v>1</v>
      </c>
      <c r="I181" s="21">
        <v>2</v>
      </c>
      <c r="J181" s="21" t="b">
        <v>1</v>
      </c>
      <c r="K181" s="21">
        <v>920</v>
      </c>
      <c r="L181" s="21">
        <v>79</v>
      </c>
      <c r="M181" s="21" t="s">
        <v>48</v>
      </c>
      <c r="N181" s="21" t="s">
        <v>40</v>
      </c>
      <c r="O181" s="21" t="s">
        <v>67</v>
      </c>
      <c r="P181" s="21">
        <v>20</v>
      </c>
      <c r="Q181" s="21">
        <v>4.4000000000000004</v>
      </c>
      <c r="R181" s="21" t="b">
        <v>0</v>
      </c>
      <c r="S181" s="21" t="s">
        <v>28</v>
      </c>
      <c r="T181" s="21">
        <v>3834</v>
      </c>
      <c r="U181" s="21" t="s">
        <v>29</v>
      </c>
      <c r="V181" s="21" t="s">
        <v>68</v>
      </c>
      <c r="W181" s="21" t="s">
        <v>37</v>
      </c>
      <c r="X181" s="21">
        <v>22</v>
      </c>
      <c r="Y181" s="23">
        <f>streaming_service_data!$X181*streaming_service_data!$E181</f>
        <v>351.78000000000003</v>
      </c>
      <c r="Z181" s="21" t="s">
        <v>404</v>
      </c>
      <c r="AA181" s="21">
        <v>2023</v>
      </c>
      <c r="AB181" s="21" t="str">
        <f t="shared" si="10"/>
        <v>Nov</v>
      </c>
      <c r="AC181" s="21">
        <f t="shared" si="11"/>
        <v>2024</v>
      </c>
      <c r="AD181" s="21" t="s">
        <v>480</v>
      </c>
      <c r="AE181" s="39">
        <f t="shared" si="12"/>
        <v>20.8</v>
      </c>
      <c r="AF181" s="35">
        <f t="shared" si="13"/>
        <v>4.807692307692308E-2</v>
      </c>
      <c r="AG181" s="21">
        <f ca="1">TODAY()-streaming_service_data!$D181</f>
        <v>125</v>
      </c>
      <c r="AH181" s="24" t="str">
        <f ca="1">IF(AG181&lt;=100,"Active",IF(streaming_service_data!$AG181&lt;200,"Moderate","In-Active"))</f>
        <v>Moderate</v>
      </c>
      <c r="AI181" s="2">
        <f t="shared" si="14"/>
        <v>22</v>
      </c>
    </row>
    <row r="182" spans="1:35" s="2" customFormat="1" ht="15" x14ac:dyDescent="0.2">
      <c r="A182" s="17">
        <v>2727</v>
      </c>
      <c r="B182" s="17" t="s">
        <v>231</v>
      </c>
      <c r="C182" s="25">
        <v>45320</v>
      </c>
      <c r="D182" s="25">
        <v>45516</v>
      </c>
      <c r="E182" s="17">
        <v>7.99</v>
      </c>
      <c r="F182" s="17">
        <v>263</v>
      </c>
      <c r="G182" s="17" t="s">
        <v>79</v>
      </c>
      <c r="H182" s="17">
        <v>1</v>
      </c>
      <c r="I182" s="17">
        <v>4</v>
      </c>
      <c r="J182" s="17" t="b">
        <v>1</v>
      </c>
      <c r="K182" s="17">
        <v>468</v>
      </c>
      <c r="L182" s="17">
        <v>95</v>
      </c>
      <c r="M182" s="17" t="s">
        <v>48</v>
      </c>
      <c r="N182" s="17" t="s">
        <v>40</v>
      </c>
      <c r="O182" s="17" t="s">
        <v>56</v>
      </c>
      <c r="P182" s="17">
        <v>87</v>
      </c>
      <c r="Q182" s="17">
        <v>3.5</v>
      </c>
      <c r="R182" s="17" t="b">
        <v>0</v>
      </c>
      <c r="S182" s="17" t="s">
        <v>28</v>
      </c>
      <c r="T182" s="17">
        <v>4497</v>
      </c>
      <c r="U182" s="17" t="s">
        <v>65</v>
      </c>
      <c r="V182" s="17" t="s">
        <v>36</v>
      </c>
      <c r="W182" s="17" t="s">
        <v>37</v>
      </c>
      <c r="X182" s="17">
        <v>6</v>
      </c>
      <c r="Y182" s="19">
        <f>streaming_service_data!$X182*streaming_service_data!$E182</f>
        <v>47.94</v>
      </c>
      <c r="Z182" s="17" t="s">
        <v>404</v>
      </c>
      <c r="AA182" s="17">
        <v>2024</v>
      </c>
      <c r="AB182" s="17" t="str">
        <f t="shared" si="10"/>
        <v>Aug</v>
      </c>
      <c r="AC182" s="17">
        <f t="shared" si="11"/>
        <v>2024</v>
      </c>
      <c r="AD182" s="17" t="s">
        <v>479</v>
      </c>
      <c r="AE182" s="38">
        <f t="shared" si="12"/>
        <v>3.0229885057471266</v>
      </c>
      <c r="AF182" s="31">
        <f t="shared" si="13"/>
        <v>0.33079847908745247</v>
      </c>
      <c r="AG182" s="17">
        <f ca="1">TODAY()-streaming_service_data!$D182</f>
        <v>229</v>
      </c>
      <c r="AH182" s="20" t="str">
        <f ca="1">IF(AG182&lt;=100,"Active",IF(streaming_service_data!$AG182&lt;200,"Moderate","In-Active"))</f>
        <v>In-Active</v>
      </c>
      <c r="AI182" s="2">
        <f t="shared" si="14"/>
        <v>6</v>
      </c>
    </row>
    <row r="183" spans="1:35" s="2" customFormat="1" ht="15" x14ac:dyDescent="0.2">
      <c r="A183" s="21">
        <v>2731</v>
      </c>
      <c r="B183" s="21" t="s">
        <v>342</v>
      </c>
      <c r="C183" s="22">
        <v>45602</v>
      </c>
      <c r="D183" s="22">
        <v>45639</v>
      </c>
      <c r="E183" s="21">
        <v>15.99</v>
      </c>
      <c r="F183" s="21">
        <v>267</v>
      </c>
      <c r="G183" s="21" t="s">
        <v>79</v>
      </c>
      <c r="H183" s="21">
        <v>5</v>
      </c>
      <c r="I183" s="21">
        <v>5</v>
      </c>
      <c r="J183" s="21" t="b">
        <v>1</v>
      </c>
      <c r="K183" s="21">
        <v>890</v>
      </c>
      <c r="L183" s="21">
        <v>187</v>
      </c>
      <c r="M183" s="21" t="s">
        <v>44</v>
      </c>
      <c r="N183" s="21" t="s">
        <v>26</v>
      </c>
      <c r="O183" s="21" t="s">
        <v>67</v>
      </c>
      <c r="P183" s="21">
        <v>98</v>
      </c>
      <c r="Q183" s="21">
        <v>3</v>
      </c>
      <c r="R183" s="21" t="b">
        <v>1</v>
      </c>
      <c r="S183" s="21" t="s">
        <v>28</v>
      </c>
      <c r="T183" s="21">
        <v>3510</v>
      </c>
      <c r="U183" s="21" t="s">
        <v>57</v>
      </c>
      <c r="V183" s="21" t="s">
        <v>60</v>
      </c>
      <c r="W183" s="21" t="s">
        <v>53</v>
      </c>
      <c r="X183" s="21">
        <v>1</v>
      </c>
      <c r="Y183" s="23">
        <f>streaming_service_data!$X183*streaming_service_data!$E183</f>
        <v>15.99</v>
      </c>
      <c r="Z183" s="21" t="s">
        <v>414</v>
      </c>
      <c r="AA183" s="21">
        <v>2024</v>
      </c>
      <c r="AB183" s="21" t="str">
        <f t="shared" si="10"/>
        <v>Dec</v>
      </c>
      <c r="AC183" s="21">
        <f t="shared" si="11"/>
        <v>2024</v>
      </c>
      <c r="AD183" s="21" t="s">
        <v>480</v>
      </c>
      <c r="AE183" s="39">
        <f t="shared" si="12"/>
        <v>2.7244897959183674</v>
      </c>
      <c r="AF183" s="35">
        <f t="shared" si="13"/>
        <v>0.36704119850187267</v>
      </c>
      <c r="AG183" s="21">
        <f ca="1">TODAY()-streaming_service_data!$D183</f>
        <v>106</v>
      </c>
      <c r="AH183" s="24" t="str">
        <f ca="1">IF(AG183&lt;=100,"Active",IF(streaming_service_data!$AG183&lt;200,"Moderate","In-Active"))</f>
        <v>Moderate</v>
      </c>
      <c r="AI183" s="2">
        <f t="shared" si="14"/>
        <v>1</v>
      </c>
    </row>
    <row r="184" spans="1:35" s="2" customFormat="1" ht="15" x14ac:dyDescent="0.2">
      <c r="A184" s="17">
        <v>2734</v>
      </c>
      <c r="B184" s="17" t="s">
        <v>186</v>
      </c>
      <c r="C184" s="25">
        <v>45449</v>
      </c>
      <c r="D184" s="25">
        <v>45303</v>
      </c>
      <c r="E184" s="17">
        <v>11.99</v>
      </c>
      <c r="F184" s="17">
        <v>130</v>
      </c>
      <c r="G184" s="17" t="s">
        <v>46</v>
      </c>
      <c r="H184" s="17">
        <v>1</v>
      </c>
      <c r="I184" s="17">
        <v>1</v>
      </c>
      <c r="J184" s="17" t="b">
        <v>1</v>
      </c>
      <c r="K184" s="17">
        <v>428</v>
      </c>
      <c r="L184" s="17">
        <v>119</v>
      </c>
      <c r="M184" s="17" t="s">
        <v>74</v>
      </c>
      <c r="N184" s="17" t="s">
        <v>49</v>
      </c>
      <c r="O184" s="17" t="s">
        <v>67</v>
      </c>
      <c r="P184" s="17">
        <v>53</v>
      </c>
      <c r="Q184" s="17">
        <v>4.5</v>
      </c>
      <c r="R184" s="17" t="b">
        <v>1</v>
      </c>
      <c r="S184" s="17" t="s">
        <v>28</v>
      </c>
      <c r="T184" s="17">
        <v>4922</v>
      </c>
      <c r="U184" s="17" t="s">
        <v>65</v>
      </c>
      <c r="V184" s="17" t="s">
        <v>30</v>
      </c>
      <c r="W184" s="17" t="s">
        <v>75</v>
      </c>
      <c r="X184" s="17">
        <v>4</v>
      </c>
      <c r="Y184" s="19">
        <f>streaming_service_data!$X184*streaming_service_data!$E184</f>
        <v>47.96</v>
      </c>
      <c r="Z184" s="17" t="s">
        <v>409</v>
      </c>
      <c r="AA184" s="17">
        <v>2024</v>
      </c>
      <c r="AB184" s="17" t="str">
        <f t="shared" si="10"/>
        <v>Jan</v>
      </c>
      <c r="AC184" s="17">
        <f t="shared" si="11"/>
        <v>2024</v>
      </c>
      <c r="AD184" s="17" t="s">
        <v>478</v>
      </c>
      <c r="AE184" s="38">
        <f t="shared" si="12"/>
        <v>2.4528301886792452</v>
      </c>
      <c r="AF184" s="31">
        <f t="shared" si="13"/>
        <v>0.40769230769230769</v>
      </c>
      <c r="AG184" s="17">
        <f ca="1">TODAY()-streaming_service_data!$D184</f>
        <v>442</v>
      </c>
      <c r="AH184" s="20" t="str">
        <f ca="1">IF(AG184&lt;=100,"Active",IF(streaming_service_data!$AG184&lt;200,"Moderate","In-Active"))</f>
        <v>In-Active</v>
      </c>
      <c r="AI184" s="2">
        <f t="shared" si="14"/>
        <v>4</v>
      </c>
    </row>
    <row r="185" spans="1:35" s="2" customFormat="1" ht="15" x14ac:dyDescent="0.2">
      <c r="A185" s="21">
        <v>2739</v>
      </c>
      <c r="B185" s="21" t="s">
        <v>230</v>
      </c>
      <c r="C185" s="22">
        <v>45040</v>
      </c>
      <c r="D185" s="22">
        <v>45616</v>
      </c>
      <c r="E185" s="21">
        <v>15.99</v>
      </c>
      <c r="F185" s="21">
        <v>285</v>
      </c>
      <c r="G185" s="21" t="s">
        <v>46</v>
      </c>
      <c r="H185" s="21">
        <v>1</v>
      </c>
      <c r="I185" s="21">
        <v>3</v>
      </c>
      <c r="J185" s="21" t="b">
        <v>0</v>
      </c>
      <c r="K185" s="21">
        <v>706</v>
      </c>
      <c r="L185" s="21">
        <v>22</v>
      </c>
      <c r="M185" s="21" t="s">
        <v>44</v>
      </c>
      <c r="N185" s="21" t="s">
        <v>26</v>
      </c>
      <c r="O185" s="21" t="s">
        <v>41</v>
      </c>
      <c r="P185" s="21">
        <v>4</v>
      </c>
      <c r="Q185" s="21">
        <v>3.4</v>
      </c>
      <c r="R185" s="21" t="b">
        <v>1</v>
      </c>
      <c r="S185" s="21" t="s">
        <v>28</v>
      </c>
      <c r="T185" s="21">
        <v>368</v>
      </c>
      <c r="U185" s="21" t="s">
        <v>35</v>
      </c>
      <c r="V185" s="21" t="s">
        <v>36</v>
      </c>
      <c r="W185" s="21" t="s">
        <v>31</v>
      </c>
      <c r="X185" s="21">
        <v>18</v>
      </c>
      <c r="Y185" s="23">
        <f>streaming_service_data!$X185*streaming_service_data!$E185</f>
        <v>287.82</v>
      </c>
      <c r="Z185" s="21" t="s">
        <v>407</v>
      </c>
      <c r="AA185" s="21">
        <v>2023</v>
      </c>
      <c r="AB185" s="21" t="str">
        <f t="shared" si="10"/>
        <v>Nov</v>
      </c>
      <c r="AC185" s="21">
        <f t="shared" si="11"/>
        <v>2024</v>
      </c>
      <c r="AD185" s="21" t="s">
        <v>480</v>
      </c>
      <c r="AE185" s="39">
        <f t="shared" si="12"/>
        <v>71.25</v>
      </c>
      <c r="AF185" s="35">
        <f t="shared" si="13"/>
        <v>1.4035087719298246E-2</v>
      </c>
      <c r="AG185" s="21">
        <f ca="1">TODAY()-streaming_service_data!$D185</f>
        <v>129</v>
      </c>
      <c r="AH185" s="24" t="str">
        <f ca="1">IF(AG185&lt;=100,"Active",IF(streaming_service_data!$AG185&lt;200,"Moderate","In-Active"))</f>
        <v>Moderate</v>
      </c>
      <c r="AI185" s="2">
        <f t="shared" si="14"/>
        <v>18</v>
      </c>
    </row>
    <row r="186" spans="1:35" s="2" customFormat="1" ht="15" x14ac:dyDescent="0.2">
      <c r="A186" s="17">
        <v>2766</v>
      </c>
      <c r="B186" s="17" t="s">
        <v>317</v>
      </c>
      <c r="C186" s="25">
        <v>45139</v>
      </c>
      <c r="D186" s="25">
        <v>45621</v>
      </c>
      <c r="E186" s="17">
        <v>7.99</v>
      </c>
      <c r="F186" s="17">
        <v>187</v>
      </c>
      <c r="G186" s="17" t="s">
        <v>46</v>
      </c>
      <c r="H186" s="17">
        <v>2</v>
      </c>
      <c r="I186" s="17">
        <v>3</v>
      </c>
      <c r="J186" s="17" t="b">
        <v>1</v>
      </c>
      <c r="K186" s="17">
        <v>697</v>
      </c>
      <c r="L186" s="17">
        <v>5</v>
      </c>
      <c r="M186" s="17" t="s">
        <v>59</v>
      </c>
      <c r="N186" s="17" t="s">
        <v>40</v>
      </c>
      <c r="O186" s="17" t="s">
        <v>34</v>
      </c>
      <c r="P186" s="17">
        <v>29</v>
      </c>
      <c r="Q186" s="17">
        <v>4.5</v>
      </c>
      <c r="R186" s="17" t="b">
        <v>0</v>
      </c>
      <c r="S186" s="17" t="s">
        <v>28</v>
      </c>
      <c r="T186" s="17">
        <v>213</v>
      </c>
      <c r="U186" s="17" t="s">
        <v>51</v>
      </c>
      <c r="V186" s="17" t="s">
        <v>52</v>
      </c>
      <c r="W186" s="17" t="s">
        <v>53</v>
      </c>
      <c r="X186" s="17">
        <v>15</v>
      </c>
      <c r="Y186" s="19">
        <f>streaming_service_data!$X186*streaming_service_data!$E186</f>
        <v>119.85000000000001</v>
      </c>
      <c r="Z186" s="17" t="s">
        <v>411</v>
      </c>
      <c r="AA186" s="17">
        <v>2023</v>
      </c>
      <c r="AB186" s="17" t="str">
        <f t="shared" si="10"/>
        <v>Nov</v>
      </c>
      <c r="AC186" s="17">
        <f t="shared" si="11"/>
        <v>2024</v>
      </c>
      <c r="AD186" s="17" t="s">
        <v>479</v>
      </c>
      <c r="AE186" s="38">
        <f t="shared" si="12"/>
        <v>6.4482758620689653</v>
      </c>
      <c r="AF186" s="31">
        <f t="shared" si="13"/>
        <v>0.15508021390374332</v>
      </c>
      <c r="AG186" s="17">
        <f ca="1">TODAY()-streaming_service_data!$D186</f>
        <v>124</v>
      </c>
      <c r="AH186" s="20" t="str">
        <f ca="1">IF(AG186&lt;=100,"Active",IF(streaming_service_data!$AG186&lt;200,"Moderate","In-Active"))</f>
        <v>Moderate</v>
      </c>
      <c r="AI186" s="2">
        <f t="shared" si="14"/>
        <v>15</v>
      </c>
    </row>
    <row r="187" spans="1:35" s="2" customFormat="1" ht="15" x14ac:dyDescent="0.2">
      <c r="A187" s="21">
        <v>2784</v>
      </c>
      <c r="B187" s="21" t="s">
        <v>99</v>
      </c>
      <c r="C187" s="22">
        <v>45250</v>
      </c>
      <c r="D187" s="22">
        <v>45639</v>
      </c>
      <c r="E187" s="21">
        <v>7.99</v>
      </c>
      <c r="F187" s="21">
        <v>484</v>
      </c>
      <c r="G187" s="21" t="s">
        <v>46</v>
      </c>
      <c r="H187" s="21">
        <v>5</v>
      </c>
      <c r="I187" s="21">
        <v>2</v>
      </c>
      <c r="J187" s="21" t="b">
        <v>1</v>
      </c>
      <c r="K187" s="21">
        <v>52</v>
      </c>
      <c r="L187" s="21">
        <v>151</v>
      </c>
      <c r="M187" s="21" t="s">
        <v>74</v>
      </c>
      <c r="N187" s="21" t="s">
        <v>26</v>
      </c>
      <c r="O187" s="21" t="s">
        <v>67</v>
      </c>
      <c r="P187" s="21">
        <v>15</v>
      </c>
      <c r="Q187" s="21">
        <v>3.1</v>
      </c>
      <c r="R187" s="21" t="b">
        <v>0</v>
      </c>
      <c r="S187" s="21" t="s">
        <v>28</v>
      </c>
      <c r="T187" s="21">
        <v>1042</v>
      </c>
      <c r="U187" s="21" t="s">
        <v>65</v>
      </c>
      <c r="V187" s="21" t="s">
        <v>52</v>
      </c>
      <c r="W187" s="21" t="s">
        <v>31</v>
      </c>
      <c r="X187" s="21">
        <v>12</v>
      </c>
      <c r="Y187" s="23">
        <f>streaming_service_data!$X187*streaming_service_data!$E187</f>
        <v>95.88</v>
      </c>
      <c r="Z187" s="21" t="s">
        <v>414</v>
      </c>
      <c r="AA187" s="21">
        <v>2023</v>
      </c>
      <c r="AB187" s="21" t="str">
        <f t="shared" si="10"/>
        <v>Dec</v>
      </c>
      <c r="AC187" s="21">
        <f t="shared" si="11"/>
        <v>2024</v>
      </c>
      <c r="AD187" s="21" t="s">
        <v>479</v>
      </c>
      <c r="AE187" s="39">
        <f t="shared" si="12"/>
        <v>32.266666666666666</v>
      </c>
      <c r="AF187" s="35">
        <f t="shared" si="13"/>
        <v>3.0991735537190084E-2</v>
      </c>
      <c r="AG187" s="21">
        <f ca="1">TODAY()-streaming_service_data!$D187</f>
        <v>106</v>
      </c>
      <c r="AH187" s="24" t="str">
        <f ca="1">IF(AG187&lt;=100,"Active",IF(streaming_service_data!$AG187&lt;200,"Moderate","In-Active"))</f>
        <v>Moderate</v>
      </c>
      <c r="AI187" s="2">
        <f t="shared" si="14"/>
        <v>12</v>
      </c>
    </row>
    <row r="188" spans="1:35" s="2" customFormat="1" ht="15" x14ac:dyDescent="0.2">
      <c r="A188" s="17">
        <v>2788</v>
      </c>
      <c r="B188" s="17" t="s">
        <v>328</v>
      </c>
      <c r="C188" s="25">
        <v>45171</v>
      </c>
      <c r="D188" s="25">
        <v>45455</v>
      </c>
      <c r="E188" s="17">
        <v>15.99</v>
      </c>
      <c r="F188" s="17">
        <v>404</v>
      </c>
      <c r="G188" s="17" t="s">
        <v>62</v>
      </c>
      <c r="H188" s="17">
        <v>2</v>
      </c>
      <c r="I188" s="17">
        <v>2</v>
      </c>
      <c r="J188" s="17" t="b">
        <v>0</v>
      </c>
      <c r="K188" s="17">
        <v>257</v>
      </c>
      <c r="L188" s="17">
        <v>113</v>
      </c>
      <c r="M188" s="17" t="s">
        <v>63</v>
      </c>
      <c r="N188" s="17" t="s">
        <v>49</v>
      </c>
      <c r="O188" s="17" t="s">
        <v>41</v>
      </c>
      <c r="P188" s="17">
        <v>60</v>
      </c>
      <c r="Q188" s="17">
        <v>3.8</v>
      </c>
      <c r="R188" s="17" t="b">
        <v>0</v>
      </c>
      <c r="S188" s="17" t="s">
        <v>28</v>
      </c>
      <c r="T188" s="17">
        <v>1290</v>
      </c>
      <c r="U188" s="17" t="s">
        <v>51</v>
      </c>
      <c r="V188" s="17" t="s">
        <v>30</v>
      </c>
      <c r="W188" s="17" t="s">
        <v>31</v>
      </c>
      <c r="X188" s="17">
        <v>9</v>
      </c>
      <c r="Y188" s="19">
        <f>streaming_service_data!$X188*streaming_service_data!$E188</f>
        <v>143.91</v>
      </c>
      <c r="Z188" s="17" t="s">
        <v>412</v>
      </c>
      <c r="AA188" s="17">
        <v>2023</v>
      </c>
      <c r="AB188" s="17" t="str">
        <f t="shared" si="10"/>
        <v>Jun</v>
      </c>
      <c r="AC188" s="17">
        <f t="shared" si="11"/>
        <v>2024</v>
      </c>
      <c r="AD188" s="17" t="s">
        <v>480</v>
      </c>
      <c r="AE188" s="38">
        <f t="shared" si="12"/>
        <v>6.7333333333333334</v>
      </c>
      <c r="AF188" s="31">
        <f t="shared" si="13"/>
        <v>0.14851485148514851</v>
      </c>
      <c r="AG188" s="17">
        <f ca="1">TODAY()-streaming_service_data!$D188</f>
        <v>290</v>
      </c>
      <c r="AH188" s="20" t="str">
        <f ca="1">IF(AG188&lt;=100,"Active",IF(streaming_service_data!$AG188&lt;200,"Moderate","In-Active"))</f>
        <v>In-Active</v>
      </c>
      <c r="AI188" s="2">
        <f t="shared" si="14"/>
        <v>9</v>
      </c>
    </row>
    <row r="189" spans="1:35" s="2" customFormat="1" ht="15" x14ac:dyDescent="0.2">
      <c r="A189" s="21">
        <v>2808</v>
      </c>
      <c r="B189" s="21" t="s">
        <v>120</v>
      </c>
      <c r="C189" s="22">
        <v>45271</v>
      </c>
      <c r="D189" s="22">
        <v>45640</v>
      </c>
      <c r="E189" s="21">
        <v>15.99</v>
      </c>
      <c r="F189" s="21">
        <v>91</v>
      </c>
      <c r="G189" s="21" t="s">
        <v>55</v>
      </c>
      <c r="H189" s="21">
        <v>3</v>
      </c>
      <c r="I189" s="21">
        <v>6</v>
      </c>
      <c r="J189" s="21" t="b">
        <v>0</v>
      </c>
      <c r="K189" s="21">
        <v>961</v>
      </c>
      <c r="L189" s="21">
        <v>170</v>
      </c>
      <c r="M189" s="21" t="s">
        <v>25</v>
      </c>
      <c r="N189" s="21" t="s">
        <v>26</v>
      </c>
      <c r="O189" s="21" t="s">
        <v>41</v>
      </c>
      <c r="P189" s="21">
        <v>87</v>
      </c>
      <c r="Q189" s="21">
        <v>4.2</v>
      </c>
      <c r="R189" s="21" t="b">
        <v>0</v>
      </c>
      <c r="S189" s="21" t="s">
        <v>28</v>
      </c>
      <c r="T189" s="21">
        <v>718</v>
      </c>
      <c r="U189" s="21" t="s">
        <v>51</v>
      </c>
      <c r="V189" s="21" t="s">
        <v>36</v>
      </c>
      <c r="W189" s="21" t="s">
        <v>75</v>
      </c>
      <c r="X189" s="21">
        <v>12</v>
      </c>
      <c r="Y189" s="23">
        <f>streaming_service_data!$X189*streaming_service_data!$E189</f>
        <v>191.88</v>
      </c>
      <c r="Z189" s="21" t="s">
        <v>415</v>
      </c>
      <c r="AA189" s="21">
        <v>2023</v>
      </c>
      <c r="AB189" s="21" t="str">
        <f t="shared" si="10"/>
        <v>Dec</v>
      </c>
      <c r="AC189" s="21">
        <f t="shared" si="11"/>
        <v>2024</v>
      </c>
      <c r="AD189" s="21" t="s">
        <v>480</v>
      </c>
      <c r="AE189" s="39">
        <f t="shared" si="12"/>
        <v>1.0459770114942528</v>
      </c>
      <c r="AF189" s="35">
        <f t="shared" si="13"/>
        <v>0.95604395604395609</v>
      </c>
      <c r="AG189" s="21">
        <f ca="1">TODAY()-streaming_service_data!$D189</f>
        <v>105</v>
      </c>
      <c r="AH189" s="24" t="str">
        <f ca="1">IF(AG189&lt;=100,"Active",IF(streaming_service_data!$AG189&lt;200,"Moderate","In-Active"))</f>
        <v>Moderate</v>
      </c>
      <c r="AI189" s="2">
        <f t="shared" si="14"/>
        <v>12</v>
      </c>
    </row>
    <row r="190" spans="1:35" s="2" customFormat="1" ht="15" x14ac:dyDescent="0.2">
      <c r="A190" s="17">
        <v>2820</v>
      </c>
      <c r="B190" s="17" t="s">
        <v>82</v>
      </c>
      <c r="C190" s="25">
        <v>45122</v>
      </c>
      <c r="D190" s="25">
        <v>45303</v>
      </c>
      <c r="E190" s="17">
        <v>7.99</v>
      </c>
      <c r="F190" s="17">
        <v>202</v>
      </c>
      <c r="G190" s="17" t="s">
        <v>33</v>
      </c>
      <c r="H190" s="17">
        <v>1</v>
      </c>
      <c r="I190" s="17">
        <v>5</v>
      </c>
      <c r="J190" s="17" t="b">
        <v>1</v>
      </c>
      <c r="K190" s="17">
        <v>109</v>
      </c>
      <c r="L190" s="17">
        <v>41</v>
      </c>
      <c r="M190" s="17" t="s">
        <v>25</v>
      </c>
      <c r="N190" s="17" t="s">
        <v>64</v>
      </c>
      <c r="O190" s="17" t="s">
        <v>50</v>
      </c>
      <c r="P190" s="17">
        <v>42</v>
      </c>
      <c r="Q190" s="17">
        <v>4.5999999999999996</v>
      </c>
      <c r="R190" s="17" t="b">
        <v>0</v>
      </c>
      <c r="S190" s="17" t="s">
        <v>28</v>
      </c>
      <c r="T190" s="17">
        <v>3607</v>
      </c>
      <c r="U190" s="17" t="s">
        <v>35</v>
      </c>
      <c r="V190" s="17" t="s">
        <v>30</v>
      </c>
      <c r="W190" s="17" t="s">
        <v>31</v>
      </c>
      <c r="X190" s="17">
        <v>5</v>
      </c>
      <c r="Y190" s="19">
        <f>streaming_service_data!$X190*streaming_service_data!$E190</f>
        <v>39.950000000000003</v>
      </c>
      <c r="Z190" s="17" t="s">
        <v>410</v>
      </c>
      <c r="AA190" s="17">
        <v>2023</v>
      </c>
      <c r="AB190" s="17" t="str">
        <f t="shared" si="10"/>
        <v>Jan</v>
      </c>
      <c r="AC190" s="17">
        <f t="shared" si="11"/>
        <v>2024</v>
      </c>
      <c r="AD190" s="17" t="s">
        <v>479</v>
      </c>
      <c r="AE190" s="38">
        <f t="shared" si="12"/>
        <v>4.8095238095238093</v>
      </c>
      <c r="AF190" s="31">
        <f t="shared" si="13"/>
        <v>0.20792079207920791</v>
      </c>
      <c r="AG190" s="17">
        <f ca="1">TODAY()-streaming_service_data!$D190</f>
        <v>442</v>
      </c>
      <c r="AH190" s="20" t="str">
        <f ca="1">IF(AG190&lt;=100,"Active",IF(streaming_service_data!$AG190&lt;200,"Moderate","In-Active"))</f>
        <v>In-Active</v>
      </c>
      <c r="AI190" s="2">
        <f t="shared" si="14"/>
        <v>5</v>
      </c>
    </row>
    <row r="191" spans="1:35" s="2" customFormat="1" ht="15" x14ac:dyDescent="0.2">
      <c r="A191" s="21">
        <v>2829</v>
      </c>
      <c r="B191" s="21" t="s">
        <v>226</v>
      </c>
      <c r="C191" s="22">
        <v>45558</v>
      </c>
      <c r="D191" s="22">
        <v>45547</v>
      </c>
      <c r="E191" s="21">
        <v>15.99</v>
      </c>
      <c r="F191" s="21">
        <v>23</v>
      </c>
      <c r="G191" s="21" t="s">
        <v>24</v>
      </c>
      <c r="H191" s="21">
        <v>2</v>
      </c>
      <c r="I191" s="21">
        <v>2</v>
      </c>
      <c r="J191" s="21" t="b">
        <v>0</v>
      </c>
      <c r="K191" s="21">
        <v>577</v>
      </c>
      <c r="L191" s="21">
        <v>131</v>
      </c>
      <c r="M191" s="21" t="s">
        <v>74</v>
      </c>
      <c r="N191" s="21" t="s">
        <v>49</v>
      </c>
      <c r="O191" s="21" t="s">
        <v>34</v>
      </c>
      <c r="P191" s="21">
        <v>14</v>
      </c>
      <c r="Q191" s="21">
        <v>3.9</v>
      </c>
      <c r="R191" s="21" t="b">
        <v>0</v>
      </c>
      <c r="S191" s="21" t="s">
        <v>28</v>
      </c>
      <c r="T191" s="21">
        <v>4048</v>
      </c>
      <c r="U191" s="21" t="s">
        <v>57</v>
      </c>
      <c r="V191" s="21" t="s">
        <v>36</v>
      </c>
      <c r="W191" s="21" t="s">
        <v>75</v>
      </c>
      <c r="X191" s="21">
        <v>1</v>
      </c>
      <c r="Y191" s="23">
        <f>streaming_service_data!$X191*streaming_service_data!$E191</f>
        <v>15.99</v>
      </c>
      <c r="Z191" s="21" t="s">
        <v>412</v>
      </c>
      <c r="AA191" s="21">
        <v>2024</v>
      </c>
      <c r="AB191" s="21" t="str">
        <f t="shared" si="10"/>
        <v>Sep</v>
      </c>
      <c r="AC191" s="21">
        <f t="shared" si="11"/>
        <v>2024</v>
      </c>
      <c r="AD191" s="21" t="s">
        <v>480</v>
      </c>
      <c r="AE191" s="39">
        <f t="shared" si="12"/>
        <v>1.6428571428571428</v>
      </c>
      <c r="AF191" s="35">
        <f t="shared" si="13"/>
        <v>0.60869565217391308</v>
      </c>
      <c r="AG191" s="21">
        <f ca="1">TODAY()-streaming_service_data!$D191</f>
        <v>198</v>
      </c>
      <c r="AH191" s="24" t="str">
        <f ca="1">IF(AG191&lt;=100,"Active",IF(streaming_service_data!$AG191&lt;200,"Moderate","In-Active"))</f>
        <v>Moderate</v>
      </c>
      <c r="AI191" s="2">
        <f t="shared" si="14"/>
        <v>1</v>
      </c>
    </row>
    <row r="192" spans="1:35" s="2" customFormat="1" ht="15" x14ac:dyDescent="0.2">
      <c r="A192" s="17">
        <v>2830</v>
      </c>
      <c r="B192" s="17" t="s">
        <v>322</v>
      </c>
      <c r="C192" s="25">
        <v>44990</v>
      </c>
      <c r="D192" s="25">
        <v>45516</v>
      </c>
      <c r="E192" s="17">
        <v>11.99</v>
      </c>
      <c r="F192" s="17">
        <v>304</v>
      </c>
      <c r="G192" s="17" t="s">
        <v>62</v>
      </c>
      <c r="H192" s="17">
        <v>1</v>
      </c>
      <c r="I192" s="17">
        <v>1</v>
      </c>
      <c r="J192" s="17" t="b">
        <v>1</v>
      </c>
      <c r="K192" s="17">
        <v>389</v>
      </c>
      <c r="L192" s="17">
        <v>137</v>
      </c>
      <c r="M192" s="17" t="s">
        <v>48</v>
      </c>
      <c r="N192" s="17" t="s">
        <v>64</v>
      </c>
      <c r="O192" s="17" t="s">
        <v>67</v>
      </c>
      <c r="P192" s="17">
        <v>2</v>
      </c>
      <c r="Q192" s="17">
        <v>4.8</v>
      </c>
      <c r="R192" s="17" t="b">
        <v>1</v>
      </c>
      <c r="S192" s="17" t="s">
        <v>28</v>
      </c>
      <c r="T192" s="17">
        <v>4685</v>
      </c>
      <c r="U192" s="17" t="s">
        <v>35</v>
      </c>
      <c r="V192" s="17" t="s">
        <v>68</v>
      </c>
      <c r="W192" s="17" t="s">
        <v>53</v>
      </c>
      <c r="X192" s="17">
        <v>17</v>
      </c>
      <c r="Y192" s="19">
        <f>streaming_service_data!$X192*streaming_service_data!$E192</f>
        <v>203.83</v>
      </c>
      <c r="Z192" s="17" t="s">
        <v>406</v>
      </c>
      <c r="AA192" s="17">
        <v>2023</v>
      </c>
      <c r="AB192" s="17" t="str">
        <f t="shared" si="10"/>
        <v>Aug</v>
      </c>
      <c r="AC192" s="17">
        <f t="shared" si="11"/>
        <v>2024</v>
      </c>
      <c r="AD192" s="17" t="s">
        <v>478</v>
      </c>
      <c r="AE192" s="38">
        <f t="shared" si="12"/>
        <v>152</v>
      </c>
      <c r="AF192" s="31">
        <f t="shared" si="13"/>
        <v>6.5789473684210523E-3</v>
      </c>
      <c r="AG192" s="17">
        <f ca="1">TODAY()-streaming_service_data!$D192</f>
        <v>229</v>
      </c>
      <c r="AH192" s="20" t="str">
        <f ca="1">IF(AG192&lt;=100,"Active",IF(streaming_service_data!$AG192&lt;200,"Moderate","In-Active"))</f>
        <v>In-Active</v>
      </c>
      <c r="AI192" s="2">
        <f t="shared" si="14"/>
        <v>17</v>
      </c>
    </row>
    <row r="193" spans="1:35" s="2" customFormat="1" ht="15" x14ac:dyDescent="0.2">
      <c r="A193" s="21">
        <v>2836</v>
      </c>
      <c r="B193" s="21" t="s">
        <v>150</v>
      </c>
      <c r="C193" s="22">
        <v>45475</v>
      </c>
      <c r="D193" s="22">
        <v>45643</v>
      </c>
      <c r="E193" s="21">
        <v>7.99</v>
      </c>
      <c r="F193" s="21">
        <v>359</v>
      </c>
      <c r="G193" s="21" t="s">
        <v>55</v>
      </c>
      <c r="H193" s="21">
        <v>2</v>
      </c>
      <c r="I193" s="21">
        <v>6</v>
      </c>
      <c r="J193" s="21" t="b">
        <v>0</v>
      </c>
      <c r="K193" s="21">
        <v>305</v>
      </c>
      <c r="L193" s="21">
        <v>81</v>
      </c>
      <c r="M193" s="21" t="s">
        <v>59</v>
      </c>
      <c r="N193" s="21" t="s">
        <v>64</v>
      </c>
      <c r="O193" s="21" t="s">
        <v>34</v>
      </c>
      <c r="P193" s="21">
        <v>28</v>
      </c>
      <c r="Q193" s="21">
        <v>3.3</v>
      </c>
      <c r="R193" s="21" t="b">
        <v>0</v>
      </c>
      <c r="S193" s="21" t="s">
        <v>28</v>
      </c>
      <c r="T193" s="21">
        <v>1926</v>
      </c>
      <c r="U193" s="21" t="s">
        <v>35</v>
      </c>
      <c r="V193" s="21" t="s">
        <v>68</v>
      </c>
      <c r="W193" s="21" t="s">
        <v>53</v>
      </c>
      <c r="X193" s="21">
        <v>5</v>
      </c>
      <c r="Y193" s="23">
        <f>streaming_service_data!$X193*streaming_service_data!$E193</f>
        <v>39.950000000000003</v>
      </c>
      <c r="Z193" s="21" t="s">
        <v>410</v>
      </c>
      <c r="AA193" s="21">
        <v>2024</v>
      </c>
      <c r="AB193" s="21" t="str">
        <f t="shared" si="10"/>
        <v>Dec</v>
      </c>
      <c r="AC193" s="21">
        <f t="shared" si="11"/>
        <v>2024</v>
      </c>
      <c r="AD193" s="21" t="s">
        <v>479</v>
      </c>
      <c r="AE193" s="39">
        <f t="shared" si="12"/>
        <v>12.821428571428571</v>
      </c>
      <c r="AF193" s="35">
        <f t="shared" si="13"/>
        <v>7.7994428969359333E-2</v>
      </c>
      <c r="AG193" s="21">
        <f ca="1">TODAY()-streaming_service_data!$D193</f>
        <v>102</v>
      </c>
      <c r="AH193" s="24" t="str">
        <f ca="1">IF(AG193&lt;=100,"Active",IF(streaming_service_data!$AG193&lt;200,"Moderate","In-Active"))</f>
        <v>Moderate</v>
      </c>
      <c r="AI193" s="2">
        <f t="shared" si="14"/>
        <v>5</v>
      </c>
    </row>
    <row r="194" spans="1:35" s="2" customFormat="1" ht="15" x14ac:dyDescent="0.2">
      <c r="A194" s="17">
        <v>2847</v>
      </c>
      <c r="B194" s="17" t="s">
        <v>78</v>
      </c>
      <c r="C194" s="25">
        <v>45192</v>
      </c>
      <c r="D194" s="25">
        <v>45623</v>
      </c>
      <c r="E194" s="17">
        <v>15.99</v>
      </c>
      <c r="F194" s="17">
        <v>222</v>
      </c>
      <c r="G194" s="17" t="s">
        <v>46</v>
      </c>
      <c r="H194" s="17">
        <v>1</v>
      </c>
      <c r="I194" s="17">
        <v>3</v>
      </c>
      <c r="J194" s="17" t="b">
        <v>0</v>
      </c>
      <c r="K194" s="17">
        <v>785</v>
      </c>
      <c r="L194" s="17">
        <v>147</v>
      </c>
      <c r="M194" s="17" t="s">
        <v>74</v>
      </c>
      <c r="N194" s="17" t="s">
        <v>49</v>
      </c>
      <c r="O194" s="17" t="s">
        <v>41</v>
      </c>
      <c r="P194" s="17">
        <v>21</v>
      </c>
      <c r="Q194" s="17">
        <v>4.8</v>
      </c>
      <c r="R194" s="17" t="b">
        <v>1</v>
      </c>
      <c r="S194" s="17" t="s">
        <v>28</v>
      </c>
      <c r="T194" s="17">
        <v>4291</v>
      </c>
      <c r="U194" s="17" t="s">
        <v>51</v>
      </c>
      <c r="V194" s="17" t="s">
        <v>60</v>
      </c>
      <c r="W194" s="17" t="s">
        <v>53</v>
      </c>
      <c r="X194" s="17">
        <v>14</v>
      </c>
      <c r="Y194" s="19">
        <f>streaming_service_data!$X194*streaming_service_data!$E194</f>
        <v>223.86</v>
      </c>
      <c r="Z194" s="17" t="s">
        <v>412</v>
      </c>
      <c r="AA194" s="17">
        <v>2023</v>
      </c>
      <c r="AB194" s="17" t="str">
        <f t="shared" ref="AB194:AB257" si="15">LOOKUP(MONTH(D194),$AN$2:$AN$13,$AO$2:$AO$13)</f>
        <v>Nov</v>
      </c>
      <c r="AC194" s="17">
        <f t="shared" ref="AC194:AC257" si="16">YEAR(D194)</f>
        <v>2024</v>
      </c>
      <c r="AD194" s="17" t="s">
        <v>480</v>
      </c>
      <c r="AE194" s="38">
        <f t="shared" si="12"/>
        <v>10.571428571428571</v>
      </c>
      <c r="AF194" s="31">
        <f t="shared" si="13"/>
        <v>9.45945945945946E-2</v>
      </c>
      <c r="AG194" s="17">
        <f ca="1">TODAY()-streaming_service_data!$D194</f>
        <v>122</v>
      </c>
      <c r="AH194" s="20" t="str">
        <f ca="1">IF(AG194&lt;=100,"Active",IF(streaming_service_data!$AG194&lt;200,"Moderate","In-Active"))</f>
        <v>Moderate</v>
      </c>
      <c r="AI194" s="2">
        <f t="shared" si="14"/>
        <v>14</v>
      </c>
    </row>
    <row r="195" spans="1:35" s="2" customFormat="1" ht="15" x14ac:dyDescent="0.2">
      <c r="A195" s="21">
        <v>2851</v>
      </c>
      <c r="B195" s="21" t="s">
        <v>87</v>
      </c>
      <c r="C195" s="22">
        <v>45434</v>
      </c>
      <c r="D195" s="22">
        <v>45619</v>
      </c>
      <c r="E195" s="21">
        <v>15.99</v>
      </c>
      <c r="F195" s="21">
        <v>415</v>
      </c>
      <c r="G195" s="21" t="s">
        <v>79</v>
      </c>
      <c r="H195" s="21">
        <v>3</v>
      </c>
      <c r="I195" s="21">
        <v>5</v>
      </c>
      <c r="J195" s="21" t="b">
        <v>1</v>
      </c>
      <c r="K195" s="21">
        <v>769</v>
      </c>
      <c r="L195" s="21">
        <v>144</v>
      </c>
      <c r="M195" s="21" t="s">
        <v>59</v>
      </c>
      <c r="N195" s="21" t="s">
        <v>64</v>
      </c>
      <c r="O195" s="21" t="s">
        <v>50</v>
      </c>
      <c r="P195" s="21">
        <v>98</v>
      </c>
      <c r="Q195" s="21">
        <v>3.9</v>
      </c>
      <c r="R195" s="21" t="b">
        <v>0</v>
      </c>
      <c r="S195" s="21" t="s">
        <v>28</v>
      </c>
      <c r="T195" s="21">
        <v>2759</v>
      </c>
      <c r="U195" s="21" t="s">
        <v>65</v>
      </c>
      <c r="V195" s="21" t="s">
        <v>30</v>
      </c>
      <c r="W195" s="21" t="s">
        <v>37</v>
      </c>
      <c r="X195" s="21">
        <v>6</v>
      </c>
      <c r="Y195" s="23">
        <f>streaming_service_data!$X195*streaming_service_data!$E195</f>
        <v>95.94</v>
      </c>
      <c r="Z195" s="21" t="s">
        <v>408</v>
      </c>
      <c r="AA195" s="21">
        <v>2024</v>
      </c>
      <c r="AB195" s="21" t="str">
        <f t="shared" si="15"/>
        <v>Nov</v>
      </c>
      <c r="AC195" s="21">
        <f t="shared" si="16"/>
        <v>2024</v>
      </c>
      <c r="AD195" s="21" t="s">
        <v>480</v>
      </c>
      <c r="AE195" s="39">
        <f t="shared" ref="AE195:AE258" si="17">IFERROR(F195/P195,0)</f>
        <v>4.2346938775510203</v>
      </c>
      <c r="AF195" s="35">
        <f t="shared" ref="AF195:AF258" si="18">P195/F195</f>
        <v>0.236144578313253</v>
      </c>
      <c r="AG195" s="21">
        <f ca="1">TODAY()-streaming_service_data!$D195</f>
        <v>126</v>
      </c>
      <c r="AH195" s="24" t="str">
        <f ca="1">IF(AG195&lt;=100,"Active",IF(streaming_service_data!$AG195&lt;200,"Moderate","In-Active"))</f>
        <v>Moderate</v>
      </c>
      <c r="AI195" s="2">
        <f t="shared" ref="AI195:AI258" si="19">IF(IF(C195&gt;D195,DATEDIF(D195,C195,"m"),DATEDIF(C195,D195,"m"))=0,1,IF(C195&gt;D195,DATEDIF(D195,C195,"m"),DATEDIF(C195,D195,"m")))</f>
        <v>6</v>
      </c>
    </row>
    <row r="196" spans="1:35" s="2" customFormat="1" ht="15" x14ac:dyDescent="0.2">
      <c r="A196" s="17">
        <v>2854</v>
      </c>
      <c r="B196" s="17" t="s">
        <v>45</v>
      </c>
      <c r="C196" s="25">
        <v>45083</v>
      </c>
      <c r="D196" s="25">
        <v>45641</v>
      </c>
      <c r="E196" s="17">
        <v>11.99</v>
      </c>
      <c r="F196" s="17">
        <v>386</v>
      </c>
      <c r="G196" s="17" t="s">
        <v>46</v>
      </c>
      <c r="H196" s="17">
        <v>1</v>
      </c>
      <c r="I196" s="17">
        <v>4</v>
      </c>
      <c r="J196" s="17" t="b">
        <v>1</v>
      </c>
      <c r="K196" s="17">
        <v>230</v>
      </c>
      <c r="L196" s="17">
        <v>2</v>
      </c>
      <c r="M196" s="17" t="s">
        <v>25</v>
      </c>
      <c r="N196" s="17" t="s">
        <v>26</v>
      </c>
      <c r="O196" s="17" t="s">
        <v>41</v>
      </c>
      <c r="P196" s="17">
        <v>39</v>
      </c>
      <c r="Q196" s="17">
        <v>3.7</v>
      </c>
      <c r="R196" s="17" t="b">
        <v>0</v>
      </c>
      <c r="S196" s="17" t="s">
        <v>28</v>
      </c>
      <c r="T196" s="17">
        <v>1823</v>
      </c>
      <c r="U196" s="17" t="s">
        <v>35</v>
      </c>
      <c r="V196" s="17" t="s">
        <v>36</v>
      </c>
      <c r="W196" s="17" t="s">
        <v>31</v>
      </c>
      <c r="X196" s="17">
        <v>18</v>
      </c>
      <c r="Y196" s="19">
        <f>streaming_service_data!$X196*streaming_service_data!$E196</f>
        <v>215.82</v>
      </c>
      <c r="Z196" s="17" t="s">
        <v>409</v>
      </c>
      <c r="AA196" s="17">
        <v>2023</v>
      </c>
      <c r="AB196" s="17" t="str">
        <f t="shared" si="15"/>
        <v>Dec</v>
      </c>
      <c r="AC196" s="17">
        <f t="shared" si="16"/>
        <v>2024</v>
      </c>
      <c r="AD196" s="17" t="s">
        <v>478</v>
      </c>
      <c r="AE196" s="38">
        <f t="shared" si="17"/>
        <v>9.8974358974358978</v>
      </c>
      <c r="AF196" s="31">
        <f t="shared" si="18"/>
        <v>0.10103626943005181</v>
      </c>
      <c r="AG196" s="17">
        <f ca="1">TODAY()-streaming_service_data!$D196</f>
        <v>104</v>
      </c>
      <c r="AH196" s="20" t="str">
        <f ca="1">IF(AG196&lt;=100,"Active",IF(streaming_service_data!$AG196&lt;200,"Moderate","In-Active"))</f>
        <v>Moderate</v>
      </c>
      <c r="AI196" s="2">
        <f t="shared" si="19"/>
        <v>18</v>
      </c>
    </row>
    <row r="197" spans="1:35" s="2" customFormat="1" ht="15" x14ac:dyDescent="0.2">
      <c r="A197" s="21">
        <v>2884</v>
      </c>
      <c r="B197" s="21" t="s">
        <v>310</v>
      </c>
      <c r="C197" s="22">
        <v>45260</v>
      </c>
      <c r="D197" s="22">
        <v>45641</v>
      </c>
      <c r="E197" s="21">
        <v>15.99</v>
      </c>
      <c r="F197" s="21">
        <v>250</v>
      </c>
      <c r="G197" s="21" t="s">
        <v>24</v>
      </c>
      <c r="H197" s="21">
        <v>4</v>
      </c>
      <c r="I197" s="21">
        <v>6</v>
      </c>
      <c r="J197" s="21" t="b">
        <v>0</v>
      </c>
      <c r="K197" s="21">
        <v>271</v>
      </c>
      <c r="L197" s="21">
        <v>50</v>
      </c>
      <c r="M197" s="21" t="s">
        <v>63</v>
      </c>
      <c r="N197" s="21" t="s">
        <v>64</v>
      </c>
      <c r="O197" s="21" t="s">
        <v>27</v>
      </c>
      <c r="P197" s="21">
        <v>34</v>
      </c>
      <c r="Q197" s="21">
        <v>4.7</v>
      </c>
      <c r="R197" s="21" t="b">
        <v>0</v>
      </c>
      <c r="S197" s="21" t="s">
        <v>28</v>
      </c>
      <c r="T197" s="21">
        <v>4307</v>
      </c>
      <c r="U197" s="21" t="s">
        <v>65</v>
      </c>
      <c r="V197" s="21" t="s">
        <v>52</v>
      </c>
      <c r="W197" s="21" t="s">
        <v>37</v>
      </c>
      <c r="X197" s="21">
        <v>12</v>
      </c>
      <c r="Y197" s="23">
        <f>streaming_service_data!$X197*streaming_service_data!$E197</f>
        <v>191.88</v>
      </c>
      <c r="Z197" s="21" t="s">
        <v>414</v>
      </c>
      <c r="AA197" s="21">
        <v>2023</v>
      </c>
      <c r="AB197" s="21" t="str">
        <f t="shared" si="15"/>
        <v>Dec</v>
      </c>
      <c r="AC197" s="21">
        <f t="shared" si="16"/>
        <v>2024</v>
      </c>
      <c r="AD197" s="21" t="s">
        <v>480</v>
      </c>
      <c r="AE197" s="39">
        <f t="shared" si="17"/>
        <v>7.3529411764705879</v>
      </c>
      <c r="AF197" s="35">
        <f t="shared" si="18"/>
        <v>0.13600000000000001</v>
      </c>
      <c r="AG197" s="21">
        <f ca="1">TODAY()-streaming_service_data!$D197</f>
        <v>104</v>
      </c>
      <c r="AH197" s="24" t="str">
        <f ca="1">IF(AG197&lt;=100,"Active",IF(streaming_service_data!$AG197&lt;200,"Moderate","In-Active"))</f>
        <v>Moderate</v>
      </c>
      <c r="AI197" s="2">
        <f t="shared" si="19"/>
        <v>12</v>
      </c>
    </row>
    <row r="198" spans="1:35" s="2" customFormat="1" ht="15" x14ac:dyDescent="0.2">
      <c r="A198" s="17">
        <v>2886</v>
      </c>
      <c r="B198" s="17" t="s">
        <v>82</v>
      </c>
      <c r="C198" s="25">
        <v>45101</v>
      </c>
      <c r="D198" s="25">
        <v>45622</v>
      </c>
      <c r="E198" s="17">
        <v>15.99</v>
      </c>
      <c r="F198" s="17">
        <v>62</v>
      </c>
      <c r="G198" s="17" t="s">
        <v>62</v>
      </c>
      <c r="H198" s="17">
        <v>5</v>
      </c>
      <c r="I198" s="17">
        <v>1</v>
      </c>
      <c r="J198" s="17" t="b">
        <v>0</v>
      </c>
      <c r="K198" s="17">
        <v>811</v>
      </c>
      <c r="L198" s="17">
        <v>109</v>
      </c>
      <c r="M198" s="17" t="s">
        <v>63</v>
      </c>
      <c r="N198" s="17" t="s">
        <v>64</v>
      </c>
      <c r="O198" s="17" t="s">
        <v>34</v>
      </c>
      <c r="P198" s="17">
        <v>14</v>
      </c>
      <c r="Q198" s="17">
        <v>3.1</v>
      </c>
      <c r="R198" s="17" t="b">
        <v>0</v>
      </c>
      <c r="S198" s="17" t="s">
        <v>28</v>
      </c>
      <c r="T198" s="17">
        <v>3702</v>
      </c>
      <c r="U198" s="17" t="s">
        <v>57</v>
      </c>
      <c r="V198" s="17" t="s">
        <v>68</v>
      </c>
      <c r="W198" s="17" t="s">
        <v>53</v>
      </c>
      <c r="X198" s="17">
        <v>17</v>
      </c>
      <c r="Y198" s="19">
        <f>streaming_service_data!$X198*streaming_service_data!$E198</f>
        <v>271.83</v>
      </c>
      <c r="Z198" s="17" t="s">
        <v>409</v>
      </c>
      <c r="AA198" s="17">
        <v>2023</v>
      </c>
      <c r="AB198" s="17" t="str">
        <f t="shared" si="15"/>
        <v>Nov</v>
      </c>
      <c r="AC198" s="17">
        <f t="shared" si="16"/>
        <v>2024</v>
      </c>
      <c r="AD198" s="17" t="s">
        <v>480</v>
      </c>
      <c r="AE198" s="38">
        <f t="shared" si="17"/>
        <v>4.4285714285714288</v>
      </c>
      <c r="AF198" s="31">
        <f t="shared" si="18"/>
        <v>0.22580645161290322</v>
      </c>
      <c r="AG198" s="17">
        <f ca="1">TODAY()-streaming_service_data!$D198</f>
        <v>123</v>
      </c>
      <c r="AH198" s="20" t="str">
        <f ca="1">IF(AG198&lt;=100,"Active",IF(streaming_service_data!$AG198&lt;200,"Moderate","In-Active"))</f>
        <v>Moderate</v>
      </c>
      <c r="AI198" s="2">
        <f t="shared" si="19"/>
        <v>17</v>
      </c>
    </row>
    <row r="199" spans="1:35" s="2" customFormat="1" ht="15" x14ac:dyDescent="0.2">
      <c r="A199" s="21">
        <v>2904</v>
      </c>
      <c r="B199" s="21" t="s">
        <v>269</v>
      </c>
      <c r="C199" s="22">
        <v>45339</v>
      </c>
      <c r="D199" s="22">
        <v>45303</v>
      </c>
      <c r="E199" s="21">
        <v>7.99</v>
      </c>
      <c r="F199" s="21">
        <v>280</v>
      </c>
      <c r="G199" s="21" t="s">
        <v>79</v>
      </c>
      <c r="H199" s="21">
        <v>3</v>
      </c>
      <c r="I199" s="21">
        <v>1</v>
      </c>
      <c r="J199" s="21" t="b">
        <v>0</v>
      </c>
      <c r="K199" s="21">
        <v>188</v>
      </c>
      <c r="L199" s="21">
        <v>103</v>
      </c>
      <c r="M199" s="21" t="s">
        <v>63</v>
      </c>
      <c r="N199" s="21" t="s">
        <v>64</v>
      </c>
      <c r="O199" s="21" t="s">
        <v>56</v>
      </c>
      <c r="P199" s="21">
        <v>80</v>
      </c>
      <c r="Q199" s="21">
        <v>4.8</v>
      </c>
      <c r="R199" s="21" t="b">
        <v>0</v>
      </c>
      <c r="S199" s="21" t="s">
        <v>28</v>
      </c>
      <c r="T199" s="21">
        <v>2346</v>
      </c>
      <c r="U199" s="21" t="s">
        <v>51</v>
      </c>
      <c r="V199" s="21" t="s">
        <v>68</v>
      </c>
      <c r="W199" s="21" t="s">
        <v>53</v>
      </c>
      <c r="X199" s="21">
        <v>1</v>
      </c>
      <c r="Y199" s="23">
        <f>streaming_service_data!$X199*streaming_service_data!$E199</f>
        <v>7.99</v>
      </c>
      <c r="Z199" s="21" t="s">
        <v>405</v>
      </c>
      <c r="AA199" s="21">
        <v>2024</v>
      </c>
      <c r="AB199" s="21" t="str">
        <f t="shared" si="15"/>
        <v>Jan</v>
      </c>
      <c r="AC199" s="21">
        <f t="shared" si="16"/>
        <v>2024</v>
      </c>
      <c r="AD199" s="21" t="s">
        <v>479</v>
      </c>
      <c r="AE199" s="39">
        <f t="shared" si="17"/>
        <v>3.5</v>
      </c>
      <c r="AF199" s="35">
        <f t="shared" si="18"/>
        <v>0.2857142857142857</v>
      </c>
      <c r="AG199" s="21">
        <f ca="1">TODAY()-streaming_service_data!$D199</f>
        <v>442</v>
      </c>
      <c r="AH199" s="24" t="str">
        <f ca="1">IF(AG199&lt;=100,"Active",IF(streaming_service_data!$AG199&lt;200,"Moderate","In-Active"))</f>
        <v>In-Active</v>
      </c>
      <c r="AI199" s="2">
        <f t="shared" si="19"/>
        <v>1</v>
      </c>
    </row>
    <row r="200" spans="1:35" s="2" customFormat="1" ht="15" x14ac:dyDescent="0.2">
      <c r="A200" s="17">
        <v>2908</v>
      </c>
      <c r="B200" s="17" t="s">
        <v>160</v>
      </c>
      <c r="C200" s="25">
        <v>45561</v>
      </c>
      <c r="D200" s="25">
        <v>45618</v>
      </c>
      <c r="E200" s="17">
        <v>11.99</v>
      </c>
      <c r="F200" s="17">
        <v>88</v>
      </c>
      <c r="G200" s="17" t="s">
        <v>43</v>
      </c>
      <c r="H200" s="17">
        <v>4</v>
      </c>
      <c r="I200" s="17">
        <v>2</v>
      </c>
      <c r="J200" s="17" t="b">
        <v>1</v>
      </c>
      <c r="K200" s="17">
        <v>343</v>
      </c>
      <c r="L200" s="17">
        <v>163</v>
      </c>
      <c r="M200" s="17" t="s">
        <v>74</v>
      </c>
      <c r="N200" s="17" t="s">
        <v>64</v>
      </c>
      <c r="O200" s="17" t="s">
        <v>34</v>
      </c>
      <c r="P200" s="17">
        <v>89</v>
      </c>
      <c r="Q200" s="17">
        <v>5</v>
      </c>
      <c r="R200" s="17" t="b">
        <v>1</v>
      </c>
      <c r="S200" s="17" t="s">
        <v>28</v>
      </c>
      <c r="T200" s="17">
        <v>2914</v>
      </c>
      <c r="U200" s="17" t="s">
        <v>51</v>
      </c>
      <c r="V200" s="17" t="s">
        <v>68</v>
      </c>
      <c r="W200" s="17" t="s">
        <v>37</v>
      </c>
      <c r="X200" s="17">
        <v>1</v>
      </c>
      <c r="Y200" s="19">
        <f>streaming_service_data!$X200*streaming_service_data!$E200</f>
        <v>11.99</v>
      </c>
      <c r="Z200" s="17" t="s">
        <v>412</v>
      </c>
      <c r="AA200" s="17">
        <v>2024</v>
      </c>
      <c r="AB200" s="17" t="str">
        <f t="shared" si="15"/>
        <v>Nov</v>
      </c>
      <c r="AC200" s="17">
        <f t="shared" si="16"/>
        <v>2024</v>
      </c>
      <c r="AD200" s="17" t="s">
        <v>478</v>
      </c>
      <c r="AE200" s="38">
        <f t="shared" si="17"/>
        <v>0.9887640449438202</v>
      </c>
      <c r="AF200" s="31">
        <f t="shared" si="18"/>
        <v>1.0113636363636365</v>
      </c>
      <c r="AG200" s="17">
        <f ca="1">TODAY()-streaming_service_data!$D200</f>
        <v>127</v>
      </c>
      <c r="AH200" s="20" t="str">
        <f ca="1">IF(AG200&lt;=100,"Active",IF(streaming_service_data!$AG200&lt;200,"Moderate","In-Active"))</f>
        <v>Moderate</v>
      </c>
      <c r="AI200" s="2">
        <f t="shared" si="19"/>
        <v>1</v>
      </c>
    </row>
    <row r="201" spans="1:35" s="2" customFormat="1" ht="15" x14ac:dyDescent="0.2">
      <c r="A201" s="21">
        <v>2914</v>
      </c>
      <c r="B201" s="21" t="s">
        <v>322</v>
      </c>
      <c r="C201" s="22">
        <v>45114</v>
      </c>
      <c r="D201" s="22">
        <v>45640</v>
      </c>
      <c r="E201" s="21">
        <v>15.99</v>
      </c>
      <c r="F201" s="21">
        <v>316</v>
      </c>
      <c r="G201" s="21" t="s">
        <v>62</v>
      </c>
      <c r="H201" s="21">
        <v>3</v>
      </c>
      <c r="I201" s="21">
        <v>1</v>
      </c>
      <c r="J201" s="21" t="b">
        <v>0</v>
      </c>
      <c r="K201" s="21">
        <v>734</v>
      </c>
      <c r="L201" s="21">
        <v>21</v>
      </c>
      <c r="M201" s="21" t="s">
        <v>39</v>
      </c>
      <c r="N201" s="21" t="s">
        <v>49</v>
      </c>
      <c r="O201" s="21" t="s">
        <v>27</v>
      </c>
      <c r="P201" s="21">
        <v>65</v>
      </c>
      <c r="Q201" s="21">
        <v>4.5999999999999996</v>
      </c>
      <c r="R201" s="21" t="b">
        <v>0</v>
      </c>
      <c r="S201" s="21" t="s">
        <v>28</v>
      </c>
      <c r="T201" s="21">
        <v>3039</v>
      </c>
      <c r="U201" s="21" t="s">
        <v>51</v>
      </c>
      <c r="V201" s="21" t="s">
        <v>68</v>
      </c>
      <c r="W201" s="21" t="s">
        <v>31</v>
      </c>
      <c r="X201" s="21">
        <v>17</v>
      </c>
      <c r="Y201" s="23">
        <f>streaming_service_data!$X201*streaming_service_data!$E201</f>
        <v>271.83</v>
      </c>
      <c r="Z201" s="21" t="s">
        <v>410</v>
      </c>
      <c r="AA201" s="21">
        <v>2023</v>
      </c>
      <c r="AB201" s="21" t="str">
        <f t="shared" si="15"/>
        <v>Dec</v>
      </c>
      <c r="AC201" s="21">
        <f t="shared" si="16"/>
        <v>2024</v>
      </c>
      <c r="AD201" s="21" t="s">
        <v>480</v>
      </c>
      <c r="AE201" s="39">
        <f t="shared" si="17"/>
        <v>4.8615384615384611</v>
      </c>
      <c r="AF201" s="35">
        <f t="shared" si="18"/>
        <v>0.20569620253164558</v>
      </c>
      <c r="AG201" s="21">
        <f ca="1">TODAY()-streaming_service_data!$D201</f>
        <v>105</v>
      </c>
      <c r="AH201" s="24" t="str">
        <f ca="1">IF(AG201&lt;=100,"Active",IF(streaming_service_data!$AG201&lt;200,"Moderate","In-Active"))</f>
        <v>Moderate</v>
      </c>
      <c r="AI201" s="2">
        <f t="shared" si="19"/>
        <v>17</v>
      </c>
    </row>
    <row r="202" spans="1:35" s="2" customFormat="1" ht="15" x14ac:dyDescent="0.2">
      <c r="A202" s="17">
        <v>2942</v>
      </c>
      <c r="B202" s="17" t="s">
        <v>370</v>
      </c>
      <c r="C202" s="25">
        <v>45171</v>
      </c>
      <c r="D202" s="25">
        <v>45626</v>
      </c>
      <c r="E202" s="17">
        <v>11.99</v>
      </c>
      <c r="F202" s="17">
        <v>167</v>
      </c>
      <c r="G202" s="17" t="s">
        <v>43</v>
      </c>
      <c r="H202" s="17">
        <v>5</v>
      </c>
      <c r="I202" s="17">
        <v>5</v>
      </c>
      <c r="J202" s="17" t="b">
        <v>0</v>
      </c>
      <c r="K202" s="17">
        <v>127</v>
      </c>
      <c r="L202" s="17">
        <v>138</v>
      </c>
      <c r="M202" s="17" t="s">
        <v>44</v>
      </c>
      <c r="N202" s="17" t="s">
        <v>49</v>
      </c>
      <c r="O202" s="17" t="s">
        <v>41</v>
      </c>
      <c r="P202" s="17">
        <v>66</v>
      </c>
      <c r="Q202" s="17">
        <v>4.7</v>
      </c>
      <c r="R202" s="17" t="b">
        <v>1</v>
      </c>
      <c r="S202" s="17" t="s">
        <v>28</v>
      </c>
      <c r="T202" s="17">
        <v>711</v>
      </c>
      <c r="U202" s="17" t="s">
        <v>51</v>
      </c>
      <c r="V202" s="17" t="s">
        <v>30</v>
      </c>
      <c r="W202" s="17" t="s">
        <v>37</v>
      </c>
      <c r="X202" s="17">
        <v>14</v>
      </c>
      <c r="Y202" s="19">
        <f>streaming_service_data!$X202*streaming_service_data!$E202</f>
        <v>167.86</v>
      </c>
      <c r="Z202" s="17" t="s">
        <v>412</v>
      </c>
      <c r="AA202" s="17">
        <v>2023</v>
      </c>
      <c r="AB202" s="17" t="str">
        <f t="shared" si="15"/>
        <v>Nov</v>
      </c>
      <c r="AC202" s="17">
        <f t="shared" si="16"/>
        <v>2024</v>
      </c>
      <c r="AD202" s="17" t="s">
        <v>478</v>
      </c>
      <c r="AE202" s="38">
        <f t="shared" si="17"/>
        <v>2.5303030303030303</v>
      </c>
      <c r="AF202" s="31">
        <f t="shared" si="18"/>
        <v>0.39520958083832336</v>
      </c>
      <c r="AG202" s="17">
        <f ca="1">TODAY()-streaming_service_data!$D202</f>
        <v>119</v>
      </c>
      <c r="AH202" s="20" t="str">
        <f ca="1">IF(AG202&lt;=100,"Active",IF(streaming_service_data!$AG202&lt;200,"Moderate","In-Active"))</f>
        <v>Moderate</v>
      </c>
      <c r="AI202" s="2">
        <f t="shared" si="19"/>
        <v>14</v>
      </c>
    </row>
    <row r="203" spans="1:35" s="2" customFormat="1" ht="15" x14ac:dyDescent="0.2">
      <c r="A203" s="21">
        <v>2960</v>
      </c>
      <c r="B203" s="21" t="s">
        <v>108</v>
      </c>
      <c r="C203" s="22">
        <v>44997</v>
      </c>
      <c r="D203" s="22">
        <v>45547</v>
      </c>
      <c r="E203" s="21">
        <v>11.99</v>
      </c>
      <c r="F203" s="21">
        <v>416</v>
      </c>
      <c r="G203" s="21" t="s">
        <v>43</v>
      </c>
      <c r="H203" s="21">
        <v>5</v>
      </c>
      <c r="I203" s="21">
        <v>4</v>
      </c>
      <c r="J203" s="21" t="b">
        <v>1</v>
      </c>
      <c r="K203" s="21">
        <v>964</v>
      </c>
      <c r="L203" s="21">
        <v>187</v>
      </c>
      <c r="M203" s="21" t="s">
        <v>25</v>
      </c>
      <c r="N203" s="21" t="s">
        <v>64</v>
      </c>
      <c r="O203" s="21" t="s">
        <v>67</v>
      </c>
      <c r="P203" s="21">
        <v>6</v>
      </c>
      <c r="Q203" s="21">
        <v>3.2</v>
      </c>
      <c r="R203" s="21" t="b">
        <v>0</v>
      </c>
      <c r="S203" s="21" t="s">
        <v>28</v>
      </c>
      <c r="T203" s="21">
        <v>2554</v>
      </c>
      <c r="U203" s="21" t="s">
        <v>51</v>
      </c>
      <c r="V203" s="21" t="s">
        <v>30</v>
      </c>
      <c r="W203" s="21" t="s">
        <v>31</v>
      </c>
      <c r="X203" s="21">
        <v>18</v>
      </c>
      <c r="Y203" s="23">
        <f>streaming_service_data!$X203*streaming_service_data!$E203</f>
        <v>215.82</v>
      </c>
      <c r="Z203" s="21" t="s">
        <v>406</v>
      </c>
      <c r="AA203" s="21">
        <v>2023</v>
      </c>
      <c r="AB203" s="21" t="str">
        <f t="shared" si="15"/>
        <v>Sep</v>
      </c>
      <c r="AC203" s="21">
        <f t="shared" si="16"/>
        <v>2024</v>
      </c>
      <c r="AD203" s="21" t="s">
        <v>478</v>
      </c>
      <c r="AE203" s="39">
        <f t="shared" si="17"/>
        <v>69.333333333333329</v>
      </c>
      <c r="AF203" s="35">
        <f t="shared" si="18"/>
        <v>1.4423076923076924E-2</v>
      </c>
      <c r="AG203" s="21">
        <f ca="1">TODAY()-streaming_service_data!$D203</f>
        <v>198</v>
      </c>
      <c r="AH203" s="24" t="str">
        <f ca="1">IF(AG203&lt;=100,"Active",IF(streaming_service_data!$AG203&lt;200,"Moderate","In-Active"))</f>
        <v>Moderate</v>
      </c>
      <c r="AI203" s="2">
        <f t="shared" si="19"/>
        <v>18</v>
      </c>
    </row>
    <row r="204" spans="1:35" s="2" customFormat="1" ht="15" x14ac:dyDescent="0.2">
      <c r="A204" s="17">
        <v>2981</v>
      </c>
      <c r="B204" s="17" t="s">
        <v>393</v>
      </c>
      <c r="C204" s="25">
        <v>45478</v>
      </c>
      <c r="D204" s="25">
        <v>45363</v>
      </c>
      <c r="E204" s="17">
        <v>11.99</v>
      </c>
      <c r="F204" s="17">
        <v>482</v>
      </c>
      <c r="G204" s="17" t="s">
        <v>43</v>
      </c>
      <c r="H204" s="17">
        <v>5</v>
      </c>
      <c r="I204" s="17">
        <v>2</v>
      </c>
      <c r="J204" s="17" t="b">
        <v>1</v>
      </c>
      <c r="K204" s="17">
        <v>665</v>
      </c>
      <c r="L204" s="17">
        <v>96</v>
      </c>
      <c r="M204" s="17" t="s">
        <v>74</v>
      </c>
      <c r="N204" s="17" t="s">
        <v>40</v>
      </c>
      <c r="O204" s="17" t="s">
        <v>50</v>
      </c>
      <c r="P204" s="17">
        <v>24</v>
      </c>
      <c r="Q204" s="17">
        <v>4.7</v>
      </c>
      <c r="R204" s="17" t="b">
        <v>1</v>
      </c>
      <c r="S204" s="17" t="s">
        <v>28</v>
      </c>
      <c r="T204" s="17">
        <v>4851</v>
      </c>
      <c r="U204" s="17" t="s">
        <v>29</v>
      </c>
      <c r="V204" s="17" t="s">
        <v>52</v>
      </c>
      <c r="W204" s="17" t="s">
        <v>75</v>
      </c>
      <c r="X204" s="17">
        <v>3</v>
      </c>
      <c r="Y204" s="19">
        <f>streaming_service_data!$X204*streaming_service_data!$E204</f>
        <v>35.97</v>
      </c>
      <c r="Z204" s="17" t="s">
        <v>410</v>
      </c>
      <c r="AA204" s="17">
        <v>2024</v>
      </c>
      <c r="AB204" s="17" t="str">
        <f t="shared" si="15"/>
        <v>Mar</v>
      </c>
      <c r="AC204" s="17">
        <f t="shared" si="16"/>
        <v>2024</v>
      </c>
      <c r="AD204" s="17" t="s">
        <v>478</v>
      </c>
      <c r="AE204" s="38">
        <f t="shared" si="17"/>
        <v>20.083333333333332</v>
      </c>
      <c r="AF204" s="31">
        <f t="shared" si="18"/>
        <v>4.9792531120331947E-2</v>
      </c>
      <c r="AG204" s="17">
        <f ca="1">TODAY()-streaming_service_data!$D204</f>
        <v>382</v>
      </c>
      <c r="AH204" s="20" t="str">
        <f ca="1">IF(AG204&lt;=100,"Active",IF(streaming_service_data!$AG204&lt;200,"Moderate","In-Active"))</f>
        <v>In-Active</v>
      </c>
      <c r="AI204" s="2">
        <f t="shared" si="19"/>
        <v>3</v>
      </c>
    </row>
    <row r="205" spans="1:35" s="2" customFormat="1" ht="15" x14ac:dyDescent="0.2">
      <c r="A205" s="21">
        <v>2995</v>
      </c>
      <c r="B205" s="21" t="s">
        <v>54</v>
      </c>
      <c r="C205" s="22">
        <v>45529</v>
      </c>
      <c r="D205" s="22">
        <v>45577</v>
      </c>
      <c r="E205" s="21">
        <v>7.99</v>
      </c>
      <c r="F205" s="21">
        <v>475</v>
      </c>
      <c r="G205" s="21" t="s">
        <v>55</v>
      </c>
      <c r="H205" s="21">
        <v>5</v>
      </c>
      <c r="I205" s="21">
        <v>4</v>
      </c>
      <c r="J205" s="21" t="b">
        <v>1</v>
      </c>
      <c r="K205" s="21">
        <v>510</v>
      </c>
      <c r="L205" s="21">
        <v>143</v>
      </c>
      <c r="M205" s="21" t="s">
        <v>25</v>
      </c>
      <c r="N205" s="21" t="s">
        <v>49</v>
      </c>
      <c r="O205" s="21" t="s">
        <v>56</v>
      </c>
      <c r="P205" s="21">
        <v>1</v>
      </c>
      <c r="Q205" s="21">
        <v>4.5</v>
      </c>
      <c r="R205" s="21" t="b">
        <v>0</v>
      </c>
      <c r="S205" s="21" t="s">
        <v>28</v>
      </c>
      <c r="T205" s="21">
        <v>755</v>
      </c>
      <c r="U205" s="21" t="s">
        <v>57</v>
      </c>
      <c r="V205" s="21" t="s">
        <v>30</v>
      </c>
      <c r="W205" s="21" t="s">
        <v>31</v>
      </c>
      <c r="X205" s="21">
        <v>1</v>
      </c>
      <c r="Y205" s="23">
        <f>streaming_service_data!$X205*streaming_service_data!$E205</f>
        <v>7.99</v>
      </c>
      <c r="Z205" s="21" t="s">
        <v>411</v>
      </c>
      <c r="AA205" s="21">
        <v>2024</v>
      </c>
      <c r="AB205" s="21" t="str">
        <f t="shared" si="15"/>
        <v>Oct</v>
      </c>
      <c r="AC205" s="21">
        <f t="shared" si="16"/>
        <v>2024</v>
      </c>
      <c r="AD205" s="21" t="s">
        <v>479</v>
      </c>
      <c r="AE205" s="39">
        <f t="shared" si="17"/>
        <v>475</v>
      </c>
      <c r="AF205" s="35">
        <f t="shared" si="18"/>
        <v>2.1052631578947368E-3</v>
      </c>
      <c r="AG205" s="21">
        <f ca="1">TODAY()-streaming_service_data!$D205</f>
        <v>168</v>
      </c>
      <c r="AH205" s="24" t="str">
        <f ca="1">IF(AG205&lt;=100,"Active",IF(streaming_service_data!$AG205&lt;200,"Moderate","In-Active"))</f>
        <v>Moderate</v>
      </c>
      <c r="AI205" s="2">
        <f t="shared" si="19"/>
        <v>1</v>
      </c>
    </row>
    <row r="206" spans="1:35" s="2" customFormat="1" ht="15" x14ac:dyDescent="0.2">
      <c r="A206" s="17">
        <v>3004</v>
      </c>
      <c r="B206" s="17" t="s">
        <v>195</v>
      </c>
      <c r="C206" s="25">
        <v>45587</v>
      </c>
      <c r="D206" s="25">
        <v>45644</v>
      </c>
      <c r="E206" s="17">
        <v>11.99</v>
      </c>
      <c r="F206" s="17">
        <v>184</v>
      </c>
      <c r="G206" s="17" t="s">
        <v>46</v>
      </c>
      <c r="H206" s="17">
        <v>3</v>
      </c>
      <c r="I206" s="17">
        <v>4</v>
      </c>
      <c r="J206" s="17" t="b">
        <v>0</v>
      </c>
      <c r="K206" s="17">
        <v>233</v>
      </c>
      <c r="L206" s="17">
        <v>15</v>
      </c>
      <c r="M206" s="17" t="s">
        <v>39</v>
      </c>
      <c r="N206" s="17" t="s">
        <v>64</v>
      </c>
      <c r="O206" s="17" t="s">
        <v>41</v>
      </c>
      <c r="P206" s="17">
        <v>28</v>
      </c>
      <c r="Q206" s="17">
        <v>3.5</v>
      </c>
      <c r="R206" s="17" t="b">
        <v>1</v>
      </c>
      <c r="S206" s="17" t="s">
        <v>28</v>
      </c>
      <c r="T206" s="17">
        <v>2760</v>
      </c>
      <c r="U206" s="17" t="s">
        <v>51</v>
      </c>
      <c r="V206" s="17" t="s">
        <v>60</v>
      </c>
      <c r="W206" s="17" t="s">
        <v>31</v>
      </c>
      <c r="X206" s="17">
        <v>1</v>
      </c>
      <c r="Y206" s="19">
        <f>streaming_service_data!$X206*streaming_service_data!$E206</f>
        <v>11.99</v>
      </c>
      <c r="Z206" s="17" t="s">
        <v>413</v>
      </c>
      <c r="AA206" s="17">
        <v>2024</v>
      </c>
      <c r="AB206" s="17" t="str">
        <f t="shared" si="15"/>
        <v>Dec</v>
      </c>
      <c r="AC206" s="17">
        <f t="shared" si="16"/>
        <v>2024</v>
      </c>
      <c r="AD206" s="17" t="s">
        <v>478</v>
      </c>
      <c r="AE206" s="38">
        <f t="shared" si="17"/>
        <v>6.5714285714285712</v>
      </c>
      <c r="AF206" s="31">
        <f t="shared" si="18"/>
        <v>0.15217391304347827</v>
      </c>
      <c r="AG206" s="17">
        <f ca="1">TODAY()-streaming_service_data!$D206</f>
        <v>101</v>
      </c>
      <c r="AH206" s="20" t="str">
        <f ca="1">IF(AG206&lt;=100,"Active",IF(streaming_service_data!$AG206&lt;200,"Moderate","In-Active"))</f>
        <v>Moderate</v>
      </c>
      <c r="AI206" s="2">
        <f t="shared" si="19"/>
        <v>1</v>
      </c>
    </row>
    <row r="207" spans="1:35" s="2" customFormat="1" ht="15" x14ac:dyDescent="0.2">
      <c r="A207" s="21">
        <v>3009</v>
      </c>
      <c r="B207" s="21" t="s">
        <v>241</v>
      </c>
      <c r="C207" s="22">
        <v>45559</v>
      </c>
      <c r="D207" s="22">
        <v>45639</v>
      </c>
      <c r="E207" s="21">
        <v>15.99</v>
      </c>
      <c r="F207" s="21">
        <v>250</v>
      </c>
      <c r="G207" s="21" t="s">
        <v>46</v>
      </c>
      <c r="H207" s="21">
        <v>4</v>
      </c>
      <c r="I207" s="21">
        <v>3</v>
      </c>
      <c r="J207" s="21" t="b">
        <v>0</v>
      </c>
      <c r="K207" s="21">
        <v>774</v>
      </c>
      <c r="L207" s="21">
        <v>88</v>
      </c>
      <c r="M207" s="21" t="s">
        <v>59</v>
      </c>
      <c r="N207" s="21" t="s">
        <v>40</v>
      </c>
      <c r="O207" s="21" t="s">
        <v>41</v>
      </c>
      <c r="P207" s="21">
        <v>64</v>
      </c>
      <c r="Q207" s="21">
        <v>3.3</v>
      </c>
      <c r="R207" s="21" t="b">
        <v>0</v>
      </c>
      <c r="S207" s="21" t="s">
        <v>28</v>
      </c>
      <c r="T207" s="21">
        <v>1882</v>
      </c>
      <c r="U207" s="21" t="s">
        <v>35</v>
      </c>
      <c r="V207" s="21" t="s">
        <v>52</v>
      </c>
      <c r="W207" s="21" t="s">
        <v>53</v>
      </c>
      <c r="X207" s="21">
        <v>2</v>
      </c>
      <c r="Y207" s="23">
        <f>streaming_service_data!$X207*streaming_service_data!$E207</f>
        <v>31.98</v>
      </c>
      <c r="Z207" s="21" t="s">
        <v>412</v>
      </c>
      <c r="AA207" s="21">
        <v>2024</v>
      </c>
      <c r="AB207" s="21" t="str">
        <f t="shared" si="15"/>
        <v>Dec</v>
      </c>
      <c r="AC207" s="21">
        <f t="shared" si="16"/>
        <v>2024</v>
      </c>
      <c r="AD207" s="21" t="s">
        <v>480</v>
      </c>
      <c r="AE207" s="39">
        <f t="shared" si="17"/>
        <v>3.90625</v>
      </c>
      <c r="AF207" s="35">
        <f t="shared" si="18"/>
        <v>0.25600000000000001</v>
      </c>
      <c r="AG207" s="21">
        <f ca="1">TODAY()-streaming_service_data!$D207</f>
        <v>106</v>
      </c>
      <c r="AH207" s="24" t="str">
        <f ca="1">IF(AG207&lt;=100,"Active",IF(streaming_service_data!$AG207&lt;200,"Moderate","In-Active"))</f>
        <v>Moderate</v>
      </c>
      <c r="AI207" s="2">
        <f t="shared" si="19"/>
        <v>2</v>
      </c>
    </row>
    <row r="208" spans="1:35" s="2" customFormat="1" ht="15" x14ac:dyDescent="0.2">
      <c r="A208" s="17">
        <v>3010</v>
      </c>
      <c r="B208" s="17" t="s">
        <v>181</v>
      </c>
      <c r="C208" s="25">
        <v>45362</v>
      </c>
      <c r="D208" s="25">
        <v>45620</v>
      </c>
      <c r="E208" s="17">
        <v>11.99</v>
      </c>
      <c r="F208" s="17">
        <v>318</v>
      </c>
      <c r="G208" s="17" t="s">
        <v>43</v>
      </c>
      <c r="H208" s="17">
        <v>1</v>
      </c>
      <c r="I208" s="17">
        <v>5</v>
      </c>
      <c r="J208" s="17" t="b">
        <v>0</v>
      </c>
      <c r="K208" s="17">
        <v>925</v>
      </c>
      <c r="L208" s="17">
        <v>191</v>
      </c>
      <c r="M208" s="17" t="s">
        <v>59</v>
      </c>
      <c r="N208" s="17" t="s">
        <v>26</v>
      </c>
      <c r="O208" s="17" t="s">
        <v>41</v>
      </c>
      <c r="P208" s="17">
        <v>38</v>
      </c>
      <c r="Q208" s="17">
        <v>4.5999999999999996</v>
      </c>
      <c r="R208" s="17" t="b">
        <v>1</v>
      </c>
      <c r="S208" s="17" t="s">
        <v>28</v>
      </c>
      <c r="T208" s="17">
        <v>167</v>
      </c>
      <c r="U208" s="17" t="s">
        <v>65</v>
      </c>
      <c r="V208" s="17" t="s">
        <v>36</v>
      </c>
      <c r="W208" s="17" t="s">
        <v>75</v>
      </c>
      <c r="X208" s="17">
        <v>8</v>
      </c>
      <c r="Y208" s="19">
        <f>streaming_service_data!$X208*streaming_service_data!$E208</f>
        <v>95.92</v>
      </c>
      <c r="Z208" s="17" t="s">
        <v>406</v>
      </c>
      <c r="AA208" s="17">
        <v>2024</v>
      </c>
      <c r="AB208" s="17" t="str">
        <f t="shared" si="15"/>
        <v>Nov</v>
      </c>
      <c r="AC208" s="17">
        <f t="shared" si="16"/>
        <v>2024</v>
      </c>
      <c r="AD208" s="17" t="s">
        <v>478</v>
      </c>
      <c r="AE208" s="38">
        <f t="shared" si="17"/>
        <v>8.3684210526315788</v>
      </c>
      <c r="AF208" s="31">
        <f t="shared" si="18"/>
        <v>0.11949685534591195</v>
      </c>
      <c r="AG208" s="17">
        <f ca="1">TODAY()-streaming_service_data!$D208</f>
        <v>125</v>
      </c>
      <c r="AH208" s="20" t="str">
        <f ca="1">IF(AG208&lt;=100,"Active",IF(streaming_service_data!$AG208&lt;200,"Moderate","In-Active"))</f>
        <v>Moderate</v>
      </c>
      <c r="AI208" s="2">
        <f t="shared" si="19"/>
        <v>8</v>
      </c>
    </row>
    <row r="209" spans="1:35" s="2" customFormat="1" ht="15" x14ac:dyDescent="0.2">
      <c r="A209" s="21">
        <v>3035</v>
      </c>
      <c r="B209" s="21" t="s">
        <v>109</v>
      </c>
      <c r="C209" s="22">
        <v>45042</v>
      </c>
      <c r="D209" s="22">
        <v>45620</v>
      </c>
      <c r="E209" s="21">
        <v>15.99</v>
      </c>
      <c r="F209" s="21">
        <v>106</v>
      </c>
      <c r="G209" s="21" t="s">
        <v>79</v>
      </c>
      <c r="H209" s="21">
        <v>3</v>
      </c>
      <c r="I209" s="21">
        <v>3</v>
      </c>
      <c r="J209" s="21" t="b">
        <v>1</v>
      </c>
      <c r="K209" s="21">
        <v>377</v>
      </c>
      <c r="L209" s="21">
        <v>31</v>
      </c>
      <c r="M209" s="21" t="s">
        <v>63</v>
      </c>
      <c r="N209" s="21" t="s">
        <v>49</v>
      </c>
      <c r="O209" s="21" t="s">
        <v>56</v>
      </c>
      <c r="P209" s="21">
        <v>85</v>
      </c>
      <c r="Q209" s="21">
        <v>3.5</v>
      </c>
      <c r="R209" s="21" t="b">
        <v>1</v>
      </c>
      <c r="S209" s="21" t="s">
        <v>28</v>
      </c>
      <c r="T209" s="21">
        <v>613</v>
      </c>
      <c r="U209" s="21" t="s">
        <v>35</v>
      </c>
      <c r="V209" s="21" t="s">
        <v>68</v>
      </c>
      <c r="W209" s="21" t="s">
        <v>31</v>
      </c>
      <c r="X209" s="21">
        <v>18</v>
      </c>
      <c r="Y209" s="23">
        <f>streaming_service_data!$X209*streaming_service_data!$E209</f>
        <v>287.82</v>
      </c>
      <c r="Z209" s="21" t="s">
        <v>407</v>
      </c>
      <c r="AA209" s="21">
        <v>2023</v>
      </c>
      <c r="AB209" s="21" t="str">
        <f t="shared" si="15"/>
        <v>Nov</v>
      </c>
      <c r="AC209" s="21">
        <f t="shared" si="16"/>
        <v>2024</v>
      </c>
      <c r="AD209" s="21" t="s">
        <v>480</v>
      </c>
      <c r="AE209" s="39">
        <f t="shared" si="17"/>
        <v>1.2470588235294118</v>
      </c>
      <c r="AF209" s="35">
        <f t="shared" si="18"/>
        <v>0.80188679245283023</v>
      </c>
      <c r="AG209" s="21">
        <f ca="1">TODAY()-streaming_service_data!$D209</f>
        <v>125</v>
      </c>
      <c r="AH209" s="24" t="str">
        <f ca="1">IF(AG209&lt;=100,"Active",IF(streaming_service_data!$AG209&lt;200,"Moderate","In-Active"))</f>
        <v>Moderate</v>
      </c>
      <c r="AI209" s="2">
        <f t="shared" si="19"/>
        <v>18</v>
      </c>
    </row>
    <row r="210" spans="1:35" s="2" customFormat="1" ht="15" x14ac:dyDescent="0.2">
      <c r="A210" s="17">
        <v>3078</v>
      </c>
      <c r="B210" s="17" t="s">
        <v>219</v>
      </c>
      <c r="C210" s="25">
        <v>45101</v>
      </c>
      <c r="D210" s="25">
        <v>45640</v>
      </c>
      <c r="E210" s="17">
        <v>7.99</v>
      </c>
      <c r="F210" s="17">
        <v>246</v>
      </c>
      <c r="G210" s="17" t="s">
        <v>24</v>
      </c>
      <c r="H210" s="17">
        <v>3</v>
      </c>
      <c r="I210" s="17">
        <v>3</v>
      </c>
      <c r="J210" s="17" t="b">
        <v>0</v>
      </c>
      <c r="K210" s="17">
        <v>358</v>
      </c>
      <c r="L210" s="17">
        <v>158</v>
      </c>
      <c r="M210" s="17" t="s">
        <v>63</v>
      </c>
      <c r="N210" s="17" t="s">
        <v>49</v>
      </c>
      <c r="O210" s="17" t="s">
        <v>27</v>
      </c>
      <c r="P210" s="17">
        <v>18</v>
      </c>
      <c r="Q210" s="17">
        <v>3.8</v>
      </c>
      <c r="R210" s="17" t="b">
        <v>0</v>
      </c>
      <c r="S210" s="17" t="s">
        <v>28</v>
      </c>
      <c r="T210" s="17">
        <v>2234</v>
      </c>
      <c r="U210" s="17" t="s">
        <v>51</v>
      </c>
      <c r="V210" s="17" t="s">
        <v>52</v>
      </c>
      <c r="W210" s="17" t="s">
        <v>75</v>
      </c>
      <c r="X210" s="17">
        <v>17</v>
      </c>
      <c r="Y210" s="19">
        <f>streaming_service_data!$X210*streaming_service_data!$E210</f>
        <v>135.83000000000001</v>
      </c>
      <c r="Z210" s="17" t="s">
        <v>409</v>
      </c>
      <c r="AA210" s="17">
        <v>2023</v>
      </c>
      <c r="AB210" s="17" t="str">
        <f t="shared" si="15"/>
        <v>Dec</v>
      </c>
      <c r="AC210" s="17">
        <f t="shared" si="16"/>
        <v>2024</v>
      </c>
      <c r="AD210" s="17" t="s">
        <v>479</v>
      </c>
      <c r="AE210" s="38">
        <f t="shared" si="17"/>
        <v>13.666666666666666</v>
      </c>
      <c r="AF210" s="31">
        <f t="shared" si="18"/>
        <v>7.3170731707317069E-2</v>
      </c>
      <c r="AG210" s="17">
        <f ca="1">TODAY()-streaming_service_data!$D210</f>
        <v>105</v>
      </c>
      <c r="AH210" s="20" t="str">
        <f ca="1">IF(AG210&lt;=100,"Active",IF(streaming_service_data!$AG210&lt;200,"Moderate","In-Active"))</f>
        <v>Moderate</v>
      </c>
      <c r="AI210" s="2">
        <f t="shared" si="19"/>
        <v>17</v>
      </c>
    </row>
    <row r="211" spans="1:35" s="2" customFormat="1" ht="15" x14ac:dyDescent="0.2">
      <c r="A211" s="21">
        <v>3083</v>
      </c>
      <c r="B211" s="21" t="s">
        <v>352</v>
      </c>
      <c r="C211" s="22">
        <v>45055</v>
      </c>
      <c r="D211" s="22">
        <v>45639</v>
      </c>
      <c r="E211" s="21">
        <v>7.99</v>
      </c>
      <c r="F211" s="21">
        <v>413</v>
      </c>
      <c r="G211" s="21" t="s">
        <v>46</v>
      </c>
      <c r="H211" s="21">
        <v>5</v>
      </c>
      <c r="I211" s="21">
        <v>5</v>
      </c>
      <c r="J211" s="21" t="b">
        <v>1</v>
      </c>
      <c r="K211" s="21">
        <v>895</v>
      </c>
      <c r="L211" s="21">
        <v>3</v>
      </c>
      <c r="M211" s="21" t="s">
        <v>25</v>
      </c>
      <c r="N211" s="21" t="s">
        <v>49</v>
      </c>
      <c r="O211" s="21" t="s">
        <v>34</v>
      </c>
      <c r="P211" s="21">
        <v>87</v>
      </c>
      <c r="Q211" s="21">
        <v>3.2</v>
      </c>
      <c r="R211" s="21" t="b">
        <v>1</v>
      </c>
      <c r="S211" s="21" t="s">
        <v>28</v>
      </c>
      <c r="T211" s="21">
        <v>1340</v>
      </c>
      <c r="U211" s="21" t="s">
        <v>57</v>
      </c>
      <c r="V211" s="21" t="s">
        <v>30</v>
      </c>
      <c r="W211" s="21" t="s">
        <v>31</v>
      </c>
      <c r="X211" s="21">
        <v>19</v>
      </c>
      <c r="Y211" s="23">
        <f>streaming_service_data!$X211*streaming_service_data!$E211</f>
        <v>151.81</v>
      </c>
      <c r="Z211" s="21" t="s">
        <v>408</v>
      </c>
      <c r="AA211" s="21">
        <v>2023</v>
      </c>
      <c r="AB211" s="21" t="str">
        <f t="shared" si="15"/>
        <v>Dec</v>
      </c>
      <c r="AC211" s="21">
        <f t="shared" si="16"/>
        <v>2024</v>
      </c>
      <c r="AD211" s="21" t="s">
        <v>479</v>
      </c>
      <c r="AE211" s="39">
        <f t="shared" si="17"/>
        <v>4.7471264367816088</v>
      </c>
      <c r="AF211" s="35">
        <f t="shared" si="18"/>
        <v>0.21065375302663439</v>
      </c>
      <c r="AG211" s="21">
        <f ca="1">TODAY()-streaming_service_data!$D211</f>
        <v>106</v>
      </c>
      <c r="AH211" s="24" t="str">
        <f ca="1">IF(AG211&lt;=100,"Active",IF(streaming_service_data!$AG211&lt;200,"Moderate","In-Active"))</f>
        <v>Moderate</v>
      </c>
      <c r="AI211" s="2">
        <f t="shared" si="19"/>
        <v>19</v>
      </c>
    </row>
    <row r="212" spans="1:35" s="2" customFormat="1" ht="15" x14ac:dyDescent="0.2">
      <c r="A212" s="17">
        <v>3102</v>
      </c>
      <c r="B212" s="17" t="s">
        <v>169</v>
      </c>
      <c r="C212" s="25">
        <v>45360</v>
      </c>
      <c r="D212" s="25">
        <v>45623</v>
      </c>
      <c r="E212" s="17">
        <v>7.99</v>
      </c>
      <c r="F212" s="17">
        <v>287</v>
      </c>
      <c r="G212" s="17" t="s">
        <v>33</v>
      </c>
      <c r="H212" s="17">
        <v>1</v>
      </c>
      <c r="I212" s="17">
        <v>2</v>
      </c>
      <c r="J212" s="17" t="b">
        <v>0</v>
      </c>
      <c r="K212" s="17">
        <v>670</v>
      </c>
      <c r="L212" s="17">
        <v>147</v>
      </c>
      <c r="M212" s="17" t="s">
        <v>25</v>
      </c>
      <c r="N212" s="17" t="s">
        <v>40</v>
      </c>
      <c r="O212" s="17" t="s">
        <v>27</v>
      </c>
      <c r="P212" s="17">
        <v>42</v>
      </c>
      <c r="Q212" s="17">
        <v>4.3</v>
      </c>
      <c r="R212" s="17" t="b">
        <v>1</v>
      </c>
      <c r="S212" s="17" t="s">
        <v>28</v>
      </c>
      <c r="T212" s="17">
        <v>4672</v>
      </c>
      <c r="U212" s="17" t="s">
        <v>29</v>
      </c>
      <c r="V212" s="17" t="s">
        <v>52</v>
      </c>
      <c r="W212" s="17" t="s">
        <v>37</v>
      </c>
      <c r="X212" s="17">
        <v>8</v>
      </c>
      <c r="Y212" s="19">
        <f>streaming_service_data!$X212*streaming_service_data!$E212</f>
        <v>63.92</v>
      </c>
      <c r="Z212" s="17" t="s">
        <v>406</v>
      </c>
      <c r="AA212" s="17">
        <v>2024</v>
      </c>
      <c r="AB212" s="17" t="str">
        <f t="shared" si="15"/>
        <v>Nov</v>
      </c>
      <c r="AC212" s="17">
        <f t="shared" si="16"/>
        <v>2024</v>
      </c>
      <c r="AD212" s="17" t="s">
        <v>479</v>
      </c>
      <c r="AE212" s="38">
        <f t="shared" si="17"/>
        <v>6.833333333333333</v>
      </c>
      <c r="AF212" s="31">
        <f t="shared" si="18"/>
        <v>0.14634146341463414</v>
      </c>
      <c r="AG212" s="17">
        <f ca="1">TODAY()-streaming_service_data!$D212</f>
        <v>122</v>
      </c>
      <c r="AH212" s="20" t="str">
        <f ca="1">IF(AG212&lt;=100,"Active",IF(streaming_service_data!$AG212&lt;200,"Moderate","In-Active"))</f>
        <v>Moderate</v>
      </c>
      <c r="AI212" s="2">
        <f t="shared" si="19"/>
        <v>8</v>
      </c>
    </row>
    <row r="213" spans="1:35" s="2" customFormat="1" ht="15" x14ac:dyDescent="0.2">
      <c r="A213" s="21">
        <v>3119</v>
      </c>
      <c r="B213" s="21" t="s">
        <v>265</v>
      </c>
      <c r="C213" s="22">
        <v>45553</v>
      </c>
      <c r="D213" s="22">
        <v>45639</v>
      </c>
      <c r="E213" s="21">
        <v>7.99</v>
      </c>
      <c r="F213" s="21">
        <v>247</v>
      </c>
      <c r="G213" s="21" t="s">
        <v>79</v>
      </c>
      <c r="H213" s="21">
        <v>5</v>
      </c>
      <c r="I213" s="21">
        <v>6</v>
      </c>
      <c r="J213" s="21" t="b">
        <v>1</v>
      </c>
      <c r="K213" s="21">
        <v>563</v>
      </c>
      <c r="L213" s="21">
        <v>185</v>
      </c>
      <c r="M213" s="21" t="s">
        <v>59</v>
      </c>
      <c r="N213" s="21" t="s">
        <v>40</v>
      </c>
      <c r="O213" s="21" t="s">
        <v>41</v>
      </c>
      <c r="P213" s="21">
        <v>3</v>
      </c>
      <c r="Q213" s="21">
        <v>4.8</v>
      </c>
      <c r="R213" s="21" t="b">
        <v>0</v>
      </c>
      <c r="S213" s="21" t="s">
        <v>28</v>
      </c>
      <c r="T213" s="21">
        <v>4378</v>
      </c>
      <c r="U213" s="21" t="s">
        <v>51</v>
      </c>
      <c r="V213" s="21" t="s">
        <v>60</v>
      </c>
      <c r="W213" s="21" t="s">
        <v>37</v>
      </c>
      <c r="X213" s="21">
        <v>2</v>
      </c>
      <c r="Y213" s="23">
        <f>streaming_service_data!$X213*streaming_service_data!$E213</f>
        <v>15.98</v>
      </c>
      <c r="Z213" s="21" t="s">
        <v>412</v>
      </c>
      <c r="AA213" s="21">
        <v>2024</v>
      </c>
      <c r="AB213" s="21" t="str">
        <f t="shared" si="15"/>
        <v>Dec</v>
      </c>
      <c r="AC213" s="21">
        <f t="shared" si="16"/>
        <v>2024</v>
      </c>
      <c r="AD213" s="21" t="s">
        <v>479</v>
      </c>
      <c r="AE213" s="39">
        <f t="shared" si="17"/>
        <v>82.333333333333329</v>
      </c>
      <c r="AF213" s="35">
        <f t="shared" si="18"/>
        <v>1.2145748987854251E-2</v>
      </c>
      <c r="AG213" s="21">
        <f ca="1">TODAY()-streaming_service_data!$D213</f>
        <v>106</v>
      </c>
      <c r="AH213" s="24" t="str">
        <f ca="1">IF(AG213&lt;=100,"Active",IF(streaming_service_data!$AG213&lt;200,"Moderate","In-Active"))</f>
        <v>Moderate</v>
      </c>
      <c r="AI213" s="2">
        <f t="shared" si="19"/>
        <v>2</v>
      </c>
    </row>
    <row r="214" spans="1:35" s="2" customFormat="1" ht="15" x14ac:dyDescent="0.2">
      <c r="A214" s="17">
        <v>3131</v>
      </c>
      <c r="B214" s="17" t="s">
        <v>108</v>
      </c>
      <c r="C214" s="25">
        <v>45236</v>
      </c>
      <c r="D214" s="25">
        <v>45617</v>
      </c>
      <c r="E214" s="17">
        <v>15.99</v>
      </c>
      <c r="F214" s="17">
        <v>399</v>
      </c>
      <c r="G214" s="17" t="s">
        <v>43</v>
      </c>
      <c r="H214" s="17">
        <v>3</v>
      </c>
      <c r="I214" s="17">
        <v>5</v>
      </c>
      <c r="J214" s="17" t="b">
        <v>0</v>
      </c>
      <c r="K214" s="17">
        <v>541</v>
      </c>
      <c r="L214" s="17">
        <v>158</v>
      </c>
      <c r="M214" s="17" t="s">
        <v>44</v>
      </c>
      <c r="N214" s="17" t="s">
        <v>40</v>
      </c>
      <c r="O214" s="17" t="s">
        <v>67</v>
      </c>
      <c r="P214" s="17">
        <v>4</v>
      </c>
      <c r="Q214" s="17">
        <v>4.9000000000000004</v>
      </c>
      <c r="R214" s="17" t="b">
        <v>1</v>
      </c>
      <c r="S214" s="17" t="s">
        <v>28</v>
      </c>
      <c r="T214" s="17">
        <v>948</v>
      </c>
      <c r="U214" s="17" t="s">
        <v>57</v>
      </c>
      <c r="V214" s="17" t="s">
        <v>68</v>
      </c>
      <c r="W214" s="17" t="s">
        <v>53</v>
      </c>
      <c r="X214" s="17">
        <v>12</v>
      </c>
      <c r="Y214" s="19">
        <f>streaming_service_data!$X214*streaming_service_data!$E214</f>
        <v>191.88</v>
      </c>
      <c r="Z214" s="17" t="s">
        <v>414</v>
      </c>
      <c r="AA214" s="17">
        <v>2023</v>
      </c>
      <c r="AB214" s="17" t="str">
        <f t="shared" si="15"/>
        <v>Nov</v>
      </c>
      <c r="AC214" s="17">
        <f t="shared" si="16"/>
        <v>2024</v>
      </c>
      <c r="AD214" s="17" t="s">
        <v>480</v>
      </c>
      <c r="AE214" s="38">
        <f t="shared" si="17"/>
        <v>99.75</v>
      </c>
      <c r="AF214" s="31">
        <f t="shared" si="18"/>
        <v>1.0025062656641603E-2</v>
      </c>
      <c r="AG214" s="17">
        <f ca="1">TODAY()-streaming_service_data!$D214</f>
        <v>128</v>
      </c>
      <c r="AH214" s="20" t="str">
        <f ca="1">IF(AG214&lt;=100,"Active",IF(streaming_service_data!$AG214&lt;200,"Moderate","In-Active"))</f>
        <v>Moderate</v>
      </c>
      <c r="AI214" s="2">
        <f t="shared" si="19"/>
        <v>12</v>
      </c>
    </row>
    <row r="215" spans="1:35" s="2" customFormat="1" ht="15" x14ac:dyDescent="0.2">
      <c r="A215" s="21">
        <v>3135</v>
      </c>
      <c r="B215" s="21" t="s">
        <v>203</v>
      </c>
      <c r="C215" s="22">
        <v>45479</v>
      </c>
      <c r="D215" s="22">
        <v>45620</v>
      </c>
      <c r="E215" s="21">
        <v>7.99</v>
      </c>
      <c r="F215" s="21">
        <v>368</v>
      </c>
      <c r="G215" s="21" t="s">
        <v>55</v>
      </c>
      <c r="H215" s="21">
        <v>5</v>
      </c>
      <c r="I215" s="21">
        <v>1</v>
      </c>
      <c r="J215" s="21" t="b">
        <v>0</v>
      </c>
      <c r="K215" s="21">
        <v>481</v>
      </c>
      <c r="L215" s="21">
        <v>58</v>
      </c>
      <c r="M215" s="21" t="s">
        <v>74</v>
      </c>
      <c r="N215" s="21" t="s">
        <v>64</v>
      </c>
      <c r="O215" s="21" t="s">
        <v>34</v>
      </c>
      <c r="P215" s="21">
        <v>97</v>
      </c>
      <c r="Q215" s="21">
        <v>4</v>
      </c>
      <c r="R215" s="21" t="b">
        <v>0</v>
      </c>
      <c r="S215" s="21" t="s">
        <v>28</v>
      </c>
      <c r="T215" s="21">
        <v>1108</v>
      </c>
      <c r="U215" s="21" t="s">
        <v>35</v>
      </c>
      <c r="V215" s="21" t="s">
        <v>36</v>
      </c>
      <c r="W215" s="21" t="s">
        <v>37</v>
      </c>
      <c r="X215" s="21">
        <v>4</v>
      </c>
      <c r="Y215" s="23">
        <f>streaming_service_data!$X215*streaming_service_data!$E215</f>
        <v>31.96</v>
      </c>
      <c r="Z215" s="21" t="s">
        <v>410</v>
      </c>
      <c r="AA215" s="21">
        <v>2024</v>
      </c>
      <c r="AB215" s="21" t="str">
        <f t="shared" si="15"/>
        <v>Nov</v>
      </c>
      <c r="AC215" s="21">
        <f t="shared" si="16"/>
        <v>2024</v>
      </c>
      <c r="AD215" s="21" t="s">
        <v>479</v>
      </c>
      <c r="AE215" s="39">
        <f t="shared" si="17"/>
        <v>3.7938144329896906</v>
      </c>
      <c r="AF215" s="35">
        <f t="shared" si="18"/>
        <v>0.26358695652173914</v>
      </c>
      <c r="AG215" s="21">
        <f ca="1">TODAY()-streaming_service_data!$D215</f>
        <v>125</v>
      </c>
      <c r="AH215" s="24" t="str">
        <f ca="1">IF(AG215&lt;=100,"Active",IF(streaming_service_data!$AG215&lt;200,"Moderate","In-Active"))</f>
        <v>Moderate</v>
      </c>
      <c r="AI215" s="2">
        <f t="shared" si="19"/>
        <v>4</v>
      </c>
    </row>
    <row r="216" spans="1:35" s="2" customFormat="1" ht="15" x14ac:dyDescent="0.2">
      <c r="A216" s="17">
        <v>3162</v>
      </c>
      <c r="B216" s="17" t="s">
        <v>109</v>
      </c>
      <c r="C216" s="25">
        <v>44914</v>
      </c>
      <c r="D216" s="25">
        <v>45639</v>
      </c>
      <c r="E216" s="17">
        <v>15.99</v>
      </c>
      <c r="F216" s="17">
        <v>396</v>
      </c>
      <c r="G216" s="17" t="s">
        <v>55</v>
      </c>
      <c r="H216" s="17">
        <v>3</v>
      </c>
      <c r="I216" s="17">
        <v>3</v>
      </c>
      <c r="J216" s="17" t="b">
        <v>1</v>
      </c>
      <c r="K216" s="17">
        <v>175</v>
      </c>
      <c r="L216" s="17">
        <v>17</v>
      </c>
      <c r="M216" s="17" t="s">
        <v>25</v>
      </c>
      <c r="N216" s="17" t="s">
        <v>49</v>
      </c>
      <c r="O216" s="17" t="s">
        <v>67</v>
      </c>
      <c r="P216" s="17">
        <v>11</v>
      </c>
      <c r="Q216" s="17">
        <v>3.4</v>
      </c>
      <c r="R216" s="17" t="b">
        <v>0</v>
      </c>
      <c r="S216" s="17" t="s">
        <v>28</v>
      </c>
      <c r="T216" s="17">
        <v>3516</v>
      </c>
      <c r="U216" s="17" t="s">
        <v>29</v>
      </c>
      <c r="V216" s="17" t="s">
        <v>30</v>
      </c>
      <c r="W216" s="17" t="s">
        <v>37</v>
      </c>
      <c r="X216" s="17">
        <v>23</v>
      </c>
      <c r="Y216" s="19">
        <f>streaming_service_data!$X216*streaming_service_data!$E216</f>
        <v>367.77</v>
      </c>
      <c r="Z216" s="17" t="s">
        <v>415</v>
      </c>
      <c r="AA216" s="17">
        <v>2022</v>
      </c>
      <c r="AB216" s="17" t="str">
        <f t="shared" si="15"/>
        <v>Dec</v>
      </c>
      <c r="AC216" s="17">
        <f t="shared" si="16"/>
        <v>2024</v>
      </c>
      <c r="AD216" s="17" t="s">
        <v>480</v>
      </c>
      <c r="AE216" s="38">
        <f t="shared" si="17"/>
        <v>36</v>
      </c>
      <c r="AF216" s="31">
        <f t="shared" si="18"/>
        <v>2.7777777777777776E-2</v>
      </c>
      <c r="AG216" s="17">
        <f ca="1">TODAY()-streaming_service_data!$D216</f>
        <v>106</v>
      </c>
      <c r="AH216" s="20" t="str">
        <f ca="1">IF(AG216&lt;=100,"Active",IF(streaming_service_data!$AG216&lt;200,"Moderate","In-Active"))</f>
        <v>Moderate</v>
      </c>
      <c r="AI216" s="2">
        <f t="shared" si="19"/>
        <v>23</v>
      </c>
    </row>
    <row r="217" spans="1:35" s="2" customFormat="1" ht="15" x14ac:dyDescent="0.2">
      <c r="A217" s="21">
        <v>3163</v>
      </c>
      <c r="B217" s="21" t="s">
        <v>249</v>
      </c>
      <c r="C217" s="22">
        <v>45633</v>
      </c>
      <c r="D217" s="22">
        <v>45626</v>
      </c>
      <c r="E217" s="21">
        <v>11.99</v>
      </c>
      <c r="F217" s="21">
        <v>445</v>
      </c>
      <c r="G217" s="21" t="s">
        <v>62</v>
      </c>
      <c r="H217" s="21">
        <v>4</v>
      </c>
      <c r="I217" s="21">
        <v>4</v>
      </c>
      <c r="J217" s="21" t="b">
        <v>0</v>
      </c>
      <c r="K217" s="21">
        <v>25</v>
      </c>
      <c r="L217" s="21">
        <v>132</v>
      </c>
      <c r="M217" s="21" t="s">
        <v>63</v>
      </c>
      <c r="N217" s="21" t="s">
        <v>26</v>
      </c>
      <c r="O217" s="21" t="s">
        <v>50</v>
      </c>
      <c r="P217" s="21">
        <v>50</v>
      </c>
      <c r="Q217" s="21">
        <v>3.8</v>
      </c>
      <c r="R217" s="21" t="b">
        <v>1</v>
      </c>
      <c r="S217" s="21" t="s">
        <v>28</v>
      </c>
      <c r="T217" s="21">
        <v>2407</v>
      </c>
      <c r="U217" s="21" t="s">
        <v>51</v>
      </c>
      <c r="V217" s="21" t="s">
        <v>36</v>
      </c>
      <c r="W217" s="21" t="s">
        <v>53</v>
      </c>
      <c r="X217" s="21">
        <v>1</v>
      </c>
      <c r="Y217" s="23">
        <f>streaming_service_data!$X217*streaming_service_data!$E217</f>
        <v>11.99</v>
      </c>
      <c r="Z217" s="21" t="s">
        <v>415</v>
      </c>
      <c r="AA217" s="21">
        <v>2024</v>
      </c>
      <c r="AB217" s="21" t="str">
        <f t="shared" si="15"/>
        <v>Nov</v>
      </c>
      <c r="AC217" s="21">
        <f t="shared" si="16"/>
        <v>2024</v>
      </c>
      <c r="AD217" s="21" t="s">
        <v>478</v>
      </c>
      <c r="AE217" s="39">
        <f t="shared" si="17"/>
        <v>8.9</v>
      </c>
      <c r="AF217" s="35">
        <f t="shared" si="18"/>
        <v>0.11235955056179775</v>
      </c>
      <c r="AG217" s="21">
        <f ca="1">TODAY()-streaming_service_data!$D217</f>
        <v>119</v>
      </c>
      <c r="AH217" s="24" t="str">
        <f ca="1">IF(AG217&lt;=100,"Active",IF(streaming_service_data!$AG217&lt;200,"Moderate","In-Active"))</f>
        <v>Moderate</v>
      </c>
      <c r="AI217" s="2">
        <f t="shared" si="19"/>
        <v>1</v>
      </c>
    </row>
    <row r="218" spans="1:35" s="2" customFormat="1" ht="15" x14ac:dyDescent="0.2">
      <c r="A218" s="17">
        <v>3164</v>
      </c>
      <c r="B218" s="17" t="s">
        <v>203</v>
      </c>
      <c r="C218" s="25">
        <v>45191</v>
      </c>
      <c r="D218" s="25">
        <v>45639</v>
      </c>
      <c r="E218" s="17">
        <v>15.99</v>
      </c>
      <c r="F218" s="17">
        <v>371</v>
      </c>
      <c r="G218" s="17" t="s">
        <v>62</v>
      </c>
      <c r="H218" s="17">
        <v>1</v>
      </c>
      <c r="I218" s="17">
        <v>5</v>
      </c>
      <c r="J218" s="17" t="b">
        <v>1</v>
      </c>
      <c r="K218" s="17">
        <v>466</v>
      </c>
      <c r="L218" s="17">
        <v>176</v>
      </c>
      <c r="M218" s="17" t="s">
        <v>39</v>
      </c>
      <c r="N218" s="17" t="s">
        <v>64</v>
      </c>
      <c r="O218" s="17" t="s">
        <v>27</v>
      </c>
      <c r="P218" s="17">
        <v>73</v>
      </c>
      <c r="Q218" s="17">
        <v>4.9000000000000004</v>
      </c>
      <c r="R218" s="17" t="b">
        <v>0</v>
      </c>
      <c r="S218" s="17" t="s">
        <v>28</v>
      </c>
      <c r="T218" s="17">
        <v>292</v>
      </c>
      <c r="U218" s="17" t="s">
        <v>35</v>
      </c>
      <c r="V218" s="17" t="s">
        <v>36</v>
      </c>
      <c r="W218" s="17" t="s">
        <v>53</v>
      </c>
      <c r="X218" s="17">
        <v>14</v>
      </c>
      <c r="Y218" s="19">
        <f>streaming_service_data!$X218*streaming_service_data!$E218</f>
        <v>223.86</v>
      </c>
      <c r="Z218" s="17" t="s">
        <v>412</v>
      </c>
      <c r="AA218" s="17">
        <v>2023</v>
      </c>
      <c r="AB218" s="17" t="str">
        <f t="shared" si="15"/>
        <v>Dec</v>
      </c>
      <c r="AC218" s="17">
        <f t="shared" si="16"/>
        <v>2024</v>
      </c>
      <c r="AD218" s="17" t="s">
        <v>480</v>
      </c>
      <c r="AE218" s="38">
        <f t="shared" si="17"/>
        <v>5.0821917808219181</v>
      </c>
      <c r="AF218" s="31">
        <f t="shared" si="18"/>
        <v>0.19676549865229109</v>
      </c>
      <c r="AG218" s="17">
        <f ca="1">TODAY()-streaming_service_data!$D218</f>
        <v>106</v>
      </c>
      <c r="AH218" s="20" t="str">
        <f ca="1">IF(AG218&lt;=100,"Active",IF(streaming_service_data!$AG218&lt;200,"Moderate","In-Active"))</f>
        <v>Moderate</v>
      </c>
      <c r="AI218" s="2">
        <f t="shared" si="19"/>
        <v>14</v>
      </c>
    </row>
    <row r="219" spans="1:35" s="2" customFormat="1" ht="15" x14ac:dyDescent="0.2">
      <c r="A219" s="21">
        <v>3168</v>
      </c>
      <c r="B219" s="21" t="s">
        <v>229</v>
      </c>
      <c r="C219" s="22">
        <v>45477</v>
      </c>
      <c r="D219" s="22">
        <v>45617</v>
      </c>
      <c r="E219" s="21">
        <v>7.99</v>
      </c>
      <c r="F219" s="21">
        <v>348</v>
      </c>
      <c r="G219" s="21" t="s">
        <v>24</v>
      </c>
      <c r="H219" s="21">
        <v>2</v>
      </c>
      <c r="I219" s="21">
        <v>2</v>
      </c>
      <c r="J219" s="21" t="b">
        <v>1</v>
      </c>
      <c r="K219" s="21">
        <v>797</v>
      </c>
      <c r="L219" s="21">
        <v>81</v>
      </c>
      <c r="M219" s="21" t="s">
        <v>59</v>
      </c>
      <c r="N219" s="21" t="s">
        <v>26</v>
      </c>
      <c r="O219" s="21" t="s">
        <v>50</v>
      </c>
      <c r="P219" s="21">
        <v>12</v>
      </c>
      <c r="Q219" s="21">
        <v>5</v>
      </c>
      <c r="R219" s="21" t="b">
        <v>1</v>
      </c>
      <c r="S219" s="21" t="s">
        <v>28</v>
      </c>
      <c r="T219" s="21">
        <v>2657</v>
      </c>
      <c r="U219" s="21" t="s">
        <v>51</v>
      </c>
      <c r="V219" s="21" t="s">
        <v>60</v>
      </c>
      <c r="W219" s="21" t="s">
        <v>53</v>
      </c>
      <c r="X219" s="21">
        <v>4</v>
      </c>
      <c r="Y219" s="23">
        <f>streaming_service_data!$X219*streaming_service_data!$E219</f>
        <v>31.96</v>
      </c>
      <c r="Z219" s="21" t="s">
        <v>410</v>
      </c>
      <c r="AA219" s="21">
        <v>2024</v>
      </c>
      <c r="AB219" s="21" t="str">
        <f t="shared" si="15"/>
        <v>Nov</v>
      </c>
      <c r="AC219" s="21">
        <f t="shared" si="16"/>
        <v>2024</v>
      </c>
      <c r="AD219" s="21" t="s">
        <v>479</v>
      </c>
      <c r="AE219" s="39">
        <f t="shared" si="17"/>
        <v>29</v>
      </c>
      <c r="AF219" s="35">
        <f t="shared" si="18"/>
        <v>3.4482758620689655E-2</v>
      </c>
      <c r="AG219" s="21">
        <f ca="1">TODAY()-streaming_service_data!$D219</f>
        <v>128</v>
      </c>
      <c r="AH219" s="24" t="str">
        <f ca="1">IF(AG219&lt;=100,"Active",IF(streaming_service_data!$AG219&lt;200,"Moderate","In-Active"))</f>
        <v>Moderate</v>
      </c>
      <c r="AI219" s="2">
        <f t="shared" si="19"/>
        <v>4</v>
      </c>
    </row>
    <row r="220" spans="1:35" s="2" customFormat="1" ht="15" x14ac:dyDescent="0.2">
      <c r="A220" s="17">
        <v>3173</v>
      </c>
      <c r="B220" s="17" t="s">
        <v>152</v>
      </c>
      <c r="C220" s="25">
        <v>45560</v>
      </c>
      <c r="D220" s="25">
        <v>45547</v>
      </c>
      <c r="E220" s="17">
        <v>7.99</v>
      </c>
      <c r="F220" s="17">
        <v>53</v>
      </c>
      <c r="G220" s="17" t="s">
        <v>43</v>
      </c>
      <c r="H220" s="17">
        <v>2</v>
      </c>
      <c r="I220" s="17">
        <v>4</v>
      </c>
      <c r="J220" s="17" t="b">
        <v>1</v>
      </c>
      <c r="K220" s="17">
        <v>304</v>
      </c>
      <c r="L220" s="17">
        <v>49</v>
      </c>
      <c r="M220" s="17" t="s">
        <v>74</v>
      </c>
      <c r="N220" s="17" t="s">
        <v>64</v>
      </c>
      <c r="O220" s="17" t="s">
        <v>56</v>
      </c>
      <c r="P220" s="17">
        <v>57</v>
      </c>
      <c r="Q220" s="17">
        <v>4.3</v>
      </c>
      <c r="R220" s="17" t="b">
        <v>0</v>
      </c>
      <c r="S220" s="17" t="s">
        <v>28</v>
      </c>
      <c r="T220" s="17">
        <v>3836</v>
      </c>
      <c r="U220" s="17" t="s">
        <v>35</v>
      </c>
      <c r="V220" s="17" t="s">
        <v>36</v>
      </c>
      <c r="W220" s="17" t="s">
        <v>37</v>
      </c>
      <c r="X220" s="17">
        <v>1</v>
      </c>
      <c r="Y220" s="19">
        <f>streaming_service_data!$X220*streaming_service_data!$E220</f>
        <v>7.99</v>
      </c>
      <c r="Z220" s="17" t="s">
        <v>412</v>
      </c>
      <c r="AA220" s="17">
        <v>2024</v>
      </c>
      <c r="AB220" s="17" t="str">
        <f t="shared" si="15"/>
        <v>Sep</v>
      </c>
      <c r="AC220" s="17">
        <f t="shared" si="16"/>
        <v>2024</v>
      </c>
      <c r="AD220" s="17" t="s">
        <v>479</v>
      </c>
      <c r="AE220" s="38">
        <f t="shared" si="17"/>
        <v>0.92982456140350878</v>
      </c>
      <c r="AF220" s="31">
        <f t="shared" si="18"/>
        <v>1.0754716981132075</v>
      </c>
      <c r="AG220" s="17">
        <f ca="1">TODAY()-streaming_service_data!$D220</f>
        <v>198</v>
      </c>
      <c r="AH220" s="20" t="str">
        <f ca="1">IF(AG220&lt;=100,"Active",IF(streaming_service_data!$AG220&lt;200,"Moderate","In-Active"))</f>
        <v>Moderate</v>
      </c>
      <c r="AI220" s="2">
        <f t="shared" si="19"/>
        <v>1</v>
      </c>
    </row>
    <row r="221" spans="1:35" s="2" customFormat="1" ht="15" x14ac:dyDescent="0.2">
      <c r="A221" s="21">
        <v>3178</v>
      </c>
      <c r="B221" s="21" t="s">
        <v>153</v>
      </c>
      <c r="C221" s="22">
        <v>45370</v>
      </c>
      <c r="D221" s="22">
        <v>45608</v>
      </c>
      <c r="E221" s="21">
        <v>7.99</v>
      </c>
      <c r="F221" s="21">
        <v>359</v>
      </c>
      <c r="G221" s="21" t="s">
        <v>55</v>
      </c>
      <c r="H221" s="21">
        <v>5</v>
      </c>
      <c r="I221" s="21">
        <v>4</v>
      </c>
      <c r="J221" s="21" t="b">
        <v>0</v>
      </c>
      <c r="K221" s="21">
        <v>624</v>
      </c>
      <c r="L221" s="21">
        <v>107</v>
      </c>
      <c r="M221" s="21" t="s">
        <v>48</v>
      </c>
      <c r="N221" s="21" t="s">
        <v>40</v>
      </c>
      <c r="O221" s="21" t="s">
        <v>50</v>
      </c>
      <c r="P221" s="21">
        <v>4</v>
      </c>
      <c r="Q221" s="21">
        <v>3.1</v>
      </c>
      <c r="R221" s="21" t="b">
        <v>1</v>
      </c>
      <c r="S221" s="21" t="s">
        <v>28</v>
      </c>
      <c r="T221" s="21">
        <v>3698</v>
      </c>
      <c r="U221" s="21" t="s">
        <v>65</v>
      </c>
      <c r="V221" s="21" t="s">
        <v>60</v>
      </c>
      <c r="W221" s="21" t="s">
        <v>75</v>
      </c>
      <c r="X221" s="21">
        <v>7</v>
      </c>
      <c r="Y221" s="23">
        <f>streaming_service_data!$X221*streaming_service_data!$E221</f>
        <v>55.93</v>
      </c>
      <c r="Z221" s="21" t="s">
        <v>406</v>
      </c>
      <c r="AA221" s="21">
        <v>2024</v>
      </c>
      <c r="AB221" s="21" t="str">
        <f t="shared" si="15"/>
        <v>Nov</v>
      </c>
      <c r="AC221" s="21">
        <f t="shared" si="16"/>
        <v>2024</v>
      </c>
      <c r="AD221" s="21" t="s">
        <v>479</v>
      </c>
      <c r="AE221" s="39">
        <f t="shared" si="17"/>
        <v>89.75</v>
      </c>
      <c r="AF221" s="35">
        <f t="shared" si="18"/>
        <v>1.1142061281337047E-2</v>
      </c>
      <c r="AG221" s="21">
        <f ca="1">TODAY()-streaming_service_data!$D221</f>
        <v>137</v>
      </c>
      <c r="AH221" s="24" t="str">
        <f ca="1">IF(AG221&lt;=100,"Active",IF(streaming_service_data!$AG221&lt;200,"Moderate","In-Active"))</f>
        <v>Moderate</v>
      </c>
      <c r="AI221" s="2">
        <f t="shared" si="19"/>
        <v>7</v>
      </c>
    </row>
    <row r="222" spans="1:35" s="2" customFormat="1" ht="15" x14ac:dyDescent="0.2">
      <c r="A222" s="17">
        <v>3195</v>
      </c>
      <c r="B222" s="17" t="s">
        <v>125</v>
      </c>
      <c r="C222" s="25">
        <v>45212</v>
      </c>
      <c r="D222" s="25">
        <v>45643</v>
      </c>
      <c r="E222" s="17">
        <v>11.99</v>
      </c>
      <c r="F222" s="17">
        <v>331</v>
      </c>
      <c r="G222" s="17" t="s">
        <v>24</v>
      </c>
      <c r="H222" s="17">
        <v>5</v>
      </c>
      <c r="I222" s="17">
        <v>5</v>
      </c>
      <c r="J222" s="17" t="b">
        <v>0</v>
      </c>
      <c r="K222" s="17">
        <v>990</v>
      </c>
      <c r="L222" s="17">
        <v>72</v>
      </c>
      <c r="M222" s="17" t="s">
        <v>63</v>
      </c>
      <c r="N222" s="17" t="s">
        <v>40</v>
      </c>
      <c r="O222" s="17" t="s">
        <v>50</v>
      </c>
      <c r="P222" s="17">
        <v>80</v>
      </c>
      <c r="Q222" s="17">
        <v>3.7</v>
      </c>
      <c r="R222" s="17" t="b">
        <v>0</v>
      </c>
      <c r="S222" s="17" t="s">
        <v>28</v>
      </c>
      <c r="T222" s="17">
        <v>3085</v>
      </c>
      <c r="U222" s="17" t="s">
        <v>29</v>
      </c>
      <c r="V222" s="17" t="s">
        <v>30</v>
      </c>
      <c r="W222" s="17" t="s">
        <v>53</v>
      </c>
      <c r="X222" s="17">
        <v>14</v>
      </c>
      <c r="Y222" s="19">
        <f>streaming_service_data!$X222*streaming_service_data!$E222</f>
        <v>167.86</v>
      </c>
      <c r="Z222" s="17" t="s">
        <v>413</v>
      </c>
      <c r="AA222" s="17">
        <v>2023</v>
      </c>
      <c r="AB222" s="17" t="str">
        <f t="shared" si="15"/>
        <v>Dec</v>
      </c>
      <c r="AC222" s="17">
        <f t="shared" si="16"/>
        <v>2024</v>
      </c>
      <c r="AD222" s="17" t="s">
        <v>478</v>
      </c>
      <c r="AE222" s="38">
        <f t="shared" si="17"/>
        <v>4.1375000000000002</v>
      </c>
      <c r="AF222" s="31">
        <f t="shared" si="18"/>
        <v>0.24169184290030213</v>
      </c>
      <c r="AG222" s="17">
        <f ca="1">TODAY()-streaming_service_data!$D222</f>
        <v>102</v>
      </c>
      <c r="AH222" s="20" t="str">
        <f ca="1">IF(AG222&lt;=100,"Active",IF(streaming_service_data!$AG222&lt;200,"Moderate","In-Active"))</f>
        <v>Moderate</v>
      </c>
      <c r="AI222" s="2">
        <f t="shared" si="19"/>
        <v>14</v>
      </c>
    </row>
    <row r="223" spans="1:35" s="2" customFormat="1" ht="15" x14ac:dyDescent="0.2">
      <c r="A223" s="21">
        <v>3202</v>
      </c>
      <c r="B223" s="21" t="s">
        <v>47</v>
      </c>
      <c r="C223" s="22">
        <v>45345</v>
      </c>
      <c r="D223" s="22">
        <v>45394</v>
      </c>
      <c r="E223" s="21">
        <v>11.99</v>
      </c>
      <c r="F223" s="21">
        <v>134</v>
      </c>
      <c r="G223" s="21" t="s">
        <v>43</v>
      </c>
      <c r="H223" s="21">
        <v>4</v>
      </c>
      <c r="I223" s="21">
        <v>1</v>
      </c>
      <c r="J223" s="21" t="b">
        <v>1</v>
      </c>
      <c r="K223" s="21">
        <v>459</v>
      </c>
      <c r="L223" s="21">
        <v>105</v>
      </c>
      <c r="M223" s="21" t="s">
        <v>44</v>
      </c>
      <c r="N223" s="21" t="s">
        <v>64</v>
      </c>
      <c r="O223" s="21" t="s">
        <v>34</v>
      </c>
      <c r="P223" s="21">
        <v>3</v>
      </c>
      <c r="Q223" s="21">
        <v>3.7</v>
      </c>
      <c r="R223" s="21" t="b">
        <v>1</v>
      </c>
      <c r="S223" s="21" t="s">
        <v>28</v>
      </c>
      <c r="T223" s="21">
        <v>4729</v>
      </c>
      <c r="U223" s="21" t="s">
        <v>29</v>
      </c>
      <c r="V223" s="21" t="s">
        <v>60</v>
      </c>
      <c r="W223" s="21" t="s">
        <v>75</v>
      </c>
      <c r="X223" s="21">
        <v>1</v>
      </c>
      <c r="Y223" s="23">
        <f>streaming_service_data!$X223*streaming_service_data!$E223</f>
        <v>11.99</v>
      </c>
      <c r="Z223" s="21" t="s">
        <v>405</v>
      </c>
      <c r="AA223" s="21">
        <v>2024</v>
      </c>
      <c r="AB223" s="21" t="str">
        <f t="shared" si="15"/>
        <v>Apr</v>
      </c>
      <c r="AC223" s="21">
        <f t="shared" si="16"/>
        <v>2024</v>
      </c>
      <c r="AD223" s="21" t="s">
        <v>478</v>
      </c>
      <c r="AE223" s="39">
        <f t="shared" si="17"/>
        <v>44.666666666666664</v>
      </c>
      <c r="AF223" s="35">
        <f t="shared" si="18"/>
        <v>2.2388059701492536E-2</v>
      </c>
      <c r="AG223" s="21">
        <f ca="1">TODAY()-streaming_service_data!$D223</f>
        <v>351</v>
      </c>
      <c r="AH223" s="24" t="str">
        <f ca="1">IF(AG223&lt;=100,"Active",IF(streaming_service_data!$AG223&lt;200,"Moderate","In-Active"))</f>
        <v>In-Active</v>
      </c>
      <c r="AI223" s="2">
        <f t="shared" si="19"/>
        <v>1</v>
      </c>
    </row>
    <row r="224" spans="1:35" s="2" customFormat="1" ht="15" x14ac:dyDescent="0.2">
      <c r="A224" s="17">
        <v>3209</v>
      </c>
      <c r="B224" s="17" t="s">
        <v>215</v>
      </c>
      <c r="C224" s="25">
        <v>45250</v>
      </c>
      <c r="D224" s="25">
        <v>45622</v>
      </c>
      <c r="E224" s="17">
        <v>7.99</v>
      </c>
      <c r="F224" s="17">
        <v>168</v>
      </c>
      <c r="G224" s="17" t="s">
        <v>46</v>
      </c>
      <c r="H224" s="17">
        <v>3</v>
      </c>
      <c r="I224" s="17">
        <v>1</v>
      </c>
      <c r="J224" s="17" t="b">
        <v>0</v>
      </c>
      <c r="K224" s="17">
        <v>113</v>
      </c>
      <c r="L224" s="17">
        <v>85</v>
      </c>
      <c r="M224" s="17" t="s">
        <v>44</v>
      </c>
      <c r="N224" s="17" t="s">
        <v>64</v>
      </c>
      <c r="O224" s="17" t="s">
        <v>50</v>
      </c>
      <c r="P224" s="17">
        <v>52</v>
      </c>
      <c r="Q224" s="17">
        <v>4.7</v>
      </c>
      <c r="R224" s="17" t="b">
        <v>0</v>
      </c>
      <c r="S224" s="17" t="s">
        <v>28</v>
      </c>
      <c r="T224" s="17">
        <v>1094</v>
      </c>
      <c r="U224" s="17" t="s">
        <v>29</v>
      </c>
      <c r="V224" s="17" t="s">
        <v>52</v>
      </c>
      <c r="W224" s="17" t="s">
        <v>37</v>
      </c>
      <c r="X224" s="17">
        <v>12</v>
      </c>
      <c r="Y224" s="19">
        <f>streaming_service_data!$X224*streaming_service_data!$E224</f>
        <v>95.88</v>
      </c>
      <c r="Z224" s="17" t="s">
        <v>414</v>
      </c>
      <c r="AA224" s="17">
        <v>2023</v>
      </c>
      <c r="AB224" s="17" t="str">
        <f t="shared" si="15"/>
        <v>Nov</v>
      </c>
      <c r="AC224" s="17">
        <f t="shared" si="16"/>
        <v>2024</v>
      </c>
      <c r="AD224" s="17" t="s">
        <v>479</v>
      </c>
      <c r="AE224" s="38">
        <f t="shared" si="17"/>
        <v>3.2307692307692308</v>
      </c>
      <c r="AF224" s="31">
        <f t="shared" si="18"/>
        <v>0.30952380952380953</v>
      </c>
      <c r="AG224" s="17">
        <f ca="1">TODAY()-streaming_service_data!$D224</f>
        <v>123</v>
      </c>
      <c r="AH224" s="20" t="str">
        <f ca="1">IF(AG224&lt;=100,"Active",IF(streaming_service_data!$AG224&lt;200,"Moderate","In-Active"))</f>
        <v>Moderate</v>
      </c>
      <c r="AI224" s="2">
        <f t="shared" si="19"/>
        <v>12</v>
      </c>
    </row>
    <row r="225" spans="1:35" s="2" customFormat="1" ht="15" x14ac:dyDescent="0.2">
      <c r="A225" s="21">
        <v>3214</v>
      </c>
      <c r="B225" s="21" t="s">
        <v>85</v>
      </c>
      <c r="C225" s="22">
        <v>45487</v>
      </c>
      <c r="D225" s="22">
        <v>45638</v>
      </c>
      <c r="E225" s="21">
        <v>15.99</v>
      </c>
      <c r="F225" s="21">
        <v>409</v>
      </c>
      <c r="G225" s="21" t="s">
        <v>24</v>
      </c>
      <c r="H225" s="21">
        <v>1</v>
      </c>
      <c r="I225" s="21">
        <v>2</v>
      </c>
      <c r="J225" s="21" t="b">
        <v>1</v>
      </c>
      <c r="K225" s="21">
        <v>131</v>
      </c>
      <c r="L225" s="21">
        <v>85</v>
      </c>
      <c r="M225" s="21" t="s">
        <v>63</v>
      </c>
      <c r="N225" s="21" t="s">
        <v>64</v>
      </c>
      <c r="O225" s="21" t="s">
        <v>67</v>
      </c>
      <c r="P225" s="21">
        <v>95</v>
      </c>
      <c r="Q225" s="21">
        <v>4.3</v>
      </c>
      <c r="R225" s="21" t="b">
        <v>1</v>
      </c>
      <c r="S225" s="21" t="s">
        <v>28</v>
      </c>
      <c r="T225" s="21">
        <v>4835</v>
      </c>
      <c r="U225" s="21" t="s">
        <v>57</v>
      </c>
      <c r="V225" s="21" t="s">
        <v>52</v>
      </c>
      <c r="W225" s="21" t="s">
        <v>75</v>
      </c>
      <c r="X225" s="21">
        <v>4</v>
      </c>
      <c r="Y225" s="23">
        <f>streaming_service_data!$X225*streaming_service_data!$E225</f>
        <v>63.96</v>
      </c>
      <c r="Z225" s="21" t="s">
        <v>410</v>
      </c>
      <c r="AA225" s="21">
        <v>2024</v>
      </c>
      <c r="AB225" s="21" t="str">
        <f t="shared" si="15"/>
        <v>Dec</v>
      </c>
      <c r="AC225" s="21">
        <f t="shared" si="16"/>
        <v>2024</v>
      </c>
      <c r="AD225" s="21" t="s">
        <v>480</v>
      </c>
      <c r="AE225" s="39">
        <f t="shared" si="17"/>
        <v>4.3052631578947365</v>
      </c>
      <c r="AF225" s="35">
        <f t="shared" si="18"/>
        <v>0.23227383863080683</v>
      </c>
      <c r="AG225" s="21">
        <f ca="1">TODAY()-streaming_service_data!$D225</f>
        <v>107</v>
      </c>
      <c r="AH225" s="24" t="str">
        <f ca="1">IF(AG225&lt;=100,"Active",IF(streaming_service_data!$AG225&lt;200,"Moderate","In-Active"))</f>
        <v>Moderate</v>
      </c>
      <c r="AI225" s="2">
        <f t="shared" si="19"/>
        <v>4</v>
      </c>
    </row>
    <row r="226" spans="1:35" s="2" customFormat="1" ht="15" x14ac:dyDescent="0.2">
      <c r="A226" s="17">
        <v>3217</v>
      </c>
      <c r="B226" s="17" t="s">
        <v>100</v>
      </c>
      <c r="C226" s="25">
        <v>45509</v>
      </c>
      <c r="D226" s="25">
        <v>45642</v>
      </c>
      <c r="E226" s="17">
        <v>15.99</v>
      </c>
      <c r="F226" s="17">
        <v>297</v>
      </c>
      <c r="G226" s="17" t="s">
        <v>62</v>
      </c>
      <c r="H226" s="17">
        <v>5</v>
      </c>
      <c r="I226" s="17">
        <v>3</v>
      </c>
      <c r="J226" s="17" t="b">
        <v>0</v>
      </c>
      <c r="K226" s="17">
        <v>796</v>
      </c>
      <c r="L226" s="17">
        <v>200</v>
      </c>
      <c r="M226" s="17" t="s">
        <v>74</v>
      </c>
      <c r="N226" s="17" t="s">
        <v>64</v>
      </c>
      <c r="O226" s="17" t="s">
        <v>67</v>
      </c>
      <c r="P226" s="17">
        <v>36</v>
      </c>
      <c r="Q226" s="17">
        <v>3.1</v>
      </c>
      <c r="R226" s="17" t="b">
        <v>1</v>
      </c>
      <c r="S226" s="17" t="s">
        <v>28</v>
      </c>
      <c r="T226" s="17">
        <v>2132</v>
      </c>
      <c r="U226" s="17" t="s">
        <v>29</v>
      </c>
      <c r="V226" s="17" t="s">
        <v>68</v>
      </c>
      <c r="W226" s="17" t="s">
        <v>37</v>
      </c>
      <c r="X226" s="17">
        <v>4</v>
      </c>
      <c r="Y226" s="19">
        <f>streaming_service_data!$X226*streaming_service_data!$E226</f>
        <v>63.96</v>
      </c>
      <c r="Z226" s="17" t="s">
        <v>411</v>
      </c>
      <c r="AA226" s="17">
        <v>2024</v>
      </c>
      <c r="AB226" s="17" t="str">
        <f t="shared" si="15"/>
        <v>Dec</v>
      </c>
      <c r="AC226" s="17">
        <f t="shared" si="16"/>
        <v>2024</v>
      </c>
      <c r="AD226" s="17" t="s">
        <v>480</v>
      </c>
      <c r="AE226" s="38">
        <f t="shared" si="17"/>
        <v>8.25</v>
      </c>
      <c r="AF226" s="31">
        <f t="shared" si="18"/>
        <v>0.12121212121212122</v>
      </c>
      <c r="AG226" s="17">
        <f ca="1">TODAY()-streaming_service_data!$D226</f>
        <v>103</v>
      </c>
      <c r="AH226" s="20" t="str">
        <f ca="1">IF(AG226&lt;=100,"Active",IF(streaming_service_data!$AG226&lt;200,"Moderate","In-Active"))</f>
        <v>Moderate</v>
      </c>
      <c r="AI226" s="2">
        <f t="shared" si="19"/>
        <v>4</v>
      </c>
    </row>
    <row r="227" spans="1:35" s="2" customFormat="1" ht="15" x14ac:dyDescent="0.2">
      <c r="A227" s="21">
        <v>3234</v>
      </c>
      <c r="B227" s="21" t="s">
        <v>102</v>
      </c>
      <c r="C227" s="22">
        <v>45292</v>
      </c>
      <c r="D227" s="22">
        <v>45485</v>
      </c>
      <c r="E227" s="21">
        <v>11.99</v>
      </c>
      <c r="F227" s="21">
        <v>298</v>
      </c>
      <c r="G227" s="21" t="s">
        <v>55</v>
      </c>
      <c r="H227" s="21">
        <v>2</v>
      </c>
      <c r="I227" s="21">
        <v>1</v>
      </c>
      <c r="J227" s="21" t="b">
        <v>0</v>
      </c>
      <c r="K227" s="21">
        <v>918</v>
      </c>
      <c r="L227" s="21">
        <v>153</v>
      </c>
      <c r="M227" s="21" t="s">
        <v>59</v>
      </c>
      <c r="N227" s="21" t="s">
        <v>26</v>
      </c>
      <c r="O227" s="21" t="s">
        <v>50</v>
      </c>
      <c r="P227" s="21">
        <v>52</v>
      </c>
      <c r="Q227" s="21">
        <v>4.4000000000000004</v>
      </c>
      <c r="R227" s="21" t="b">
        <v>1</v>
      </c>
      <c r="S227" s="21" t="s">
        <v>28</v>
      </c>
      <c r="T227" s="21">
        <v>3476</v>
      </c>
      <c r="U227" s="21" t="s">
        <v>51</v>
      </c>
      <c r="V227" s="21" t="s">
        <v>52</v>
      </c>
      <c r="W227" s="21" t="s">
        <v>53</v>
      </c>
      <c r="X227" s="21">
        <v>6</v>
      </c>
      <c r="Y227" s="23">
        <f>streaming_service_data!$X227*streaming_service_data!$E227</f>
        <v>71.94</v>
      </c>
      <c r="Z227" s="21" t="s">
        <v>404</v>
      </c>
      <c r="AA227" s="21">
        <v>2024</v>
      </c>
      <c r="AB227" s="21" t="str">
        <f t="shared" si="15"/>
        <v>Jul</v>
      </c>
      <c r="AC227" s="21">
        <f t="shared" si="16"/>
        <v>2024</v>
      </c>
      <c r="AD227" s="21" t="s">
        <v>478</v>
      </c>
      <c r="AE227" s="39">
        <f t="shared" si="17"/>
        <v>5.7307692307692308</v>
      </c>
      <c r="AF227" s="35">
        <f t="shared" si="18"/>
        <v>0.17449664429530201</v>
      </c>
      <c r="AG227" s="21">
        <f ca="1">TODAY()-streaming_service_data!$D227</f>
        <v>260</v>
      </c>
      <c r="AH227" s="24" t="str">
        <f ca="1">IF(AG227&lt;=100,"Active",IF(streaming_service_data!$AG227&lt;200,"Moderate","In-Active"))</f>
        <v>In-Active</v>
      </c>
      <c r="AI227" s="2">
        <f t="shared" si="19"/>
        <v>6</v>
      </c>
    </row>
    <row r="228" spans="1:35" s="2" customFormat="1" ht="15" x14ac:dyDescent="0.2">
      <c r="A228" s="17">
        <v>3255</v>
      </c>
      <c r="B228" s="17" t="s">
        <v>309</v>
      </c>
      <c r="C228" s="25">
        <v>45444</v>
      </c>
      <c r="D228" s="25">
        <v>45623</v>
      </c>
      <c r="E228" s="17">
        <v>7.99</v>
      </c>
      <c r="F228" s="17">
        <v>294</v>
      </c>
      <c r="G228" s="17" t="s">
        <v>55</v>
      </c>
      <c r="H228" s="17">
        <v>1</v>
      </c>
      <c r="I228" s="17">
        <v>3</v>
      </c>
      <c r="J228" s="17" t="b">
        <v>1</v>
      </c>
      <c r="K228" s="17">
        <v>936</v>
      </c>
      <c r="L228" s="17">
        <v>120</v>
      </c>
      <c r="M228" s="17" t="s">
        <v>74</v>
      </c>
      <c r="N228" s="17" t="s">
        <v>40</v>
      </c>
      <c r="O228" s="17" t="s">
        <v>50</v>
      </c>
      <c r="P228" s="17">
        <v>49</v>
      </c>
      <c r="Q228" s="17">
        <v>3.2</v>
      </c>
      <c r="R228" s="17" t="b">
        <v>1</v>
      </c>
      <c r="S228" s="17" t="s">
        <v>28</v>
      </c>
      <c r="T228" s="17">
        <v>3758</v>
      </c>
      <c r="U228" s="17" t="s">
        <v>65</v>
      </c>
      <c r="V228" s="17" t="s">
        <v>30</v>
      </c>
      <c r="W228" s="17" t="s">
        <v>75</v>
      </c>
      <c r="X228" s="17">
        <v>5</v>
      </c>
      <c r="Y228" s="19">
        <f>streaming_service_data!$X228*streaming_service_data!$E228</f>
        <v>39.950000000000003</v>
      </c>
      <c r="Z228" s="17" t="s">
        <v>409</v>
      </c>
      <c r="AA228" s="17">
        <v>2024</v>
      </c>
      <c r="AB228" s="17" t="str">
        <f t="shared" si="15"/>
        <v>Nov</v>
      </c>
      <c r="AC228" s="17">
        <f t="shared" si="16"/>
        <v>2024</v>
      </c>
      <c r="AD228" s="17" t="s">
        <v>479</v>
      </c>
      <c r="AE228" s="38">
        <f t="shared" si="17"/>
        <v>6</v>
      </c>
      <c r="AF228" s="31">
        <f t="shared" si="18"/>
        <v>0.16666666666666666</v>
      </c>
      <c r="AG228" s="17">
        <f ca="1">TODAY()-streaming_service_data!$D228</f>
        <v>122</v>
      </c>
      <c r="AH228" s="20" t="str">
        <f ca="1">IF(AG228&lt;=100,"Active",IF(streaming_service_data!$AG228&lt;200,"Moderate","In-Active"))</f>
        <v>Moderate</v>
      </c>
      <c r="AI228" s="2">
        <f t="shared" si="19"/>
        <v>5</v>
      </c>
    </row>
    <row r="229" spans="1:35" s="2" customFormat="1" ht="15" x14ac:dyDescent="0.2">
      <c r="A229" s="21">
        <v>3261</v>
      </c>
      <c r="B229" s="21" t="s">
        <v>121</v>
      </c>
      <c r="C229" s="22">
        <v>44926</v>
      </c>
      <c r="D229" s="22">
        <v>45639</v>
      </c>
      <c r="E229" s="21">
        <v>11.99</v>
      </c>
      <c r="F229" s="21">
        <v>365</v>
      </c>
      <c r="G229" s="21" t="s">
        <v>43</v>
      </c>
      <c r="H229" s="21">
        <v>1</v>
      </c>
      <c r="I229" s="21">
        <v>5</v>
      </c>
      <c r="J229" s="21" t="b">
        <v>1</v>
      </c>
      <c r="K229" s="21">
        <v>582</v>
      </c>
      <c r="L229" s="21">
        <v>162</v>
      </c>
      <c r="M229" s="21" t="s">
        <v>59</v>
      </c>
      <c r="N229" s="21" t="s">
        <v>64</v>
      </c>
      <c r="O229" s="21" t="s">
        <v>27</v>
      </c>
      <c r="P229" s="21">
        <v>8</v>
      </c>
      <c r="Q229" s="21">
        <v>3.3</v>
      </c>
      <c r="R229" s="21" t="b">
        <v>0</v>
      </c>
      <c r="S229" s="21" t="s">
        <v>28</v>
      </c>
      <c r="T229" s="21">
        <v>995</v>
      </c>
      <c r="U229" s="21" t="s">
        <v>57</v>
      </c>
      <c r="V229" s="21" t="s">
        <v>36</v>
      </c>
      <c r="W229" s="21" t="s">
        <v>37</v>
      </c>
      <c r="X229" s="21">
        <v>23</v>
      </c>
      <c r="Y229" s="23">
        <f>streaming_service_data!$X229*streaming_service_data!$E229</f>
        <v>275.77</v>
      </c>
      <c r="Z229" s="21" t="s">
        <v>415</v>
      </c>
      <c r="AA229" s="21">
        <v>2022</v>
      </c>
      <c r="AB229" s="21" t="str">
        <f t="shared" si="15"/>
        <v>Dec</v>
      </c>
      <c r="AC229" s="21">
        <f t="shared" si="16"/>
        <v>2024</v>
      </c>
      <c r="AD229" s="21" t="s">
        <v>478</v>
      </c>
      <c r="AE229" s="39">
        <f t="shared" si="17"/>
        <v>45.625</v>
      </c>
      <c r="AF229" s="35">
        <f t="shared" si="18"/>
        <v>2.1917808219178082E-2</v>
      </c>
      <c r="AG229" s="21">
        <f ca="1">TODAY()-streaming_service_data!$D229</f>
        <v>106</v>
      </c>
      <c r="AH229" s="24" t="str">
        <f ca="1">IF(AG229&lt;=100,"Active",IF(streaming_service_data!$AG229&lt;200,"Moderate","In-Active"))</f>
        <v>Moderate</v>
      </c>
      <c r="AI229" s="2">
        <f t="shared" si="19"/>
        <v>23</v>
      </c>
    </row>
    <row r="230" spans="1:35" s="2" customFormat="1" ht="15" x14ac:dyDescent="0.2">
      <c r="A230" s="17">
        <v>3264</v>
      </c>
      <c r="B230" s="17" t="s">
        <v>87</v>
      </c>
      <c r="C230" s="25">
        <v>45060</v>
      </c>
      <c r="D230" s="25">
        <v>45547</v>
      </c>
      <c r="E230" s="17">
        <v>11.99</v>
      </c>
      <c r="F230" s="17">
        <v>456</v>
      </c>
      <c r="G230" s="17" t="s">
        <v>62</v>
      </c>
      <c r="H230" s="17">
        <v>1</v>
      </c>
      <c r="I230" s="17">
        <v>6</v>
      </c>
      <c r="J230" s="17" t="b">
        <v>1</v>
      </c>
      <c r="K230" s="17">
        <v>945</v>
      </c>
      <c r="L230" s="17">
        <v>114</v>
      </c>
      <c r="M230" s="17" t="s">
        <v>44</v>
      </c>
      <c r="N230" s="17" t="s">
        <v>49</v>
      </c>
      <c r="O230" s="17" t="s">
        <v>34</v>
      </c>
      <c r="P230" s="17">
        <v>44</v>
      </c>
      <c r="Q230" s="17">
        <v>3</v>
      </c>
      <c r="R230" s="17" t="b">
        <v>0</v>
      </c>
      <c r="S230" s="17" t="s">
        <v>28</v>
      </c>
      <c r="T230" s="17">
        <v>96</v>
      </c>
      <c r="U230" s="17" t="s">
        <v>29</v>
      </c>
      <c r="V230" s="17" t="s">
        <v>68</v>
      </c>
      <c r="W230" s="17" t="s">
        <v>31</v>
      </c>
      <c r="X230" s="17">
        <v>15</v>
      </c>
      <c r="Y230" s="19">
        <f>streaming_service_data!$X230*streaming_service_data!$E230</f>
        <v>179.85</v>
      </c>
      <c r="Z230" s="17" t="s">
        <v>408</v>
      </c>
      <c r="AA230" s="17">
        <v>2023</v>
      </c>
      <c r="AB230" s="17" t="str">
        <f t="shared" si="15"/>
        <v>Sep</v>
      </c>
      <c r="AC230" s="17">
        <f t="shared" si="16"/>
        <v>2024</v>
      </c>
      <c r="AD230" s="17" t="s">
        <v>478</v>
      </c>
      <c r="AE230" s="38">
        <f t="shared" si="17"/>
        <v>10.363636363636363</v>
      </c>
      <c r="AF230" s="31">
        <f t="shared" si="18"/>
        <v>9.6491228070175433E-2</v>
      </c>
      <c r="AG230" s="17">
        <f ca="1">TODAY()-streaming_service_data!$D230</f>
        <v>198</v>
      </c>
      <c r="AH230" s="20" t="str">
        <f ca="1">IF(AG230&lt;=100,"Active",IF(streaming_service_data!$AG230&lt;200,"Moderate","In-Active"))</f>
        <v>Moderate</v>
      </c>
      <c r="AI230" s="2">
        <f t="shared" si="19"/>
        <v>15</v>
      </c>
    </row>
    <row r="231" spans="1:35" s="2" customFormat="1" ht="15" x14ac:dyDescent="0.2">
      <c r="A231" s="21">
        <v>3287</v>
      </c>
      <c r="B231" s="21" t="s">
        <v>289</v>
      </c>
      <c r="C231" s="22">
        <v>45280</v>
      </c>
      <c r="D231" s="22">
        <v>45617</v>
      </c>
      <c r="E231" s="21">
        <v>15.99</v>
      </c>
      <c r="F231" s="21">
        <v>90</v>
      </c>
      <c r="G231" s="21" t="s">
        <v>55</v>
      </c>
      <c r="H231" s="21">
        <v>3</v>
      </c>
      <c r="I231" s="21">
        <v>2</v>
      </c>
      <c r="J231" s="21" t="b">
        <v>0</v>
      </c>
      <c r="K231" s="21">
        <v>399</v>
      </c>
      <c r="L231" s="21">
        <v>9</v>
      </c>
      <c r="M231" s="21" t="s">
        <v>74</v>
      </c>
      <c r="N231" s="21" t="s">
        <v>26</v>
      </c>
      <c r="O231" s="21" t="s">
        <v>41</v>
      </c>
      <c r="P231" s="21">
        <v>73</v>
      </c>
      <c r="Q231" s="21">
        <v>4.4000000000000004</v>
      </c>
      <c r="R231" s="21" t="b">
        <v>1</v>
      </c>
      <c r="S231" s="21" t="s">
        <v>28</v>
      </c>
      <c r="T231" s="21">
        <v>4332</v>
      </c>
      <c r="U231" s="21" t="s">
        <v>29</v>
      </c>
      <c r="V231" s="21" t="s">
        <v>68</v>
      </c>
      <c r="W231" s="21" t="s">
        <v>75</v>
      </c>
      <c r="X231" s="21">
        <v>11</v>
      </c>
      <c r="Y231" s="23">
        <f>streaming_service_data!$X231*streaming_service_data!$E231</f>
        <v>175.89000000000001</v>
      </c>
      <c r="Z231" s="21" t="s">
        <v>415</v>
      </c>
      <c r="AA231" s="21">
        <v>2023</v>
      </c>
      <c r="AB231" s="21" t="str">
        <f t="shared" si="15"/>
        <v>Nov</v>
      </c>
      <c r="AC231" s="21">
        <f t="shared" si="16"/>
        <v>2024</v>
      </c>
      <c r="AD231" s="21" t="s">
        <v>480</v>
      </c>
      <c r="AE231" s="39">
        <f t="shared" si="17"/>
        <v>1.2328767123287672</v>
      </c>
      <c r="AF231" s="35">
        <f t="shared" si="18"/>
        <v>0.81111111111111112</v>
      </c>
      <c r="AG231" s="21">
        <f ca="1">TODAY()-streaming_service_data!$D231</f>
        <v>128</v>
      </c>
      <c r="AH231" s="24" t="str">
        <f ca="1">IF(AG231&lt;=100,"Active",IF(streaming_service_data!$AG231&lt;200,"Moderate","In-Active"))</f>
        <v>Moderate</v>
      </c>
      <c r="AI231" s="2">
        <f t="shared" si="19"/>
        <v>11</v>
      </c>
    </row>
    <row r="232" spans="1:35" s="2" customFormat="1" ht="15" x14ac:dyDescent="0.2">
      <c r="A232" s="17">
        <v>3325</v>
      </c>
      <c r="B232" s="17" t="s">
        <v>81</v>
      </c>
      <c r="C232" s="25">
        <v>45575</v>
      </c>
      <c r="D232" s="25">
        <v>45626</v>
      </c>
      <c r="E232" s="17">
        <v>15.99</v>
      </c>
      <c r="F232" s="17">
        <v>102</v>
      </c>
      <c r="G232" s="17" t="s">
        <v>33</v>
      </c>
      <c r="H232" s="17">
        <v>5</v>
      </c>
      <c r="I232" s="17">
        <v>3</v>
      </c>
      <c r="J232" s="17" t="b">
        <v>0</v>
      </c>
      <c r="K232" s="17">
        <v>456</v>
      </c>
      <c r="L232" s="17">
        <v>52</v>
      </c>
      <c r="M232" s="17" t="s">
        <v>63</v>
      </c>
      <c r="N232" s="17" t="s">
        <v>40</v>
      </c>
      <c r="O232" s="17" t="s">
        <v>67</v>
      </c>
      <c r="P232" s="17">
        <v>32</v>
      </c>
      <c r="Q232" s="17">
        <v>4.9000000000000004</v>
      </c>
      <c r="R232" s="17" t="b">
        <v>1</v>
      </c>
      <c r="S232" s="17" t="s">
        <v>28</v>
      </c>
      <c r="T232" s="17">
        <v>1005</v>
      </c>
      <c r="U232" s="17" t="s">
        <v>65</v>
      </c>
      <c r="V232" s="17" t="s">
        <v>36</v>
      </c>
      <c r="W232" s="17" t="s">
        <v>37</v>
      </c>
      <c r="X232" s="17">
        <v>1</v>
      </c>
      <c r="Y232" s="19">
        <f>streaming_service_data!$X232*streaming_service_data!$E232</f>
        <v>15.99</v>
      </c>
      <c r="Z232" s="17" t="s">
        <v>413</v>
      </c>
      <c r="AA232" s="17">
        <v>2024</v>
      </c>
      <c r="AB232" s="17" t="str">
        <f t="shared" si="15"/>
        <v>Nov</v>
      </c>
      <c r="AC232" s="17">
        <f t="shared" si="16"/>
        <v>2024</v>
      </c>
      <c r="AD232" s="17" t="s">
        <v>480</v>
      </c>
      <c r="AE232" s="38">
        <f t="shared" si="17"/>
        <v>3.1875</v>
      </c>
      <c r="AF232" s="31">
        <f t="shared" si="18"/>
        <v>0.31372549019607843</v>
      </c>
      <c r="AG232" s="17">
        <f ca="1">TODAY()-streaming_service_data!$D232</f>
        <v>119</v>
      </c>
      <c r="AH232" s="20" t="str">
        <f ca="1">IF(AG232&lt;=100,"Active",IF(streaming_service_data!$AG232&lt;200,"Moderate","In-Active"))</f>
        <v>Moderate</v>
      </c>
      <c r="AI232" s="2">
        <f t="shared" si="19"/>
        <v>1</v>
      </c>
    </row>
    <row r="233" spans="1:35" s="2" customFormat="1" ht="15" x14ac:dyDescent="0.2">
      <c r="A233" s="21">
        <v>3334</v>
      </c>
      <c r="B233" s="21" t="s">
        <v>185</v>
      </c>
      <c r="C233" s="22">
        <v>45477</v>
      </c>
      <c r="D233" s="22">
        <v>45424</v>
      </c>
      <c r="E233" s="21">
        <v>15.99</v>
      </c>
      <c r="F233" s="21">
        <v>198</v>
      </c>
      <c r="G233" s="21" t="s">
        <v>24</v>
      </c>
      <c r="H233" s="21">
        <v>3</v>
      </c>
      <c r="I233" s="21">
        <v>1</v>
      </c>
      <c r="J233" s="21" t="b">
        <v>1</v>
      </c>
      <c r="K233" s="21">
        <v>614</v>
      </c>
      <c r="L233" s="21">
        <v>69</v>
      </c>
      <c r="M233" s="21" t="s">
        <v>74</v>
      </c>
      <c r="N233" s="21" t="s">
        <v>26</v>
      </c>
      <c r="O233" s="21" t="s">
        <v>50</v>
      </c>
      <c r="P233" s="21">
        <v>27</v>
      </c>
      <c r="Q233" s="21">
        <v>3.6</v>
      </c>
      <c r="R233" s="21" t="b">
        <v>1</v>
      </c>
      <c r="S233" s="21" t="s">
        <v>28</v>
      </c>
      <c r="T233" s="21">
        <v>459</v>
      </c>
      <c r="U233" s="21" t="s">
        <v>29</v>
      </c>
      <c r="V233" s="21" t="s">
        <v>36</v>
      </c>
      <c r="W233" s="21" t="s">
        <v>31</v>
      </c>
      <c r="X233" s="21">
        <v>1</v>
      </c>
      <c r="Y233" s="23">
        <f>streaming_service_data!$X233*streaming_service_data!$E233</f>
        <v>15.99</v>
      </c>
      <c r="Z233" s="21" t="s">
        <v>410</v>
      </c>
      <c r="AA233" s="21">
        <v>2024</v>
      </c>
      <c r="AB233" s="21" t="str">
        <f t="shared" si="15"/>
        <v>May</v>
      </c>
      <c r="AC233" s="21">
        <f t="shared" si="16"/>
        <v>2024</v>
      </c>
      <c r="AD233" s="21" t="s">
        <v>480</v>
      </c>
      <c r="AE233" s="39">
        <f t="shared" si="17"/>
        <v>7.333333333333333</v>
      </c>
      <c r="AF233" s="35">
        <f t="shared" si="18"/>
        <v>0.13636363636363635</v>
      </c>
      <c r="AG233" s="21">
        <f ca="1">TODAY()-streaming_service_data!$D233</f>
        <v>321</v>
      </c>
      <c r="AH233" s="24" t="str">
        <f ca="1">IF(AG233&lt;=100,"Active",IF(streaming_service_data!$AG233&lt;200,"Moderate","In-Active"))</f>
        <v>In-Active</v>
      </c>
      <c r="AI233" s="2">
        <f t="shared" si="19"/>
        <v>1</v>
      </c>
    </row>
    <row r="234" spans="1:35" s="2" customFormat="1" ht="15" x14ac:dyDescent="0.2">
      <c r="A234" s="17">
        <v>3354</v>
      </c>
      <c r="B234" s="17" t="s">
        <v>105</v>
      </c>
      <c r="C234" s="25">
        <v>44936</v>
      </c>
      <c r="D234" s="25">
        <v>45618</v>
      </c>
      <c r="E234" s="17">
        <v>11.99</v>
      </c>
      <c r="F234" s="17">
        <v>342</v>
      </c>
      <c r="G234" s="17" t="s">
        <v>62</v>
      </c>
      <c r="H234" s="17">
        <v>2</v>
      </c>
      <c r="I234" s="17">
        <v>2</v>
      </c>
      <c r="J234" s="17" t="b">
        <v>0</v>
      </c>
      <c r="K234" s="17">
        <v>503</v>
      </c>
      <c r="L234" s="17">
        <v>6</v>
      </c>
      <c r="M234" s="17" t="s">
        <v>74</v>
      </c>
      <c r="N234" s="17" t="s">
        <v>26</v>
      </c>
      <c r="O234" s="17" t="s">
        <v>67</v>
      </c>
      <c r="P234" s="17">
        <v>23</v>
      </c>
      <c r="Q234" s="17">
        <v>3.2</v>
      </c>
      <c r="R234" s="17" t="b">
        <v>1</v>
      </c>
      <c r="S234" s="17" t="s">
        <v>28</v>
      </c>
      <c r="T234" s="17">
        <v>3496</v>
      </c>
      <c r="U234" s="17" t="s">
        <v>57</v>
      </c>
      <c r="V234" s="17" t="s">
        <v>60</v>
      </c>
      <c r="W234" s="17" t="s">
        <v>75</v>
      </c>
      <c r="X234" s="17">
        <v>22</v>
      </c>
      <c r="Y234" s="19">
        <f>streaming_service_data!$X234*streaming_service_data!$E234</f>
        <v>263.78000000000003</v>
      </c>
      <c r="Z234" s="17" t="s">
        <v>404</v>
      </c>
      <c r="AA234" s="17">
        <v>2023</v>
      </c>
      <c r="AB234" s="17" t="str">
        <f t="shared" si="15"/>
        <v>Nov</v>
      </c>
      <c r="AC234" s="17">
        <f t="shared" si="16"/>
        <v>2024</v>
      </c>
      <c r="AD234" s="17" t="s">
        <v>478</v>
      </c>
      <c r="AE234" s="38">
        <f t="shared" si="17"/>
        <v>14.869565217391305</v>
      </c>
      <c r="AF234" s="31">
        <f t="shared" si="18"/>
        <v>6.725146198830409E-2</v>
      </c>
      <c r="AG234" s="17">
        <f ca="1">TODAY()-streaming_service_data!$D234</f>
        <v>127</v>
      </c>
      <c r="AH234" s="20" t="str">
        <f ca="1">IF(AG234&lt;=100,"Active",IF(streaming_service_data!$AG234&lt;200,"Moderate","In-Active"))</f>
        <v>Moderate</v>
      </c>
      <c r="AI234" s="2">
        <f t="shared" si="19"/>
        <v>22</v>
      </c>
    </row>
    <row r="235" spans="1:35" s="2" customFormat="1" ht="15" x14ac:dyDescent="0.2">
      <c r="A235" s="21">
        <v>3379</v>
      </c>
      <c r="B235" s="21" t="s">
        <v>381</v>
      </c>
      <c r="C235" s="22">
        <v>45147</v>
      </c>
      <c r="D235" s="22">
        <v>45638</v>
      </c>
      <c r="E235" s="21">
        <v>15.99</v>
      </c>
      <c r="F235" s="21">
        <v>297</v>
      </c>
      <c r="G235" s="21" t="s">
        <v>43</v>
      </c>
      <c r="H235" s="21">
        <v>3</v>
      </c>
      <c r="I235" s="21">
        <v>1</v>
      </c>
      <c r="J235" s="21" t="b">
        <v>1</v>
      </c>
      <c r="K235" s="21">
        <v>667</v>
      </c>
      <c r="L235" s="21">
        <v>75</v>
      </c>
      <c r="M235" s="21" t="s">
        <v>48</v>
      </c>
      <c r="N235" s="21" t="s">
        <v>26</v>
      </c>
      <c r="O235" s="21" t="s">
        <v>34</v>
      </c>
      <c r="P235" s="21">
        <v>89</v>
      </c>
      <c r="Q235" s="21">
        <v>4.5</v>
      </c>
      <c r="R235" s="21" t="b">
        <v>0</v>
      </c>
      <c r="S235" s="21" t="s">
        <v>28</v>
      </c>
      <c r="T235" s="21">
        <v>4076</v>
      </c>
      <c r="U235" s="21" t="s">
        <v>65</v>
      </c>
      <c r="V235" s="21" t="s">
        <v>68</v>
      </c>
      <c r="W235" s="21" t="s">
        <v>75</v>
      </c>
      <c r="X235" s="21">
        <v>16</v>
      </c>
      <c r="Y235" s="23">
        <f>streaming_service_data!$X235*streaming_service_data!$E235</f>
        <v>255.84</v>
      </c>
      <c r="Z235" s="21" t="s">
        <v>411</v>
      </c>
      <c r="AA235" s="21">
        <v>2023</v>
      </c>
      <c r="AB235" s="21" t="str">
        <f t="shared" si="15"/>
        <v>Dec</v>
      </c>
      <c r="AC235" s="21">
        <f t="shared" si="16"/>
        <v>2024</v>
      </c>
      <c r="AD235" s="21" t="s">
        <v>480</v>
      </c>
      <c r="AE235" s="39">
        <f t="shared" si="17"/>
        <v>3.3370786516853932</v>
      </c>
      <c r="AF235" s="35">
        <f t="shared" si="18"/>
        <v>0.29966329966329969</v>
      </c>
      <c r="AG235" s="21">
        <f ca="1">TODAY()-streaming_service_data!$D235</f>
        <v>107</v>
      </c>
      <c r="AH235" s="24" t="str">
        <f ca="1">IF(AG235&lt;=100,"Active",IF(streaming_service_data!$AG235&lt;200,"Moderate","In-Active"))</f>
        <v>Moderate</v>
      </c>
      <c r="AI235" s="2">
        <f t="shared" si="19"/>
        <v>16</v>
      </c>
    </row>
    <row r="236" spans="1:35" s="2" customFormat="1" ht="15" x14ac:dyDescent="0.2">
      <c r="A236" s="17">
        <v>3393</v>
      </c>
      <c r="B236" s="17" t="s">
        <v>80</v>
      </c>
      <c r="C236" s="25">
        <v>45317</v>
      </c>
      <c r="D236" s="25">
        <v>45624</v>
      </c>
      <c r="E236" s="17">
        <v>7.99</v>
      </c>
      <c r="F236" s="17">
        <v>383</v>
      </c>
      <c r="G236" s="17" t="s">
        <v>55</v>
      </c>
      <c r="H236" s="17">
        <v>3</v>
      </c>
      <c r="I236" s="17">
        <v>2</v>
      </c>
      <c r="J236" s="17" t="b">
        <v>1</v>
      </c>
      <c r="K236" s="17">
        <v>699</v>
      </c>
      <c r="L236" s="17">
        <v>174</v>
      </c>
      <c r="M236" s="17" t="s">
        <v>74</v>
      </c>
      <c r="N236" s="17" t="s">
        <v>49</v>
      </c>
      <c r="O236" s="17" t="s">
        <v>67</v>
      </c>
      <c r="P236" s="17">
        <v>13</v>
      </c>
      <c r="Q236" s="17">
        <v>3.8</v>
      </c>
      <c r="R236" s="17" t="b">
        <v>1</v>
      </c>
      <c r="S236" s="17" t="s">
        <v>28</v>
      </c>
      <c r="T236" s="17">
        <v>3254</v>
      </c>
      <c r="U236" s="17" t="s">
        <v>29</v>
      </c>
      <c r="V236" s="17" t="s">
        <v>52</v>
      </c>
      <c r="W236" s="17" t="s">
        <v>75</v>
      </c>
      <c r="X236" s="17">
        <v>10</v>
      </c>
      <c r="Y236" s="19">
        <f>streaming_service_data!$X236*streaming_service_data!$E236</f>
        <v>79.900000000000006</v>
      </c>
      <c r="Z236" s="17" t="s">
        <v>404</v>
      </c>
      <c r="AA236" s="17">
        <v>2024</v>
      </c>
      <c r="AB236" s="17" t="str">
        <f t="shared" si="15"/>
        <v>Nov</v>
      </c>
      <c r="AC236" s="17">
        <f t="shared" si="16"/>
        <v>2024</v>
      </c>
      <c r="AD236" s="17" t="s">
        <v>479</v>
      </c>
      <c r="AE236" s="38">
        <f t="shared" si="17"/>
        <v>29.46153846153846</v>
      </c>
      <c r="AF236" s="31">
        <f t="shared" si="18"/>
        <v>3.3942558746736295E-2</v>
      </c>
      <c r="AG236" s="17">
        <f ca="1">TODAY()-streaming_service_data!$D236</f>
        <v>121</v>
      </c>
      <c r="AH236" s="20" t="str">
        <f ca="1">IF(AG236&lt;=100,"Active",IF(streaming_service_data!$AG236&lt;200,"Moderate","In-Active"))</f>
        <v>Moderate</v>
      </c>
      <c r="AI236" s="2">
        <f t="shared" si="19"/>
        <v>10</v>
      </c>
    </row>
    <row r="237" spans="1:35" s="2" customFormat="1" ht="15" x14ac:dyDescent="0.2">
      <c r="A237" s="21">
        <v>3395</v>
      </c>
      <c r="B237" s="21" t="s">
        <v>109</v>
      </c>
      <c r="C237" s="22">
        <v>45377</v>
      </c>
      <c r="D237" s="22">
        <v>45625</v>
      </c>
      <c r="E237" s="21">
        <v>7.99</v>
      </c>
      <c r="F237" s="21">
        <v>307</v>
      </c>
      <c r="G237" s="21" t="s">
        <v>79</v>
      </c>
      <c r="H237" s="21">
        <v>5</v>
      </c>
      <c r="I237" s="21">
        <v>6</v>
      </c>
      <c r="J237" s="21" t="b">
        <v>0</v>
      </c>
      <c r="K237" s="21">
        <v>340</v>
      </c>
      <c r="L237" s="21">
        <v>174</v>
      </c>
      <c r="M237" s="21" t="s">
        <v>48</v>
      </c>
      <c r="N237" s="21" t="s">
        <v>64</v>
      </c>
      <c r="O237" s="21" t="s">
        <v>41</v>
      </c>
      <c r="P237" s="21">
        <v>11</v>
      </c>
      <c r="Q237" s="21">
        <v>4.5</v>
      </c>
      <c r="R237" s="21" t="b">
        <v>1</v>
      </c>
      <c r="S237" s="21" t="s">
        <v>28</v>
      </c>
      <c r="T237" s="21">
        <v>2432</v>
      </c>
      <c r="U237" s="21" t="s">
        <v>51</v>
      </c>
      <c r="V237" s="21" t="s">
        <v>52</v>
      </c>
      <c r="W237" s="21" t="s">
        <v>37</v>
      </c>
      <c r="X237" s="21">
        <v>8</v>
      </c>
      <c r="Y237" s="23">
        <f>streaming_service_data!$X237*streaming_service_data!$E237</f>
        <v>63.92</v>
      </c>
      <c r="Z237" s="21" t="s">
        <v>406</v>
      </c>
      <c r="AA237" s="21">
        <v>2024</v>
      </c>
      <c r="AB237" s="21" t="str">
        <f t="shared" si="15"/>
        <v>Nov</v>
      </c>
      <c r="AC237" s="21">
        <f t="shared" si="16"/>
        <v>2024</v>
      </c>
      <c r="AD237" s="21" t="s">
        <v>479</v>
      </c>
      <c r="AE237" s="39">
        <f t="shared" si="17"/>
        <v>27.90909090909091</v>
      </c>
      <c r="AF237" s="35">
        <f t="shared" si="18"/>
        <v>3.5830618892508145E-2</v>
      </c>
      <c r="AG237" s="21">
        <f ca="1">TODAY()-streaming_service_data!$D237</f>
        <v>120</v>
      </c>
      <c r="AH237" s="24" t="str">
        <f ca="1">IF(AG237&lt;=100,"Active",IF(streaming_service_data!$AG237&lt;200,"Moderate","In-Active"))</f>
        <v>Moderate</v>
      </c>
      <c r="AI237" s="2">
        <f t="shared" si="19"/>
        <v>8</v>
      </c>
    </row>
    <row r="238" spans="1:35" s="2" customFormat="1" ht="15" x14ac:dyDescent="0.2">
      <c r="A238" s="17">
        <v>3427</v>
      </c>
      <c r="B238" s="17" t="s">
        <v>213</v>
      </c>
      <c r="C238" s="25">
        <v>45211</v>
      </c>
      <c r="D238" s="25">
        <v>45485</v>
      </c>
      <c r="E238" s="17">
        <v>15.99</v>
      </c>
      <c r="F238" s="17">
        <v>29</v>
      </c>
      <c r="G238" s="17" t="s">
        <v>43</v>
      </c>
      <c r="H238" s="17">
        <v>5</v>
      </c>
      <c r="I238" s="17">
        <v>2</v>
      </c>
      <c r="J238" s="17" t="b">
        <v>1</v>
      </c>
      <c r="K238" s="17">
        <v>317</v>
      </c>
      <c r="L238" s="17">
        <v>116</v>
      </c>
      <c r="M238" s="17" t="s">
        <v>25</v>
      </c>
      <c r="N238" s="17" t="s">
        <v>49</v>
      </c>
      <c r="O238" s="17" t="s">
        <v>34</v>
      </c>
      <c r="P238" s="17">
        <v>78</v>
      </c>
      <c r="Q238" s="17">
        <v>3.8</v>
      </c>
      <c r="R238" s="17" t="b">
        <v>1</v>
      </c>
      <c r="S238" s="17" t="s">
        <v>28</v>
      </c>
      <c r="T238" s="17">
        <v>639</v>
      </c>
      <c r="U238" s="17" t="s">
        <v>65</v>
      </c>
      <c r="V238" s="17" t="s">
        <v>36</v>
      </c>
      <c r="W238" s="17" t="s">
        <v>53</v>
      </c>
      <c r="X238" s="17">
        <v>9</v>
      </c>
      <c r="Y238" s="19">
        <f>streaming_service_data!$X238*streaming_service_data!$E238</f>
        <v>143.91</v>
      </c>
      <c r="Z238" s="17" t="s">
        <v>413</v>
      </c>
      <c r="AA238" s="17">
        <v>2023</v>
      </c>
      <c r="AB238" s="17" t="str">
        <f t="shared" si="15"/>
        <v>Jul</v>
      </c>
      <c r="AC238" s="17">
        <f t="shared" si="16"/>
        <v>2024</v>
      </c>
      <c r="AD238" s="17" t="s">
        <v>480</v>
      </c>
      <c r="AE238" s="38">
        <f t="shared" si="17"/>
        <v>0.37179487179487181</v>
      </c>
      <c r="AF238" s="31">
        <f t="shared" si="18"/>
        <v>2.6896551724137931</v>
      </c>
      <c r="AG238" s="17">
        <f ca="1">TODAY()-streaming_service_data!$D238</f>
        <v>260</v>
      </c>
      <c r="AH238" s="20" t="str">
        <f ca="1">IF(AG238&lt;=100,"Active",IF(streaming_service_data!$AG238&lt;200,"Moderate","In-Active"))</f>
        <v>In-Active</v>
      </c>
      <c r="AI238" s="2">
        <f t="shared" si="19"/>
        <v>9</v>
      </c>
    </row>
    <row r="239" spans="1:35" s="2" customFormat="1" ht="15" x14ac:dyDescent="0.2">
      <c r="A239" s="21">
        <v>3437</v>
      </c>
      <c r="B239" s="21" t="s">
        <v>141</v>
      </c>
      <c r="C239" s="22">
        <v>44950</v>
      </c>
      <c r="D239" s="22">
        <v>45424</v>
      </c>
      <c r="E239" s="21">
        <v>7.99</v>
      </c>
      <c r="F239" s="21">
        <v>281</v>
      </c>
      <c r="G239" s="21" t="s">
        <v>43</v>
      </c>
      <c r="H239" s="21">
        <v>2</v>
      </c>
      <c r="I239" s="21">
        <v>4</v>
      </c>
      <c r="J239" s="21" t="b">
        <v>0</v>
      </c>
      <c r="K239" s="21">
        <v>770</v>
      </c>
      <c r="L239" s="21">
        <v>74</v>
      </c>
      <c r="M239" s="21" t="s">
        <v>59</v>
      </c>
      <c r="N239" s="21" t="s">
        <v>40</v>
      </c>
      <c r="O239" s="21" t="s">
        <v>34</v>
      </c>
      <c r="P239" s="21">
        <v>12</v>
      </c>
      <c r="Q239" s="21">
        <v>4</v>
      </c>
      <c r="R239" s="21" t="b">
        <v>0</v>
      </c>
      <c r="S239" s="21" t="s">
        <v>28</v>
      </c>
      <c r="T239" s="21">
        <v>1526</v>
      </c>
      <c r="U239" s="21" t="s">
        <v>57</v>
      </c>
      <c r="V239" s="21" t="s">
        <v>30</v>
      </c>
      <c r="W239" s="21" t="s">
        <v>31</v>
      </c>
      <c r="X239" s="21">
        <v>15</v>
      </c>
      <c r="Y239" s="23">
        <f>streaming_service_data!$X239*streaming_service_data!$E239</f>
        <v>119.85000000000001</v>
      </c>
      <c r="Z239" s="21" t="s">
        <v>404</v>
      </c>
      <c r="AA239" s="21">
        <v>2023</v>
      </c>
      <c r="AB239" s="21" t="str">
        <f t="shared" si="15"/>
        <v>May</v>
      </c>
      <c r="AC239" s="21">
        <f t="shared" si="16"/>
        <v>2024</v>
      </c>
      <c r="AD239" s="21" t="s">
        <v>479</v>
      </c>
      <c r="AE239" s="39">
        <f t="shared" si="17"/>
        <v>23.416666666666668</v>
      </c>
      <c r="AF239" s="35">
        <f t="shared" si="18"/>
        <v>4.2704626334519574E-2</v>
      </c>
      <c r="AG239" s="21">
        <f ca="1">TODAY()-streaming_service_data!$D239</f>
        <v>321</v>
      </c>
      <c r="AH239" s="24" t="str">
        <f ca="1">IF(AG239&lt;=100,"Active",IF(streaming_service_data!$AG239&lt;200,"Moderate","In-Active"))</f>
        <v>In-Active</v>
      </c>
      <c r="AI239" s="2">
        <f t="shared" si="19"/>
        <v>15</v>
      </c>
    </row>
    <row r="240" spans="1:35" s="2" customFormat="1" ht="15" x14ac:dyDescent="0.2">
      <c r="A240" s="17">
        <v>3440</v>
      </c>
      <c r="B240" s="17" t="s">
        <v>80</v>
      </c>
      <c r="C240" s="25">
        <v>44982</v>
      </c>
      <c r="D240" s="25">
        <v>45618</v>
      </c>
      <c r="E240" s="17">
        <v>7.99</v>
      </c>
      <c r="F240" s="17">
        <v>16</v>
      </c>
      <c r="G240" s="17" t="s">
        <v>46</v>
      </c>
      <c r="H240" s="17">
        <v>3</v>
      </c>
      <c r="I240" s="17">
        <v>4</v>
      </c>
      <c r="J240" s="17" t="b">
        <v>0</v>
      </c>
      <c r="K240" s="17">
        <v>964</v>
      </c>
      <c r="L240" s="17">
        <v>111</v>
      </c>
      <c r="M240" s="17" t="s">
        <v>74</v>
      </c>
      <c r="N240" s="17" t="s">
        <v>26</v>
      </c>
      <c r="O240" s="17" t="s">
        <v>41</v>
      </c>
      <c r="P240" s="17">
        <v>52</v>
      </c>
      <c r="Q240" s="17">
        <v>3.1</v>
      </c>
      <c r="R240" s="17" t="b">
        <v>1</v>
      </c>
      <c r="S240" s="17" t="s">
        <v>28</v>
      </c>
      <c r="T240" s="17">
        <v>3059</v>
      </c>
      <c r="U240" s="17" t="s">
        <v>65</v>
      </c>
      <c r="V240" s="17" t="s">
        <v>52</v>
      </c>
      <c r="W240" s="17" t="s">
        <v>53</v>
      </c>
      <c r="X240" s="17">
        <v>20</v>
      </c>
      <c r="Y240" s="19">
        <f>streaming_service_data!$X240*streaming_service_data!$E240</f>
        <v>159.80000000000001</v>
      </c>
      <c r="Z240" s="17" t="s">
        <v>405</v>
      </c>
      <c r="AA240" s="17">
        <v>2023</v>
      </c>
      <c r="AB240" s="17" t="str">
        <f t="shared" si="15"/>
        <v>Nov</v>
      </c>
      <c r="AC240" s="17">
        <f t="shared" si="16"/>
        <v>2024</v>
      </c>
      <c r="AD240" s="17" t="s">
        <v>479</v>
      </c>
      <c r="AE240" s="38">
        <f t="shared" si="17"/>
        <v>0.30769230769230771</v>
      </c>
      <c r="AF240" s="31">
        <f t="shared" si="18"/>
        <v>3.25</v>
      </c>
      <c r="AG240" s="17">
        <f ca="1">TODAY()-streaming_service_data!$D240</f>
        <v>127</v>
      </c>
      <c r="AH240" s="20" t="str">
        <f ca="1">IF(AG240&lt;=100,"Active",IF(streaming_service_data!$AG240&lt;200,"Moderate","In-Active"))</f>
        <v>Moderate</v>
      </c>
      <c r="AI240" s="2">
        <f t="shared" si="19"/>
        <v>20</v>
      </c>
    </row>
    <row r="241" spans="1:35" s="2" customFormat="1" ht="15" x14ac:dyDescent="0.2">
      <c r="A241" s="21">
        <v>3443</v>
      </c>
      <c r="B241" s="21" t="s">
        <v>127</v>
      </c>
      <c r="C241" s="22">
        <v>45294</v>
      </c>
      <c r="D241" s="22">
        <v>45424</v>
      </c>
      <c r="E241" s="21">
        <v>15.99</v>
      </c>
      <c r="F241" s="21">
        <v>467</v>
      </c>
      <c r="G241" s="21" t="s">
        <v>46</v>
      </c>
      <c r="H241" s="21">
        <v>4</v>
      </c>
      <c r="I241" s="21">
        <v>2</v>
      </c>
      <c r="J241" s="21" t="b">
        <v>0</v>
      </c>
      <c r="K241" s="21">
        <v>18</v>
      </c>
      <c r="L241" s="21">
        <v>34</v>
      </c>
      <c r="M241" s="21" t="s">
        <v>59</v>
      </c>
      <c r="N241" s="21" t="s">
        <v>64</v>
      </c>
      <c r="O241" s="21" t="s">
        <v>67</v>
      </c>
      <c r="P241" s="21">
        <v>100</v>
      </c>
      <c r="Q241" s="21">
        <v>4.0999999999999996</v>
      </c>
      <c r="R241" s="21" t="b">
        <v>1</v>
      </c>
      <c r="S241" s="21" t="s">
        <v>28</v>
      </c>
      <c r="T241" s="21">
        <v>1792</v>
      </c>
      <c r="U241" s="21" t="s">
        <v>29</v>
      </c>
      <c r="V241" s="21" t="s">
        <v>52</v>
      </c>
      <c r="W241" s="21" t="s">
        <v>75</v>
      </c>
      <c r="X241" s="21">
        <v>4</v>
      </c>
      <c r="Y241" s="23">
        <f>streaming_service_data!$X241*streaming_service_data!$E241</f>
        <v>63.96</v>
      </c>
      <c r="Z241" s="21" t="s">
        <v>404</v>
      </c>
      <c r="AA241" s="21">
        <v>2024</v>
      </c>
      <c r="AB241" s="21" t="str">
        <f t="shared" si="15"/>
        <v>May</v>
      </c>
      <c r="AC241" s="21">
        <f t="shared" si="16"/>
        <v>2024</v>
      </c>
      <c r="AD241" s="21" t="s">
        <v>480</v>
      </c>
      <c r="AE241" s="39">
        <f t="shared" si="17"/>
        <v>4.67</v>
      </c>
      <c r="AF241" s="35">
        <f t="shared" si="18"/>
        <v>0.21413276231263384</v>
      </c>
      <c r="AG241" s="21">
        <f ca="1">TODAY()-streaming_service_data!$D241</f>
        <v>321</v>
      </c>
      <c r="AH241" s="24" t="str">
        <f ca="1">IF(AG241&lt;=100,"Active",IF(streaming_service_data!$AG241&lt;200,"Moderate","In-Active"))</f>
        <v>In-Active</v>
      </c>
      <c r="AI241" s="2">
        <f t="shared" si="19"/>
        <v>4</v>
      </c>
    </row>
    <row r="242" spans="1:35" s="2" customFormat="1" ht="15" x14ac:dyDescent="0.2">
      <c r="A242" s="17">
        <v>3457</v>
      </c>
      <c r="B242" s="17" t="s">
        <v>185</v>
      </c>
      <c r="C242" s="25">
        <v>45590</v>
      </c>
      <c r="D242" s="25">
        <v>45615</v>
      </c>
      <c r="E242" s="17">
        <v>15.99</v>
      </c>
      <c r="F242" s="17">
        <v>139</v>
      </c>
      <c r="G242" s="17" t="s">
        <v>62</v>
      </c>
      <c r="H242" s="17">
        <v>2</v>
      </c>
      <c r="I242" s="17">
        <v>1</v>
      </c>
      <c r="J242" s="17" t="b">
        <v>0</v>
      </c>
      <c r="K242" s="17">
        <v>257</v>
      </c>
      <c r="L242" s="17">
        <v>173</v>
      </c>
      <c r="M242" s="17" t="s">
        <v>59</v>
      </c>
      <c r="N242" s="17" t="s">
        <v>40</v>
      </c>
      <c r="O242" s="17" t="s">
        <v>56</v>
      </c>
      <c r="P242" s="17">
        <v>16</v>
      </c>
      <c r="Q242" s="17">
        <v>3.7</v>
      </c>
      <c r="R242" s="17" t="b">
        <v>1</v>
      </c>
      <c r="S242" s="17" t="s">
        <v>28</v>
      </c>
      <c r="T242" s="17">
        <v>214</v>
      </c>
      <c r="U242" s="17" t="s">
        <v>51</v>
      </c>
      <c r="V242" s="17" t="s">
        <v>36</v>
      </c>
      <c r="W242" s="17" t="s">
        <v>31</v>
      </c>
      <c r="X242" s="17">
        <v>1</v>
      </c>
      <c r="Y242" s="19">
        <f>streaming_service_data!$X242*streaming_service_data!$E242</f>
        <v>15.99</v>
      </c>
      <c r="Z242" s="17" t="s">
        <v>413</v>
      </c>
      <c r="AA242" s="17">
        <v>2024</v>
      </c>
      <c r="AB242" s="17" t="str">
        <f t="shared" si="15"/>
        <v>Nov</v>
      </c>
      <c r="AC242" s="17">
        <f t="shared" si="16"/>
        <v>2024</v>
      </c>
      <c r="AD242" s="17" t="s">
        <v>480</v>
      </c>
      <c r="AE242" s="38">
        <f t="shared" si="17"/>
        <v>8.6875</v>
      </c>
      <c r="AF242" s="31">
        <f t="shared" si="18"/>
        <v>0.11510791366906475</v>
      </c>
      <c r="AG242" s="17">
        <f ca="1">TODAY()-streaming_service_data!$D242</f>
        <v>130</v>
      </c>
      <c r="AH242" s="20" t="str">
        <f ca="1">IF(AG242&lt;=100,"Active",IF(streaming_service_data!$AG242&lt;200,"Moderate","In-Active"))</f>
        <v>Moderate</v>
      </c>
      <c r="AI242" s="2">
        <f t="shared" si="19"/>
        <v>1</v>
      </c>
    </row>
    <row r="243" spans="1:35" s="2" customFormat="1" ht="15" x14ac:dyDescent="0.2">
      <c r="A243" s="21">
        <v>3469</v>
      </c>
      <c r="B243" s="21" t="s">
        <v>89</v>
      </c>
      <c r="C243" s="22">
        <v>45085</v>
      </c>
      <c r="D243" s="22">
        <v>45644</v>
      </c>
      <c r="E243" s="21">
        <v>7.99</v>
      </c>
      <c r="F243" s="21">
        <v>379</v>
      </c>
      <c r="G243" s="21" t="s">
        <v>33</v>
      </c>
      <c r="H243" s="21">
        <v>3</v>
      </c>
      <c r="I243" s="21">
        <v>5</v>
      </c>
      <c r="J243" s="21" t="b">
        <v>1</v>
      </c>
      <c r="K243" s="21">
        <v>377</v>
      </c>
      <c r="L243" s="21">
        <v>153</v>
      </c>
      <c r="M243" s="21" t="s">
        <v>59</v>
      </c>
      <c r="N243" s="21" t="s">
        <v>64</v>
      </c>
      <c r="O243" s="21" t="s">
        <v>41</v>
      </c>
      <c r="P243" s="21">
        <v>67</v>
      </c>
      <c r="Q243" s="21">
        <v>3.6</v>
      </c>
      <c r="R243" s="21" t="b">
        <v>1</v>
      </c>
      <c r="S243" s="21" t="s">
        <v>28</v>
      </c>
      <c r="T243" s="21">
        <v>3702</v>
      </c>
      <c r="U243" s="21" t="s">
        <v>29</v>
      </c>
      <c r="V243" s="21" t="s">
        <v>52</v>
      </c>
      <c r="W243" s="21" t="s">
        <v>75</v>
      </c>
      <c r="X243" s="21">
        <v>18</v>
      </c>
      <c r="Y243" s="23">
        <f>streaming_service_data!$X243*streaming_service_data!$E243</f>
        <v>143.82</v>
      </c>
      <c r="Z243" s="21" t="s">
        <v>409</v>
      </c>
      <c r="AA243" s="21">
        <v>2023</v>
      </c>
      <c r="AB243" s="21" t="str">
        <f t="shared" si="15"/>
        <v>Dec</v>
      </c>
      <c r="AC243" s="21">
        <f t="shared" si="16"/>
        <v>2024</v>
      </c>
      <c r="AD243" s="21" t="s">
        <v>479</v>
      </c>
      <c r="AE243" s="39">
        <f t="shared" si="17"/>
        <v>5.6567164179104479</v>
      </c>
      <c r="AF243" s="35">
        <f t="shared" si="18"/>
        <v>0.17678100263852242</v>
      </c>
      <c r="AG243" s="21">
        <f ca="1">TODAY()-streaming_service_data!$D243</f>
        <v>101</v>
      </c>
      <c r="AH243" s="24" t="str">
        <f ca="1">IF(AG243&lt;=100,"Active",IF(streaming_service_data!$AG243&lt;200,"Moderate","In-Active"))</f>
        <v>Moderate</v>
      </c>
      <c r="AI243" s="2">
        <f t="shared" si="19"/>
        <v>18</v>
      </c>
    </row>
    <row r="244" spans="1:35" s="2" customFormat="1" ht="15" x14ac:dyDescent="0.2">
      <c r="A244" s="17">
        <v>3472</v>
      </c>
      <c r="B244" s="17" t="s">
        <v>108</v>
      </c>
      <c r="C244" s="25">
        <v>45188</v>
      </c>
      <c r="D244" s="25">
        <v>45619</v>
      </c>
      <c r="E244" s="17">
        <v>7.99</v>
      </c>
      <c r="F244" s="17">
        <v>43</v>
      </c>
      <c r="G244" s="17" t="s">
        <v>62</v>
      </c>
      <c r="H244" s="17">
        <v>4</v>
      </c>
      <c r="I244" s="17">
        <v>1</v>
      </c>
      <c r="J244" s="17" t="b">
        <v>0</v>
      </c>
      <c r="K244" s="17">
        <v>973</v>
      </c>
      <c r="L244" s="17">
        <v>7</v>
      </c>
      <c r="M244" s="17" t="s">
        <v>44</v>
      </c>
      <c r="N244" s="17" t="s">
        <v>49</v>
      </c>
      <c r="O244" s="17" t="s">
        <v>27</v>
      </c>
      <c r="P244" s="17">
        <v>76</v>
      </c>
      <c r="Q244" s="17">
        <v>4.0999999999999996</v>
      </c>
      <c r="R244" s="17" t="b">
        <v>1</v>
      </c>
      <c r="S244" s="17" t="s">
        <v>28</v>
      </c>
      <c r="T244" s="17">
        <v>941</v>
      </c>
      <c r="U244" s="17" t="s">
        <v>29</v>
      </c>
      <c r="V244" s="17" t="s">
        <v>68</v>
      </c>
      <c r="W244" s="17" t="s">
        <v>53</v>
      </c>
      <c r="X244" s="17">
        <v>14</v>
      </c>
      <c r="Y244" s="19">
        <f>streaming_service_data!$X244*streaming_service_data!$E244</f>
        <v>111.86</v>
      </c>
      <c r="Z244" s="17" t="s">
        <v>412</v>
      </c>
      <c r="AA244" s="17">
        <v>2023</v>
      </c>
      <c r="AB244" s="17" t="str">
        <f t="shared" si="15"/>
        <v>Nov</v>
      </c>
      <c r="AC244" s="17">
        <f t="shared" si="16"/>
        <v>2024</v>
      </c>
      <c r="AD244" s="17" t="s">
        <v>479</v>
      </c>
      <c r="AE244" s="38">
        <f t="shared" si="17"/>
        <v>0.56578947368421051</v>
      </c>
      <c r="AF244" s="31">
        <f t="shared" si="18"/>
        <v>1.7674418604651163</v>
      </c>
      <c r="AG244" s="17">
        <f ca="1">TODAY()-streaming_service_data!$D244</f>
        <v>126</v>
      </c>
      <c r="AH244" s="20" t="str">
        <f ca="1">IF(AG244&lt;=100,"Active",IF(streaming_service_data!$AG244&lt;200,"Moderate","In-Active"))</f>
        <v>Moderate</v>
      </c>
      <c r="AI244" s="2">
        <f t="shared" si="19"/>
        <v>14</v>
      </c>
    </row>
    <row r="245" spans="1:35" s="2" customFormat="1" ht="15" x14ac:dyDescent="0.2">
      <c r="A245" s="21">
        <v>3496</v>
      </c>
      <c r="B245" s="21" t="s">
        <v>156</v>
      </c>
      <c r="C245" s="22">
        <v>45254</v>
      </c>
      <c r="D245" s="22">
        <v>45608</v>
      </c>
      <c r="E245" s="21">
        <v>11.99</v>
      </c>
      <c r="F245" s="21">
        <v>404</v>
      </c>
      <c r="G245" s="21" t="s">
        <v>33</v>
      </c>
      <c r="H245" s="21">
        <v>4</v>
      </c>
      <c r="I245" s="21">
        <v>6</v>
      </c>
      <c r="J245" s="21" t="b">
        <v>0</v>
      </c>
      <c r="K245" s="21">
        <v>906</v>
      </c>
      <c r="L245" s="21">
        <v>43</v>
      </c>
      <c r="M245" s="21" t="s">
        <v>48</v>
      </c>
      <c r="N245" s="21" t="s">
        <v>26</v>
      </c>
      <c r="O245" s="21" t="s">
        <v>34</v>
      </c>
      <c r="P245" s="21">
        <v>59</v>
      </c>
      <c r="Q245" s="21">
        <v>4.9000000000000004</v>
      </c>
      <c r="R245" s="21" t="b">
        <v>1</v>
      </c>
      <c r="S245" s="21" t="s">
        <v>28</v>
      </c>
      <c r="T245" s="21">
        <v>2676</v>
      </c>
      <c r="U245" s="21" t="s">
        <v>65</v>
      </c>
      <c r="V245" s="21" t="s">
        <v>36</v>
      </c>
      <c r="W245" s="21" t="s">
        <v>53</v>
      </c>
      <c r="X245" s="21">
        <v>11</v>
      </c>
      <c r="Y245" s="23">
        <f>streaming_service_data!$X245*streaming_service_data!$E245</f>
        <v>131.89000000000001</v>
      </c>
      <c r="Z245" s="21" t="s">
        <v>414</v>
      </c>
      <c r="AA245" s="21">
        <v>2023</v>
      </c>
      <c r="AB245" s="21" t="str">
        <f t="shared" si="15"/>
        <v>Nov</v>
      </c>
      <c r="AC245" s="21">
        <f t="shared" si="16"/>
        <v>2024</v>
      </c>
      <c r="AD245" s="21" t="s">
        <v>478</v>
      </c>
      <c r="AE245" s="39">
        <f t="shared" si="17"/>
        <v>6.8474576271186445</v>
      </c>
      <c r="AF245" s="35">
        <f t="shared" si="18"/>
        <v>0.14603960396039603</v>
      </c>
      <c r="AG245" s="21">
        <f ca="1">TODAY()-streaming_service_data!$D245</f>
        <v>137</v>
      </c>
      <c r="AH245" s="24" t="str">
        <f ca="1">IF(AG245&lt;=100,"Active",IF(streaming_service_data!$AG245&lt;200,"Moderate","In-Active"))</f>
        <v>Moderate</v>
      </c>
      <c r="AI245" s="2">
        <f t="shared" si="19"/>
        <v>11</v>
      </c>
    </row>
    <row r="246" spans="1:35" s="2" customFormat="1" ht="15" x14ac:dyDescent="0.2">
      <c r="A246" s="17">
        <v>3498</v>
      </c>
      <c r="B246" s="17" t="s">
        <v>142</v>
      </c>
      <c r="C246" s="25">
        <v>45239</v>
      </c>
      <c r="D246" s="25">
        <v>45303</v>
      </c>
      <c r="E246" s="17">
        <v>15.99</v>
      </c>
      <c r="F246" s="17">
        <v>29</v>
      </c>
      <c r="G246" s="17" t="s">
        <v>33</v>
      </c>
      <c r="H246" s="17">
        <v>2</v>
      </c>
      <c r="I246" s="17">
        <v>4</v>
      </c>
      <c r="J246" s="17" t="b">
        <v>1</v>
      </c>
      <c r="K246" s="17">
        <v>450</v>
      </c>
      <c r="L246" s="17">
        <v>67</v>
      </c>
      <c r="M246" s="17" t="s">
        <v>48</v>
      </c>
      <c r="N246" s="17" t="s">
        <v>49</v>
      </c>
      <c r="O246" s="17" t="s">
        <v>34</v>
      </c>
      <c r="P246" s="17">
        <v>52</v>
      </c>
      <c r="Q246" s="17">
        <v>3.3</v>
      </c>
      <c r="R246" s="17" t="b">
        <v>0</v>
      </c>
      <c r="S246" s="17" t="s">
        <v>28</v>
      </c>
      <c r="T246" s="17">
        <v>3211</v>
      </c>
      <c r="U246" s="17" t="s">
        <v>29</v>
      </c>
      <c r="V246" s="17" t="s">
        <v>68</v>
      </c>
      <c r="W246" s="17" t="s">
        <v>53</v>
      </c>
      <c r="X246" s="17">
        <v>2</v>
      </c>
      <c r="Y246" s="19">
        <f>streaming_service_data!$X246*streaming_service_data!$E246</f>
        <v>31.98</v>
      </c>
      <c r="Z246" s="17" t="s">
        <v>414</v>
      </c>
      <c r="AA246" s="17">
        <v>2023</v>
      </c>
      <c r="AB246" s="17" t="str">
        <f t="shared" si="15"/>
        <v>Jan</v>
      </c>
      <c r="AC246" s="17">
        <f t="shared" si="16"/>
        <v>2024</v>
      </c>
      <c r="AD246" s="17" t="s">
        <v>480</v>
      </c>
      <c r="AE246" s="38">
        <f t="shared" si="17"/>
        <v>0.55769230769230771</v>
      </c>
      <c r="AF246" s="31">
        <f t="shared" si="18"/>
        <v>1.7931034482758621</v>
      </c>
      <c r="AG246" s="17">
        <f ca="1">TODAY()-streaming_service_data!$D246</f>
        <v>442</v>
      </c>
      <c r="AH246" s="20" t="str">
        <f ca="1">IF(AG246&lt;=100,"Active",IF(streaming_service_data!$AG246&lt;200,"Moderate","In-Active"))</f>
        <v>In-Active</v>
      </c>
      <c r="AI246" s="2">
        <f t="shared" si="19"/>
        <v>2</v>
      </c>
    </row>
    <row r="247" spans="1:35" s="2" customFormat="1" ht="15" x14ac:dyDescent="0.2">
      <c r="A247" s="21">
        <v>3530</v>
      </c>
      <c r="B247" s="21" t="s">
        <v>250</v>
      </c>
      <c r="C247" s="22">
        <v>45575</v>
      </c>
      <c r="D247" s="22">
        <v>45455</v>
      </c>
      <c r="E247" s="21">
        <v>15.99</v>
      </c>
      <c r="F247" s="21">
        <v>498</v>
      </c>
      <c r="G247" s="21" t="s">
        <v>33</v>
      </c>
      <c r="H247" s="21">
        <v>5</v>
      </c>
      <c r="I247" s="21">
        <v>6</v>
      </c>
      <c r="J247" s="21" t="b">
        <v>0</v>
      </c>
      <c r="K247" s="21">
        <v>105</v>
      </c>
      <c r="L247" s="21">
        <v>35</v>
      </c>
      <c r="M247" s="21" t="s">
        <v>48</v>
      </c>
      <c r="N247" s="21" t="s">
        <v>40</v>
      </c>
      <c r="O247" s="21" t="s">
        <v>56</v>
      </c>
      <c r="P247" s="21">
        <v>6</v>
      </c>
      <c r="Q247" s="21">
        <v>3.9</v>
      </c>
      <c r="R247" s="21" t="b">
        <v>1</v>
      </c>
      <c r="S247" s="21" t="s">
        <v>28</v>
      </c>
      <c r="T247" s="21">
        <v>3379</v>
      </c>
      <c r="U247" s="21" t="s">
        <v>35</v>
      </c>
      <c r="V247" s="21" t="s">
        <v>36</v>
      </c>
      <c r="W247" s="21" t="s">
        <v>31</v>
      </c>
      <c r="X247" s="21">
        <v>3</v>
      </c>
      <c r="Y247" s="23">
        <f>streaming_service_data!$X247*streaming_service_data!$E247</f>
        <v>47.97</v>
      </c>
      <c r="Z247" s="21" t="s">
        <v>413</v>
      </c>
      <c r="AA247" s="21">
        <v>2024</v>
      </c>
      <c r="AB247" s="21" t="str">
        <f t="shared" si="15"/>
        <v>Jun</v>
      </c>
      <c r="AC247" s="21">
        <f t="shared" si="16"/>
        <v>2024</v>
      </c>
      <c r="AD247" s="21" t="s">
        <v>480</v>
      </c>
      <c r="AE247" s="39">
        <f t="shared" si="17"/>
        <v>83</v>
      </c>
      <c r="AF247" s="35">
        <f t="shared" si="18"/>
        <v>1.2048192771084338E-2</v>
      </c>
      <c r="AG247" s="21">
        <f ca="1">TODAY()-streaming_service_data!$D247</f>
        <v>290</v>
      </c>
      <c r="AH247" s="24" t="str">
        <f ca="1">IF(AG247&lt;=100,"Active",IF(streaming_service_data!$AG247&lt;200,"Moderate","In-Active"))</f>
        <v>In-Active</v>
      </c>
      <c r="AI247" s="2">
        <f t="shared" si="19"/>
        <v>3</v>
      </c>
    </row>
    <row r="248" spans="1:35" s="2" customFormat="1" ht="15" x14ac:dyDescent="0.2">
      <c r="A248" s="17">
        <v>3532</v>
      </c>
      <c r="B248" s="17" t="s">
        <v>220</v>
      </c>
      <c r="C248" s="25">
        <v>44955</v>
      </c>
      <c r="D248" s="25">
        <v>45641</v>
      </c>
      <c r="E248" s="17">
        <v>7.99</v>
      </c>
      <c r="F248" s="17">
        <v>277</v>
      </c>
      <c r="G248" s="17" t="s">
        <v>24</v>
      </c>
      <c r="H248" s="17">
        <v>2</v>
      </c>
      <c r="I248" s="17">
        <v>4</v>
      </c>
      <c r="J248" s="17" t="b">
        <v>0</v>
      </c>
      <c r="K248" s="17">
        <v>659</v>
      </c>
      <c r="L248" s="17">
        <v>150</v>
      </c>
      <c r="M248" s="17" t="s">
        <v>25</v>
      </c>
      <c r="N248" s="17" t="s">
        <v>40</v>
      </c>
      <c r="O248" s="17" t="s">
        <v>56</v>
      </c>
      <c r="P248" s="17">
        <v>79</v>
      </c>
      <c r="Q248" s="17">
        <v>3.9</v>
      </c>
      <c r="R248" s="17" t="b">
        <v>1</v>
      </c>
      <c r="S248" s="17" t="s">
        <v>28</v>
      </c>
      <c r="T248" s="17">
        <v>2067</v>
      </c>
      <c r="U248" s="17" t="s">
        <v>51</v>
      </c>
      <c r="V248" s="17" t="s">
        <v>60</v>
      </c>
      <c r="W248" s="17" t="s">
        <v>37</v>
      </c>
      <c r="X248" s="17">
        <v>22</v>
      </c>
      <c r="Y248" s="19">
        <f>streaming_service_data!$X248*streaming_service_data!$E248</f>
        <v>175.78</v>
      </c>
      <c r="Z248" s="17" t="s">
        <v>404</v>
      </c>
      <c r="AA248" s="17">
        <v>2023</v>
      </c>
      <c r="AB248" s="17" t="str">
        <f t="shared" si="15"/>
        <v>Dec</v>
      </c>
      <c r="AC248" s="17">
        <f t="shared" si="16"/>
        <v>2024</v>
      </c>
      <c r="AD248" s="17" t="s">
        <v>479</v>
      </c>
      <c r="AE248" s="38">
        <f t="shared" si="17"/>
        <v>3.5063291139240507</v>
      </c>
      <c r="AF248" s="31">
        <f t="shared" si="18"/>
        <v>0.2851985559566787</v>
      </c>
      <c r="AG248" s="17">
        <f ca="1">TODAY()-streaming_service_data!$D248</f>
        <v>104</v>
      </c>
      <c r="AH248" s="20" t="str">
        <f ca="1">IF(AG248&lt;=100,"Active",IF(streaming_service_data!$AG248&lt;200,"Moderate","In-Active"))</f>
        <v>Moderate</v>
      </c>
      <c r="AI248" s="2">
        <f t="shared" si="19"/>
        <v>22</v>
      </c>
    </row>
    <row r="249" spans="1:35" s="2" customFormat="1" ht="15" x14ac:dyDescent="0.2">
      <c r="A249" s="21">
        <v>3554</v>
      </c>
      <c r="B249" s="21" t="s">
        <v>240</v>
      </c>
      <c r="C249" s="22">
        <v>45350</v>
      </c>
      <c r="D249" s="22">
        <v>45394</v>
      </c>
      <c r="E249" s="21">
        <v>7.99</v>
      </c>
      <c r="F249" s="21">
        <v>420</v>
      </c>
      <c r="G249" s="21" t="s">
        <v>33</v>
      </c>
      <c r="H249" s="21">
        <v>4</v>
      </c>
      <c r="I249" s="21">
        <v>1</v>
      </c>
      <c r="J249" s="21" t="b">
        <v>0</v>
      </c>
      <c r="K249" s="21">
        <v>399</v>
      </c>
      <c r="L249" s="21">
        <v>45</v>
      </c>
      <c r="M249" s="21" t="s">
        <v>25</v>
      </c>
      <c r="N249" s="21" t="s">
        <v>40</v>
      </c>
      <c r="O249" s="21" t="s">
        <v>67</v>
      </c>
      <c r="P249" s="21">
        <v>52</v>
      </c>
      <c r="Q249" s="21">
        <v>4</v>
      </c>
      <c r="R249" s="21" t="b">
        <v>0</v>
      </c>
      <c r="S249" s="21" t="s">
        <v>28</v>
      </c>
      <c r="T249" s="21">
        <v>4333</v>
      </c>
      <c r="U249" s="21" t="s">
        <v>35</v>
      </c>
      <c r="V249" s="21" t="s">
        <v>36</v>
      </c>
      <c r="W249" s="21" t="s">
        <v>53</v>
      </c>
      <c r="X249" s="21">
        <v>1</v>
      </c>
      <c r="Y249" s="23">
        <f>streaming_service_data!$X249*streaming_service_data!$E249</f>
        <v>7.99</v>
      </c>
      <c r="Z249" s="21" t="s">
        <v>405</v>
      </c>
      <c r="AA249" s="21">
        <v>2024</v>
      </c>
      <c r="AB249" s="21" t="str">
        <f t="shared" si="15"/>
        <v>Apr</v>
      </c>
      <c r="AC249" s="21">
        <f t="shared" si="16"/>
        <v>2024</v>
      </c>
      <c r="AD249" s="21" t="s">
        <v>479</v>
      </c>
      <c r="AE249" s="39">
        <f t="shared" si="17"/>
        <v>8.0769230769230766</v>
      </c>
      <c r="AF249" s="35">
        <f t="shared" si="18"/>
        <v>0.12380952380952381</v>
      </c>
      <c r="AG249" s="21">
        <f ca="1">TODAY()-streaming_service_data!$D249</f>
        <v>351</v>
      </c>
      <c r="AH249" s="24" t="str">
        <f ca="1">IF(AG249&lt;=100,"Active",IF(streaming_service_data!$AG249&lt;200,"Moderate","In-Active"))</f>
        <v>In-Active</v>
      </c>
      <c r="AI249" s="2">
        <f t="shared" si="19"/>
        <v>1</v>
      </c>
    </row>
    <row r="250" spans="1:35" s="2" customFormat="1" ht="15" x14ac:dyDescent="0.2">
      <c r="A250" s="17">
        <v>3558</v>
      </c>
      <c r="B250" s="17" t="s">
        <v>355</v>
      </c>
      <c r="C250" s="25">
        <v>45292</v>
      </c>
      <c r="D250" s="25">
        <v>45642</v>
      </c>
      <c r="E250" s="17">
        <v>15.99</v>
      </c>
      <c r="F250" s="17">
        <v>417</v>
      </c>
      <c r="G250" s="17" t="s">
        <v>43</v>
      </c>
      <c r="H250" s="17">
        <v>5</v>
      </c>
      <c r="I250" s="17">
        <v>4</v>
      </c>
      <c r="J250" s="17" t="b">
        <v>0</v>
      </c>
      <c r="K250" s="17">
        <v>179</v>
      </c>
      <c r="L250" s="17">
        <v>29</v>
      </c>
      <c r="M250" s="17" t="s">
        <v>39</v>
      </c>
      <c r="N250" s="17" t="s">
        <v>49</v>
      </c>
      <c r="O250" s="17" t="s">
        <v>41</v>
      </c>
      <c r="P250" s="17">
        <v>84</v>
      </c>
      <c r="Q250" s="17">
        <v>4.5</v>
      </c>
      <c r="R250" s="17" t="b">
        <v>0</v>
      </c>
      <c r="S250" s="17" t="s">
        <v>28</v>
      </c>
      <c r="T250" s="17">
        <v>1252</v>
      </c>
      <c r="U250" s="17" t="s">
        <v>51</v>
      </c>
      <c r="V250" s="17" t="s">
        <v>30</v>
      </c>
      <c r="W250" s="17" t="s">
        <v>37</v>
      </c>
      <c r="X250" s="17">
        <v>11</v>
      </c>
      <c r="Y250" s="19">
        <f>streaming_service_data!$X250*streaming_service_data!$E250</f>
        <v>175.89000000000001</v>
      </c>
      <c r="Z250" s="17" t="s">
        <v>404</v>
      </c>
      <c r="AA250" s="17">
        <v>2024</v>
      </c>
      <c r="AB250" s="17" t="str">
        <f t="shared" si="15"/>
        <v>Dec</v>
      </c>
      <c r="AC250" s="17">
        <f t="shared" si="16"/>
        <v>2024</v>
      </c>
      <c r="AD250" s="17" t="s">
        <v>480</v>
      </c>
      <c r="AE250" s="38">
        <f t="shared" si="17"/>
        <v>4.9642857142857144</v>
      </c>
      <c r="AF250" s="31">
        <f t="shared" si="18"/>
        <v>0.20143884892086331</v>
      </c>
      <c r="AG250" s="17">
        <f ca="1">TODAY()-streaming_service_data!$D250</f>
        <v>103</v>
      </c>
      <c r="AH250" s="20" t="str">
        <f ca="1">IF(AG250&lt;=100,"Active",IF(streaming_service_data!$AG250&lt;200,"Moderate","In-Active"))</f>
        <v>Moderate</v>
      </c>
      <c r="AI250" s="2">
        <f t="shared" si="19"/>
        <v>11</v>
      </c>
    </row>
    <row r="251" spans="1:35" s="2" customFormat="1" ht="15" x14ac:dyDescent="0.2">
      <c r="A251" s="21">
        <v>3572</v>
      </c>
      <c r="B251" s="21" t="s">
        <v>330</v>
      </c>
      <c r="C251" s="22">
        <v>45386</v>
      </c>
      <c r="D251" s="22">
        <v>45641</v>
      </c>
      <c r="E251" s="21">
        <v>11.99</v>
      </c>
      <c r="F251" s="21">
        <v>468</v>
      </c>
      <c r="G251" s="21" t="s">
        <v>46</v>
      </c>
      <c r="H251" s="21">
        <v>5</v>
      </c>
      <c r="I251" s="21">
        <v>6</v>
      </c>
      <c r="J251" s="21" t="b">
        <v>1</v>
      </c>
      <c r="K251" s="21">
        <v>799</v>
      </c>
      <c r="L251" s="21">
        <v>44</v>
      </c>
      <c r="M251" s="21" t="s">
        <v>48</v>
      </c>
      <c r="N251" s="21" t="s">
        <v>26</v>
      </c>
      <c r="O251" s="21" t="s">
        <v>50</v>
      </c>
      <c r="P251" s="21">
        <v>98</v>
      </c>
      <c r="Q251" s="21">
        <v>4.9000000000000004</v>
      </c>
      <c r="R251" s="21" t="b">
        <v>0</v>
      </c>
      <c r="S251" s="21" t="s">
        <v>28</v>
      </c>
      <c r="T251" s="21">
        <v>4963</v>
      </c>
      <c r="U251" s="21" t="s">
        <v>65</v>
      </c>
      <c r="V251" s="21" t="s">
        <v>52</v>
      </c>
      <c r="W251" s="21" t="s">
        <v>37</v>
      </c>
      <c r="X251" s="21">
        <v>8</v>
      </c>
      <c r="Y251" s="23">
        <f>streaming_service_data!$X251*streaming_service_data!$E251</f>
        <v>95.92</v>
      </c>
      <c r="Z251" s="21" t="s">
        <v>407</v>
      </c>
      <c r="AA251" s="21">
        <v>2024</v>
      </c>
      <c r="AB251" s="21" t="str">
        <f t="shared" si="15"/>
        <v>Dec</v>
      </c>
      <c r="AC251" s="21">
        <f t="shared" si="16"/>
        <v>2024</v>
      </c>
      <c r="AD251" s="21" t="s">
        <v>478</v>
      </c>
      <c r="AE251" s="39">
        <f t="shared" si="17"/>
        <v>4.7755102040816331</v>
      </c>
      <c r="AF251" s="35">
        <f t="shared" si="18"/>
        <v>0.20940170940170941</v>
      </c>
      <c r="AG251" s="21">
        <f ca="1">TODAY()-streaming_service_data!$D251</f>
        <v>104</v>
      </c>
      <c r="AH251" s="24" t="str">
        <f ca="1">IF(AG251&lt;=100,"Active",IF(streaming_service_data!$AG251&lt;200,"Moderate","In-Active"))</f>
        <v>Moderate</v>
      </c>
      <c r="AI251" s="2">
        <f t="shared" si="19"/>
        <v>8</v>
      </c>
    </row>
    <row r="252" spans="1:35" s="2" customFormat="1" ht="15" x14ac:dyDescent="0.2">
      <c r="A252" s="17">
        <v>3593</v>
      </c>
      <c r="B252" s="17" t="s">
        <v>209</v>
      </c>
      <c r="C252" s="25">
        <v>45185</v>
      </c>
      <c r="D252" s="25">
        <v>45620</v>
      </c>
      <c r="E252" s="17">
        <v>7.99</v>
      </c>
      <c r="F252" s="17">
        <v>447</v>
      </c>
      <c r="G252" s="17" t="s">
        <v>46</v>
      </c>
      <c r="H252" s="17">
        <v>3</v>
      </c>
      <c r="I252" s="17">
        <v>1</v>
      </c>
      <c r="J252" s="17" t="b">
        <v>1</v>
      </c>
      <c r="K252" s="17">
        <v>466</v>
      </c>
      <c r="L252" s="17">
        <v>198</v>
      </c>
      <c r="M252" s="17" t="s">
        <v>48</v>
      </c>
      <c r="N252" s="17" t="s">
        <v>64</v>
      </c>
      <c r="O252" s="17" t="s">
        <v>27</v>
      </c>
      <c r="P252" s="17">
        <v>3</v>
      </c>
      <c r="Q252" s="17">
        <v>4.5</v>
      </c>
      <c r="R252" s="17" t="b">
        <v>0</v>
      </c>
      <c r="S252" s="17" t="s">
        <v>28</v>
      </c>
      <c r="T252" s="17">
        <v>2163</v>
      </c>
      <c r="U252" s="17" t="s">
        <v>57</v>
      </c>
      <c r="V252" s="17" t="s">
        <v>30</v>
      </c>
      <c r="W252" s="17" t="s">
        <v>31</v>
      </c>
      <c r="X252" s="17">
        <v>14</v>
      </c>
      <c r="Y252" s="19">
        <f>streaming_service_data!$X252*streaming_service_data!$E252</f>
        <v>111.86</v>
      </c>
      <c r="Z252" s="17" t="s">
        <v>412</v>
      </c>
      <c r="AA252" s="17">
        <v>2023</v>
      </c>
      <c r="AB252" s="17" t="str">
        <f t="shared" si="15"/>
        <v>Nov</v>
      </c>
      <c r="AC252" s="17">
        <f t="shared" si="16"/>
        <v>2024</v>
      </c>
      <c r="AD252" s="17" t="s">
        <v>479</v>
      </c>
      <c r="AE252" s="38">
        <f t="shared" si="17"/>
        <v>149</v>
      </c>
      <c r="AF252" s="31">
        <f t="shared" si="18"/>
        <v>6.7114093959731542E-3</v>
      </c>
      <c r="AG252" s="17">
        <f ca="1">TODAY()-streaming_service_data!$D252</f>
        <v>125</v>
      </c>
      <c r="AH252" s="20" t="str">
        <f ca="1">IF(AG252&lt;=100,"Active",IF(streaming_service_data!$AG252&lt;200,"Moderate","In-Active"))</f>
        <v>Moderate</v>
      </c>
      <c r="AI252" s="2">
        <f t="shared" si="19"/>
        <v>14</v>
      </c>
    </row>
    <row r="253" spans="1:35" s="2" customFormat="1" ht="15" x14ac:dyDescent="0.2">
      <c r="A253" s="21">
        <v>3603</v>
      </c>
      <c r="B253" s="21" t="s">
        <v>194</v>
      </c>
      <c r="C253" s="22">
        <v>45020</v>
      </c>
      <c r="D253" s="22">
        <v>45616</v>
      </c>
      <c r="E253" s="21">
        <v>7.99</v>
      </c>
      <c r="F253" s="21">
        <v>216</v>
      </c>
      <c r="G253" s="21" t="s">
        <v>46</v>
      </c>
      <c r="H253" s="21">
        <v>4</v>
      </c>
      <c r="I253" s="21">
        <v>3</v>
      </c>
      <c r="J253" s="21" t="b">
        <v>1</v>
      </c>
      <c r="K253" s="21">
        <v>923</v>
      </c>
      <c r="L253" s="21">
        <v>143</v>
      </c>
      <c r="M253" s="21" t="s">
        <v>25</v>
      </c>
      <c r="N253" s="21" t="s">
        <v>49</v>
      </c>
      <c r="O253" s="21" t="s">
        <v>41</v>
      </c>
      <c r="P253" s="21">
        <v>20</v>
      </c>
      <c r="Q253" s="21">
        <v>3.4</v>
      </c>
      <c r="R253" s="21" t="b">
        <v>0</v>
      </c>
      <c r="S253" s="21" t="s">
        <v>28</v>
      </c>
      <c r="T253" s="21">
        <v>4435</v>
      </c>
      <c r="U253" s="21" t="s">
        <v>35</v>
      </c>
      <c r="V253" s="21" t="s">
        <v>68</v>
      </c>
      <c r="W253" s="21" t="s">
        <v>31</v>
      </c>
      <c r="X253" s="21">
        <v>19</v>
      </c>
      <c r="Y253" s="23">
        <f>streaming_service_data!$X253*streaming_service_data!$E253</f>
        <v>151.81</v>
      </c>
      <c r="Z253" s="21" t="s">
        <v>407</v>
      </c>
      <c r="AA253" s="21">
        <v>2023</v>
      </c>
      <c r="AB253" s="21" t="str">
        <f t="shared" si="15"/>
        <v>Nov</v>
      </c>
      <c r="AC253" s="21">
        <f t="shared" si="16"/>
        <v>2024</v>
      </c>
      <c r="AD253" s="21" t="s">
        <v>479</v>
      </c>
      <c r="AE253" s="39">
        <f t="shared" si="17"/>
        <v>10.8</v>
      </c>
      <c r="AF253" s="35">
        <f t="shared" si="18"/>
        <v>9.2592592592592587E-2</v>
      </c>
      <c r="AG253" s="21">
        <f ca="1">TODAY()-streaming_service_data!$D253</f>
        <v>129</v>
      </c>
      <c r="AH253" s="24" t="str">
        <f ca="1">IF(AG253&lt;=100,"Active",IF(streaming_service_data!$AG253&lt;200,"Moderate","In-Active"))</f>
        <v>Moderate</v>
      </c>
      <c r="AI253" s="2">
        <f t="shared" si="19"/>
        <v>19</v>
      </c>
    </row>
    <row r="254" spans="1:35" s="2" customFormat="1" ht="15" x14ac:dyDescent="0.2">
      <c r="A254" s="17">
        <v>3618</v>
      </c>
      <c r="B254" s="17" t="s">
        <v>184</v>
      </c>
      <c r="C254" s="25">
        <v>45353</v>
      </c>
      <c r="D254" s="25">
        <v>45363</v>
      </c>
      <c r="E254" s="17">
        <v>11.99</v>
      </c>
      <c r="F254" s="17">
        <v>160</v>
      </c>
      <c r="G254" s="17" t="s">
        <v>24</v>
      </c>
      <c r="H254" s="17">
        <v>2</v>
      </c>
      <c r="I254" s="17">
        <v>1</v>
      </c>
      <c r="J254" s="17" t="b">
        <v>0</v>
      </c>
      <c r="K254" s="17">
        <v>940</v>
      </c>
      <c r="L254" s="17">
        <v>50</v>
      </c>
      <c r="M254" s="17" t="s">
        <v>59</v>
      </c>
      <c r="N254" s="17" t="s">
        <v>64</v>
      </c>
      <c r="O254" s="17" t="s">
        <v>34</v>
      </c>
      <c r="P254" s="17">
        <v>71</v>
      </c>
      <c r="Q254" s="17">
        <v>3</v>
      </c>
      <c r="R254" s="17" t="b">
        <v>0</v>
      </c>
      <c r="S254" s="17" t="s">
        <v>28</v>
      </c>
      <c r="T254" s="17">
        <v>1095</v>
      </c>
      <c r="U254" s="17" t="s">
        <v>35</v>
      </c>
      <c r="V254" s="17" t="s">
        <v>68</v>
      </c>
      <c r="W254" s="17" t="s">
        <v>31</v>
      </c>
      <c r="X254" s="17">
        <v>1</v>
      </c>
      <c r="Y254" s="19">
        <f>streaming_service_data!$X254*streaming_service_data!$E254</f>
        <v>11.99</v>
      </c>
      <c r="Z254" s="17" t="s">
        <v>406</v>
      </c>
      <c r="AA254" s="17">
        <v>2024</v>
      </c>
      <c r="AB254" s="17" t="str">
        <f t="shared" si="15"/>
        <v>Mar</v>
      </c>
      <c r="AC254" s="17">
        <f t="shared" si="16"/>
        <v>2024</v>
      </c>
      <c r="AD254" s="17" t="s">
        <v>478</v>
      </c>
      <c r="AE254" s="38">
        <f t="shared" si="17"/>
        <v>2.2535211267605635</v>
      </c>
      <c r="AF254" s="31">
        <f t="shared" si="18"/>
        <v>0.44374999999999998</v>
      </c>
      <c r="AG254" s="17">
        <f ca="1">TODAY()-streaming_service_data!$D254</f>
        <v>382</v>
      </c>
      <c r="AH254" s="20" t="str">
        <f ca="1">IF(AG254&lt;=100,"Active",IF(streaming_service_data!$AG254&lt;200,"Moderate","In-Active"))</f>
        <v>In-Active</v>
      </c>
      <c r="AI254" s="2">
        <f t="shared" si="19"/>
        <v>1</v>
      </c>
    </row>
    <row r="255" spans="1:35" s="2" customFormat="1" ht="15" x14ac:dyDescent="0.2">
      <c r="A255" s="21">
        <v>3620</v>
      </c>
      <c r="B255" s="21" t="s">
        <v>101</v>
      </c>
      <c r="C255" s="22">
        <v>45481</v>
      </c>
      <c r="D255" s="22">
        <v>45485</v>
      </c>
      <c r="E255" s="21">
        <v>15.99</v>
      </c>
      <c r="F255" s="21">
        <v>253</v>
      </c>
      <c r="G255" s="21" t="s">
        <v>62</v>
      </c>
      <c r="H255" s="21">
        <v>5</v>
      </c>
      <c r="I255" s="21">
        <v>5</v>
      </c>
      <c r="J255" s="21" t="b">
        <v>1</v>
      </c>
      <c r="K255" s="21">
        <v>141</v>
      </c>
      <c r="L255" s="21">
        <v>199</v>
      </c>
      <c r="M255" s="21" t="s">
        <v>25</v>
      </c>
      <c r="N255" s="21" t="s">
        <v>40</v>
      </c>
      <c r="O255" s="21" t="s">
        <v>67</v>
      </c>
      <c r="P255" s="21">
        <v>72</v>
      </c>
      <c r="Q255" s="21">
        <v>3.1</v>
      </c>
      <c r="R255" s="21" t="b">
        <v>0</v>
      </c>
      <c r="S255" s="21" t="s">
        <v>28</v>
      </c>
      <c r="T255" s="21">
        <v>4072</v>
      </c>
      <c r="U255" s="21" t="s">
        <v>57</v>
      </c>
      <c r="V255" s="21" t="s">
        <v>60</v>
      </c>
      <c r="W255" s="21" t="s">
        <v>75</v>
      </c>
      <c r="X255" s="21">
        <v>1</v>
      </c>
      <c r="Y255" s="23">
        <f>streaming_service_data!$X255*streaming_service_data!$E255</f>
        <v>15.99</v>
      </c>
      <c r="Z255" s="21" t="s">
        <v>410</v>
      </c>
      <c r="AA255" s="21">
        <v>2024</v>
      </c>
      <c r="AB255" s="21" t="str">
        <f t="shared" si="15"/>
        <v>Jul</v>
      </c>
      <c r="AC255" s="21">
        <f t="shared" si="16"/>
        <v>2024</v>
      </c>
      <c r="AD255" s="21" t="s">
        <v>480</v>
      </c>
      <c r="AE255" s="39">
        <f t="shared" si="17"/>
        <v>3.5138888888888888</v>
      </c>
      <c r="AF255" s="35">
        <f t="shared" si="18"/>
        <v>0.28458498023715417</v>
      </c>
      <c r="AG255" s="21">
        <f ca="1">TODAY()-streaming_service_data!$D255</f>
        <v>260</v>
      </c>
      <c r="AH255" s="24" t="str">
        <f ca="1">IF(AG255&lt;=100,"Active",IF(streaming_service_data!$AG255&lt;200,"Moderate","In-Active"))</f>
        <v>In-Active</v>
      </c>
      <c r="AI255" s="2">
        <f t="shared" si="19"/>
        <v>1</v>
      </c>
    </row>
    <row r="256" spans="1:35" s="2" customFormat="1" ht="15" x14ac:dyDescent="0.2">
      <c r="A256" s="17">
        <v>3622</v>
      </c>
      <c r="B256" s="17" t="s">
        <v>184</v>
      </c>
      <c r="C256" s="25">
        <v>45520</v>
      </c>
      <c r="D256" s="25">
        <v>45547</v>
      </c>
      <c r="E256" s="17">
        <v>7.99</v>
      </c>
      <c r="F256" s="17">
        <v>444</v>
      </c>
      <c r="G256" s="17" t="s">
        <v>33</v>
      </c>
      <c r="H256" s="17">
        <v>3</v>
      </c>
      <c r="I256" s="17">
        <v>5</v>
      </c>
      <c r="J256" s="17" t="b">
        <v>0</v>
      </c>
      <c r="K256" s="17">
        <v>183</v>
      </c>
      <c r="L256" s="17">
        <v>195</v>
      </c>
      <c r="M256" s="17" t="s">
        <v>74</v>
      </c>
      <c r="N256" s="17" t="s">
        <v>64</v>
      </c>
      <c r="O256" s="17" t="s">
        <v>41</v>
      </c>
      <c r="P256" s="17">
        <v>36</v>
      </c>
      <c r="Q256" s="17">
        <v>4.7</v>
      </c>
      <c r="R256" s="17" t="b">
        <v>0</v>
      </c>
      <c r="S256" s="17" t="s">
        <v>28</v>
      </c>
      <c r="T256" s="17">
        <v>1309</v>
      </c>
      <c r="U256" s="17" t="s">
        <v>51</v>
      </c>
      <c r="V256" s="17" t="s">
        <v>36</v>
      </c>
      <c r="W256" s="17" t="s">
        <v>53</v>
      </c>
      <c r="X256" s="17">
        <v>1</v>
      </c>
      <c r="Y256" s="19">
        <f>streaming_service_data!$X256*streaming_service_data!$E256</f>
        <v>7.99</v>
      </c>
      <c r="Z256" s="17" t="s">
        <v>411</v>
      </c>
      <c r="AA256" s="17">
        <v>2024</v>
      </c>
      <c r="AB256" s="17" t="str">
        <f t="shared" si="15"/>
        <v>Sep</v>
      </c>
      <c r="AC256" s="17">
        <f t="shared" si="16"/>
        <v>2024</v>
      </c>
      <c r="AD256" s="17" t="s">
        <v>479</v>
      </c>
      <c r="AE256" s="38">
        <f t="shared" si="17"/>
        <v>12.333333333333334</v>
      </c>
      <c r="AF256" s="31">
        <f t="shared" si="18"/>
        <v>8.1081081081081086E-2</v>
      </c>
      <c r="AG256" s="17">
        <f ca="1">TODAY()-streaming_service_data!$D256</f>
        <v>198</v>
      </c>
      <c r="AH256" s="20" t="str">
        <f ca="1">IF(AG256&lt;=100,"Active",IF(streaming_service_data!$AG256&lt;200,"Moderate","In-Active"))</f>
        <v>Moderate</v>
      </c>
      <c r="AI256" s="2">
        <f t="shared" si="19"/>
        <v>1</v>
      </c>
    </row>
    <row r="257" spans="1:35" s="2" customFormat="1" ht="15" x14ac:dyDescent="0.2">
      <c r="A257" s="21">
        <v>3633</v>
      </c>
      <c r="B257" s="21" t="s">
        <v>199</v>
      </c>
      <c r="C257" s="22">
        <v>45644</v>
      </c>
      <c r="D257" s="22">
        <v>45577</v>
      </c>
      <c r="E257" s="21">
        <v>7.99</v>
      </c>
      <c r="F257" s="21">
        <v>176</v>
      </c>
      <c r="G257" s="21" t="s">
        <v>24</v>
      </c>
      <c r="H257" s="21">
        <v>5</v>
      </c>
      <c r="I257" s="21">
        <v>1</v>
      </c>
      <c r="J257" s="21" t="b">
        <v>1</v>
      </c>
      <c r="K257" s="21">
        <v>936</v>
      </c>
      <c r="L257" s="21">
        <v>11</v>
      </c>
      <c r="M257" s="21" t="s">
        <v>74</v>
      </c>
      <c r="N257" s="21" t="s">
        <v>64</v>
      </c>
      <c r="O257" s="21" t="s">
        <v>56</v>
      </c>
      <c r="P257" s="21">
        <v>42</v>
      </c>
      <c r="Q257" s="21">
        <v>3.2</v>
      </c>
      <c r="R257" s="21" t="b">
        <v>0</v>
      </c>
      <c r="S257" s="21" t="s">
        <v>28</v>
      </c>
      <c r="T257" s="21">
        <v>4414</v>
      </c>
      <c r="U257" s="21" t="s">
        <v>29</v>
      </c>
      <c r="V257" s="21" t="s">
        <v>30</v>
      </c>
      <c r="W257" s="21" t="s">
        <v>31</v>
      </c>
      <c r="X257" s="21">
        <v>2</v>
      </c>
      <c r="Y257" s="23">
        <f>streaming_service_data!$X257*streaming_service_data!$E257</f>
        <v>15.98</v>
      </c>
      <c r="Z257" s="21" t="s">
        <v>415</v>
      </c>
      <c r="AA257" s="21">
        <v>2024</v>
      </c>
      <c r="AB257" s="21" t="str">
        <f t="shared" si="15"/>
        <v>Oct</v>
      </c>
      <c r="AC257" s="21">
        <f t="shared" si="16"/>
        <v>2024</v>
      </c>
      <c r="AD257" s="21" t="s">
        <v>479</v>
      </c>
      <c r="AE257" s="39">
        <f t="shared" si="17"/>
        <v>4.1904761904761907</v>
      </c>
      <c r="AF257" s="35">
        <f t="shared" si="18"/>
        <v>0.23863636363636365</v>
      </c>
      <c r="AG257" s="21">
        <f ca="1">TODAY()-streaming_service_data!$D257</f>
        <v>168</v>
      </c>
      <c r="AH257" s="24" t="str">
        <f ca="1">IF(AG257&lt;=100,"Active",IF(streaming_service_data!$AG257&lt;200,"Moderate","In-Active"))</f>
        <v>Moderate</v>
      </c>
      <c r="AI257" s="2">
        <f t="shared" si="19"/>
        <v>2</v>
      </c>
    </row>
    <row r="258" spans="1:35" s="2" customFormat="1" ht="15" x14ac:dyDescent="0.2">
      <c r="A258" s="17">
        <v>3639</v>
      </c>
      <c r="B258" s="17" t="s">
        <v>374</v>
      </c>
      <c r="C258" s="25">
        <v>45128</v>
      </c>
      <c r="D258" s="25">
        <v>45618</v>
      </c>
      <c r="E258" s="17">
        <v>11.99</v>
      </c>
      <c r="F258" s="17">
        <v>85</v>
      </c>
      <c r="G258" s="17" t="s">
        <v>55</v>
      </c>
      <c r="H258" s="17">
        <v>3</v>
      </c>
      <c r="I258" s="17">
        <v>1</v>
      </c>
      <c r="J258" s="17" t="b">
        <v>1</v>
      </c>
      <c r="K258" s="17">
        <v>851</v>
      </c>
      <c r="L258" s="17">
        <v>48</v>
      </c>
      <c r="M258" s="17" t="s">
        <v>25</v>
      </c>
      <c r="N258" s="17" t="s">
        <v>64</v>
      </c>
      <c r="O258" s="17" t="s">
        <v>67</v>
      </c>
      <c r="P258" s="17">
        <v>45</v>
      </c>
      <c r="Q258" s="17">
        <v>4.5999999999999996</v>
      </c>
      <c r="R258" s="17" t="b">
        <v>0</v>
      </c>
      <c r="S258" s="17" t="s">
        <v>28</v>
      </c>
      <c r="T258" s="17">
        <v>2706</v>
      </c>
      <c r="U258" s="17" t="s">
        <v>65</v>
      </c>
      <c r="V258" s="17" t="s">
        <v>30</v>
      </c>
      <c r="W258" s="17" t="s">
        <v>37</v>
      </c>
      <c r="X258" s="17">
        <v>16</v>
      </c>
      <c r="Y258" s="19">
        <f>streaming_service_data!$X258*streaming_service_data!$E258</f>
        <v>191.84</v>
      </c>
      <c r="Z258" s="17" t="s">
        <v>410</v>
      </c>
      <c r="AA258" s="17">
        <v>2023</v>
      </c>
      <c r="AB258" s="17" t="str">
        <f t="shared" ref="AB258:AB321" si="20">LOOKUP(MONTH(D258),$AN$2:$AN$13,$AO$2:$AO$13)</f>
        <v>Nov</v>
      </c>
      <c r="AC258" s="17">
        <f t="shared" ref="AC258:AC321" si="21">YEAR(D258)</f>
        <v>2024</v>
      </c>
      <c r="AD258" s="17" t="s">
        <v>478</v>
      </c>
      <c r="AE258" s="38">
        <f t="shared" si="17"/>
        <v>1.8888888888888888</v>
      </c>
      <c r="AF258" s="31">
        <f t="shared" si="18"/>
        <v>0.52941176470588236</v>
      </c>
      <c r="AG258" s="17">
        <f ca="1">TODAY()-streaming_service_data!$D258</f>
        <v>127</v>
      </c>
      <c r="AH258" s="20" t="str">
        <f ca="1">IF(AG258&lt;=100,"Active",IF(streaming_service_data!$AG258&lt;200,"Moderate","In-Active"))</f>
        <v>Moderate</v>
      </c>
      <c r="AI258" s="2">
        <f t="shared" si="19"/>
        <v>16</v>
      </c>
    </row>
    <row r="259" spans="1:35" s="2" customFormat="1" ht="15" x14ac:dyDescent="0.2">
      <c r="A259" s="21">
        <v>3654</v>
      </c>
      <c r="B259" s="21" t="s">
        <v>108</v>
      </c>
      <c r="C259" s="22">
        <v>45346</v>
      </c>
      <c r="D259" s="22">
        <v>45640</v>
      </c>
      <c r="E259" s="21">
        <v>15.99</v>
      </c>
      <c r="F259" s="21">
        <v>373</v>
      </c>
      <c r="G259" s="21" t="s">
        <v>62</v>
      </c>
      <c r="H259" s="21">
        <v>2</v>
      </c>
      <c r="I259" s="21">
        <v>6</v>
      </c>
      <c r="J259" s="21" t="b">
        <v>1</v>
      </c>
      <c r="K259" s="21">
        <v>818</v>
      </c>
      <c r="L259" s="21">
        <v>34</v>
      </c>
      <c r="M259" s="21" t="s">
        <v>39</v>
      </c>
      <c r="N259" s="21" t="s">
        <v>26</v>
      </c>
      <c r="O259" s="21" t="s">
        <v>56</v>
      </c>
      <c r="P259" s="21">
        <v>57</v>
      </c>
      <c r="Q259" s="21">
        <v>3.8</v>
      </c>
      <c r="R259" s="21" t="b">
        <v>1</v>
      </c>
      <c r="S259" s="21" t="s">
        <v>28</v>
      </c>
      <c r="T259" s="21">
        <v>2400</v>
      </c>
      <c r="U259" s="21" t="s">
        <v>35</v>
      </c>
      <c r="V259" s="21" t="s">
        <v>60</v>
      </c>
      <c r="W259" s="21" t="s">
        <v>37</v>
      </c>
      <c r="X259" s="21">
        <v>9</v>
      </c>
      <c r="Y259" s="23">
        <f>streaming_service_data!$X259*streaming_service_data!$E259</f>
        <v>143.91</v>
      </c>
      <c r="Z259" s="21" t="s">
        <v>405</v>
      </c>
      <c r="AA259" s="21">
        <v>2024</v>
      </c>
      <c r="AB259" s="21" t="str">
        <f t="shared" si="20"/>
        <v>Dec</v>
      </c>
      <c r="AC259" s="21">
        <f t="shared" si="21"/>
        <v>2024</v>
      </c>
      <c r="AD259" s="21" t="s">
        <v>480</v>
      </c>
      <c r="AE259" s="39">
        <f t="shared" ref="AE259:AE322" si="22">IFERROR(F259/P259,0)</f>
        <v>6.5438596491228074</v>
      </c>
      <c r="AF259" s="35">
        <f t="shared" ref="AF259:AF322" si="23">P259/F259</f>
        <v>0.15281501340482573</v>
      </c>
      <c r="AG259" s="21">
        <f ca="1">TODAY()-streaming_service_data!$D259</f>
        <v>105</v>
      </c>
      <c r="AH259" s="24" t="str">
        <f ca="1">IF(AG259&lt;=100,"Active",IF(streaming_service_data!$AG259&lt;200,"Moderate","In-Active"))</f>
        <v>Moderate</v>
      </c>
      <c r="AI259" s="2">
        <f t="shared" ref="AI259:AI322" si="24">IF(IF(C259&gt;D259,DATEDIF(D259,C259,"m"),DATEDIF(C259,D259,"m"))=0,1,IF(C259&gt;D259,DATEDIF(D259,C259,"m"),DATEDIF(C259,D259,"m")))</f>
        <v>9</v>
      </c>
    </row>
    <row r="260" spans="1:35" s="2" customFormat="1" ht="15" x14ac:dyDescent="0.2">
      <c r="A260" s="17">
        <v>3677</v>
      </c>
      <c r="B260" s="17" t="s">
        <v>147</v>
      </c>
      <c r="C260" s="25">
        <v>45141</v>
      </c>
      <c r="D260" s="25">
        <v>45625</v>
      </c>
      <c r="E260" s="17">
        <v>7.99</v>
      </c>
      <c r="F260" s="17">
        <v>233</v>
      </c>
      <c r="G260" s="17" t="s">
        <v>43</v>
      </c>
      <c r="H260" s="17">
        <v>4</v>
      </c>
      <c r="I260" s="17">
        <v>2</v>
      </c>
      <c r="J260" s="17" t="b">
        <v>1</v>
      </c>
      <c r="K260" s="17">
        <v>485</v>
      </c>
      <c r="L260" s="17">
        <v>37</v>
      </c>
      <c r="M260" s="17" t="s">
        <v>39</v>
      </c>
      <c r="N260" s="17" t="s">
        <v>26</v>
      </c>
      <c r="O260" s="17" t="s">
        <v>41</v>
      </c>
      <c r="P260" s="17">
        <v>47</v>
      </c>
      <c r="Q260" s="17">
        <v>3.4</v>
      </c>
      <c r="R260" s="17" t="b">
        <v>1</v>
      </c>
      <c r="S260" s="17" t="s">
        <v>28</v>
      </c>
      <c r="T260" s="17">
        <v>615</v>
      </c>
      <c r="U260" s="17" t="s">
        <v>29</v>
      </c>
      <c r="V260" s="17" t="s">
        <v>36</v>
      </c>
      <c r="W260" s="17" t="s">
        <v>75</v>
      </c>
      <c r="X260" s="17">
        <v>15</v>
      </c>
      <c r="Y260" s="19">
        <f>streaming_service_data!$X260*streaming_service_data!$E260</f>
        <v>119.85000000000001</v>
      </c>
      <c r="Z260" s="17" t="s">
        <v>411</v>
      </c>
      <c r="AA260" s="17">
        <v>2023</v>
      </c>
      <c r="AB260" s="17" t="str">
        <f t="shared" si="20"/>
        <v>Nov</v>
      </c>
      <c r="AC260" s="17">
        <f t="shared" si="21"/>
        <v>2024</v>
      </c>
      <c r="AD260" s="17" t="s">
        <v>479</v>
      </c>
      <c r="AE260" s="38">
        <f t="shared" si="22"/>
        <v>4.957446808510638</v>
      </c>
      <c r="AF260" s="31">
        <f t="shared" si="23"/>
        <v>0.20171673819742489</v>
      </c>
      <c r="AG260" s="17">
        <f ca="1">TODAY()-streaming_service_data!$D260</f>
        <v>120</v>
      </c>
      <c r="AH260" s="20" t="str">
        <f ca="1">IF(AG260&lt;=100,"Active",IF(streaming_service_data!$AG260&lt;200,"Moderate","In-Active"))</f>
        <v>Moderate</v>
      </c>
      <c r="AI260" s="2">
        <f t="shared" si="24"/>
        <v>15</v>
      </c>
    </row>
    <row r="261" spans="1:35" s="2" customFormat="1" ht="15" x14ac:dyDescent="0.2">
      <c r="A261" s="21">
        <v>3687</v>
      </c>
      <c r="B261" s="21" t="s">
        <v>196</v>
      </c>
      <c r="C261" s="22">
        <v>45027</v>
      </c>
      <c r="D261" s="22">
        <v>45644</v>
      </c>
      <c r="E261" s="21">
        <v>15.99</v>
      </c>
      <c r="F261" s="21">
        <v>205</v>
      </c>
      <c r="G261" s="21" t="s">
        <v>55</v>
      </c>
      <c r="H261" s="21">
        <v>3</v>
      </c>
      <c r="I261" s="21">
        <v>2</v>
      </c>
      <c r="J261" s="21" t="b">
        <v>1</v>
      </c>
      <c r="K261" s="21">
        <v>420</v>
      </c>
      <c r="L261" s="21">
        <v>24</v>
      </c>
      <c r="M261" s="21" t="s">
        <v>74</v>
      </c>
      <c r="N261" s="21" t="s">
        <v>40</v>
      </c>
      <c r="O261" s="21" t="s">
        <v>50</v>
      </c>
      <c r="P261" s="21">
        <v>61</v>
      </c>
      <c r="Q261" s="21">
        <v>4.8</v>
      </c>
      <c r="R261" s="21" t="b">
        <v>0</v>
      </c>
      <c r="S261" s="21" t="s">
        <v>28</v>
      </c>
      <c r="T261" s="21">
        <v>564</v>
      </c>
      <c r="U261" s="21" t="s">
        <v>35</v>
      </c>
      <c r="V261" s="21" t="s">
        <v>60</v>
      </c>
      <c r="W261" s="21" t="s">
        <v>75</v>
      </c>
      <c r="X261" s="21">
        <v>20</v>
      </c>
      <c r="Y261" s="23">
        <f>streaming_service_data!$X261*streaming_service_data!$E261</f>
        <v>319.8</v>
      </c>
      <c r="Z261" s="21" t="s">
        <v>407</v>
      </c>
      <c r="AA261" s="21">
        <v>2023</v>
      </c>
      <c r="AB261" s="21" t="str">
        <f t="shared" si="20"/>
        <v>Dec</v>
      </c>
      <c r="AC261" s="21">
        <f t="shared" si="21"/>
        <v>2024</v>
      </c>
      <c r="AD261" s="21" t="s">
        <v>480</v>
      </c>
      <c r="AE261" s="39">
        <f t="shared" si="22"/>
        <v>3.360655737704918</v>
      </c>
      <c r="AF261" s="35">
        <f t="shared" si="23"/>
        <v>0.29756097560975608</v>
      </c>
      <c r="AG261" s="21">
        <f ca="1">TODAY()-streaming_service_data!$D261</f>
        <v>101</v>
      </c>
      <c r="AH261" s="24" t="str">
        <f ca="1">IF(AG261&lt;=100,"Active",IF(streaming_service_data!$AG261&lt;200,"Moderate","In-Active"))</f>
        <v>Moderate</v>
      </c>
      <c r="AI261" s="2">
        <f t="shared" si="24"/>
        <v>20</v>
      </c>
    </row>
    <row r="262" spans="1:35" s="2" customFormat="1" ht="15" x14ac:dyDescent="0.2">
      <c r="A262" s="17">
        <v>3699</v>
      </c>
      <c r="B262" s="17" t="s">
        <v>250</v>
      </c>
      <c r="C262" s="25">
        <v>45072</v>
      </c>
      <c r="D262" s="25">
        <v>45620</v>
      </c>
      <c r="E262" s="17">
        <v>15.99</v>
      </c>
      <c r="F262" s="17">
        <v>439</v>
      </c>
      <c r="G262" s="17" t="s">
        <v>79</v>
      </c>
      <c r="H262" s="17">
        <v>2</v>
      </c>
      <c r="I262" s="17">
        <v>4</v>
      </c>
      <c r="J262" s="17" t="b">
        <v>0</v>
      </c>
      <c r="K262" s="17">
        <v>932</v>
      </c>
      <c r="L262" s="17">
        <v>98</v>
      </c>
      <c r="M262" s="17" t="s">
        <v>74</v>
      </c>
      <c r="N262" s="17" t="s">
        <v>64</v>
      </c>
      <c r="O262" s="17" t="s">
        <v>27</v>
      </c>
      <c r="P262" s="17">
        <v>58</v>
      </c>
      <c r="Q262" s="17">
        <v>4.9000000000000004</v>
      </c>
      <c r="R262" s="17" t="b">
        <v>0</v>
      </c>
      <c r="S262" s="17" t="s">
        <v>28</v>
      </c>
      <c r="T262" s="17">
        <v>239</v>
      </c>
      <c r="U262" s="17" t="s">
        <v>65</v>
      </c>
      <c r="V262" s="17" t="s">
        <v>30</v>
      </c>
      <c r="W262" s="17" t="s">
        <v>75</v>
      </c>
      <c r="X262" s="17">
        <v>17</v>
      </c>
      <c r="Y262" s="19">
        <f>streaming_service_data!$X262*streaming_service_data!$E262</f>
        <v>271.83</v>
      </c>
      <c r="Z262" s="17" t="s">
        <v>408</v>
      </c>
      <c r="AA262" s="17">
        <v>2023</v>
      </c>
      <c r="AB262" s="17" t="str">
        <f t="shared" si="20"/>
        <v>Nov</v>
      </c>
      <c r="AC262" s="17">
        <f t="shared" si="21"/>
        <v>2024</v>
      </c>
      <c r="AD262" s="17" t="s">
        <v>480</v>
      </c>
      <c r="AE262" s="38">
        <f t="shared" si="22"/>
        <v>7.568965517241379</v>
      </c>
      <c r="AF262" s="31">
        <f t="shared" si="23"/>
        <v>0.13211845102505695</v>
      </c>
      <c r="AG262" s="17">
        <f ca="1">TODAY()-streaming_service_data!$D262</f>
        <v>125</v>
      </c>
      <c r="AH262" s="20" t="str">
        <f ca="1">IF(AG262&lt;=100,"Active",IF(streaming_service_data!$AG262&lt;200,"Moderate","In-Active"))</f>
        <v>Moderate</v>
      </c>
      <c r="AI262" s="2">
        <f t="shared" si="24"/>
        <v>17</v>
      </c>
    </row>
    <row r="263" spans="1:35" s="2" customFormat="1" ht="15" x14ac:dyDescent="0.2">
      <c r="A263" s="21">
        <v>3724</v>
      </c>
      <c r="B263" s="21" t="s">
        <v>87</v>
      </c>
      <c r="C263" s="22">
        <v>45471</v>
      </c>
      <c r="D263" s="22">
        <v>45334</v>
      </c>
      <c r="E263" s="21">
        <v>7.99</v>
      </c>
      <c r="F263" s="21">
        <v>161</v>
      </c>
      <c r="G263" s="21" t="s">
        <v>79</v>
      </c>
      <c r="H263" s="21">
        <v>3</v>
      </c>
      <c r="I263" s="21">
        <v>5</v>
      </c>
      <c r="J263" s="21" t="b">
        <v>0</v>
      </c>
      <c r="K263" s="21">
        <v>698</v>
      </c>
      <c r="L263" s="21">
        <v>77</v>
      </c>
      <c r="M263" s="21" t="s">
        <v>39</v>
      </c>
      <c r="N263" s="21" t="s">
        <v>26</v>
      </c>
      <c r="O263" s="21" t="s">
        <v>50</v>
      </c>
      <c r="P263" s="21">
        <v>32</v>
      </c>
      <c r="Q263" s="21">
        <v>3.7</v>
      </c>
      <c r="R263" s="21" t="b">
        <v>0</v>
      </c>
      <c r="S263" s="21" t="s">
        <v>28</v>
      </c>
      <c r="T263" s="21">
        <v>3445</v>
      </c>
      <c r="U263" s="21" t="s">
        <v>57</v>
      </c>
      <c r="V263" s="21" t="s">
        <v>60</v>
      </c>
      <c r="W263" s="21" t="s">
        <v>75</v>
      </c>
      <c r="X263" s="21">
        <v>4</v>
      </c>
      <c r="Y263" s="23">
        <f>streaming_service_data!$X263*streaming_service_data!$E263</f>
        <v>31.96</v>
      </c>
      <c r="Z263" s="21" t="s">
        <v>409</v>
      </c>
      <c r="AA263" s="21">
        <v>2024</v>
      </c>
      <c r="AB263" s="21" t="str">
        <f t="shared" si="20"/>
        <v>Feb</v>
      </c>
      <c r="AC263" s="21">
        <f t="shared" si="21"/>
        <v>2024</v>
      </c>
      <c r="AD263" s="21" t="s">
        <v>479</v>
      </c>
      <c r="AE263" s="39">
        <f t="shared" si="22"/>
        <v>5.03125</v>
      </c>
      <c r="AF263" s="35">
        <f t="shared" si="23"/>
        <v>0.19875776397515527</v>
      </c>
      <c r="AG263" s="21">
        <f ca="1">TODAY()-streaming_service_data!$D263</f>
        <v>411</v>
      </c>
      <c r="AH263" s="24" t="str">
        <f ca="1">IF(AG263&lt;=100,"Active",IF(streaming_service_data!$AG263&lt;200,"Moderate","In-Active"))</f>
        <v>In-Active</v>
      </c>
      <c r="AI263" s="2">
        <f t="shared" si="24"/>
        <v>4</v>
      </c>
    </row>
    <row r="264" spans="1:35" s="2" customFormat="1" ht="15" x14ac:dyDescent="0.2">
      <c r="A264" s="17">
        <v>3745</v>
      </c>
      <c r="B264" s="17" t="s">
        <v>203</v>
      </c>
      <c r="C264" s="25">
        <v>45635</v>
      </c>
      <c r="D264" s="25">
        <v>45642</v>
      </c>
      <c r="E264" s="17">
        <v>11.99</v>
      </c>
      <c r="F264" s="17">
        <v>81</v>
      </c>
      <c r="G264" s="17" t="s">
        <v>79</v>
      </c>
      <c r="H264" s="17">
        <v>2</v>
      </c>
      <c r="I264" s="17">
        <v>4</v>
      </c>
      <c r="J264" s="17" t="b">
        <v>0</v>
      </c>
      <c r="K264" s="17">
        <v>451</v>
      </c>
      <c r="L264" s="17">
        <v>49</v>
      </c>
      <c r="M264" s="17" t="s">
        <v>39</v>
      </c>
      <c r="N264" s="17" t="s">
        <v>40</v>
      </c>
      <c r="O264" s="17" t="s">
        <v>56</v>
      </c>
      <c r="P264" s="17">
        <v>11</v>
      </c>
      <c r="Q264" s="17">
        <v>4.7</v>
      </c>
      <c r="R264" s="17" t="b">
        <v>1</v>
      </c>
      <c r="S264" s="17" t="s">
        <v>28</v>
      </c>
      <c r="T264" s="17">
        <v>3282</v>
      </c>
      <c r="U264" s="17" t="s">
        <v>65</v>
      </c>
      <c r="V264" s="17" t="s">
        <v>30</v>
      </c>
      <c r="W264" s="17" t="s">
        <v>31</v>
      </c>
      <c r="X264" s="17">
        <v>1</v>
      </c>
      <c r="Y264" s="19">
        <f>streaming_service_data!$X264*streaming_service_data!$E264</f>
        <v>11.99</v>
      </c>
      <c r="Z264" s="17" t="s">
        <v>415</v>
      </c>
      <c r="AA264" s="17">
        <v>2024</v>
      </c>
      <c r="AB264" s="17" t="str">
        <f t="shared" si="20"/>
        <v>Dec</v>
      </c>
      <c r="AC264" s="17">
        <f t="shared" si="21"/>
        <v>2024</v>
      </c>
      <c r="AD264" s="17" t="s">
        <v>478</v>
      </c>
      <c r="AE264" s="38">
        <f t="shared" si="22"/>
        <v>7.3636363636363633</v>
      </c>
      <c r="AF264" s="31">
        <f t="shared" si="23"/>
        <v>0.13580246913580246</v>
      </c>
      <c r="AG264" s="17">
        <f ca="1">TODAY()-streaming_service_data!$D264</f>
        <v>103</v>
      </c>
      <c r="AH264" s="20" t="str">
        <f ca="1">IF(AG264&lt;=100,"Active",IF(streaming_service_data!$AG264&lt;200,"Moderate","In-Active"))</f>
        <v>Moderate</v>
      </c>
      <c r="AI264" s="2">
        <f t="shared" si="24"/>
        <v>1</v>
      </c>
    </row>
    <row r="265" spans="1:35" s="2" customFormat="1" ht="15" x14ac:dyDescent="0.2">
      <c r="A265" s="21">
        <v>3762</v>
      </c>
      <c r="B265" s="21" t="s">
        <v>200</v>
      </c>
      <c r="C265" s="22">
        <v>45288</v>
      </c>
      <c r="D265" s="22">
        <v>45626</v>
      </c>
      <c r="E265" s="21">
        <v>11.99</v>
      </c>
      <c r="F265" s="21">
        <v>411</v>
      </c>
      <c r="G265" s="21" t="s">
        <v>24</v>
      </c>
      <c r="H265" s="21">
        <v>5</v>
      </c>
      <c r="I265" s="21">
        <v>6</v>
      </c>
      <c r="J265" s="21" t="b">
        <v>1</v>
      </c>
      <c r="K265" s="21">
        <v>887</v>
      </c>
      <c r="L265" s="21">
        <v>37</v>
      </c>
      <c r="M265" s="21" t="s">
        <v>59</v>
      </c>
      <c r="N265" s="21" t="s">
        <v>26</v>
      </c>
      <c r="O265" s="21" t="s">
        <v>67</v>
      </c>
      <c r="P265" s="21">
        <v>66</v>
      </c>
      <c r="Q265" s="21">
        <v>3.9</v>
      </c>
      <c r="R265" s="21" t="b">
        <v>1</v>
      </c>
      <c r="S265" s="21" t="s">
        <v>28</v>
      </c>
      <c r="T265" s="21">
        <v>2098</v>
      </c>
      <c r="U265" s="21" t="s">
        <v>35</v>
      </c>
      <c r="V265" s="21" t="s">
        <v>60</v>
      </c>
      <c r="W265" s="21" t="s">
        <v>31</v>
      </c>
      <c r="X265" s="21">
        <v>11</v>
      </c>
      <c r="Y265" s="23">
        <f>streaming_service_data!$X265*streaming_service_data!$E265</f>
        <v>131.89000000000001</v>
      </c>
      <c r="Z265" s="21" t="s">
        <v>415</v>
      </c>
      <c r="AA265" s="21">
        <v>2023</v>
      </c>
      <c r="AB265" s="21" t="str">
        <f t="shared" si="20"/>
        <v>Nov</v>
      </c>
      <c r="AC265" s="21">
        <f t="shared" si="21"/>
        <v>2024</v>
      </c>
      <c r="AD265" s="21" t="s">
        <v>478</v>
      </c>
      <c r="AE265" s="39">
        <f t="shared" si="22"/>
        <v>6.2272727272727275</v>
      </c>
      <c r="AF265" s="35">
        <f t="shared" si="23"/>
        <v>0.16058394160583941</v>
      </c>
      <c r="AG265" s="21">
        <f ca="1">TODAY()-streaming_service_data!$D265</f>
        <v>119</v>
      </c>
      <c r="AH265" s="24" t="str">
        <f ca="1">IF(AG265&lt;=100,"Active",IF(streaming_service_data!$AG265&lt;200,"Moderate","In-Active"))</f>
        <v>Moderate</v>
      </c>
      <c r="AI265" s="2">
        <f t="shared" si="24"/>
        <v>11</v>
      </c>
    </row>
    <row r="266" spans="1:35" s="2" customFormat="1" ht="15" x14ac:dyDescent="0.2">
      <c r="A266" s="17">
        <v>3763</v>
      </c>
      <c r="B266" s="17" t="s">
        <v>148</v>
      </c>
      <c r="C266" s="25">
        <v>44914</v>
      </c>
      <c r="D266" s="25">
        <v>45455</v>
      </c>
      <c r="E266" s="17">
        <v>11.99</v>
      </c>
      <c r="F266" s="17">
        <v>181</v>
      </c>
      <c r="G266" s="17" t="s">
        <v>55</v>
      </c>
      <c r="H266" s="17">
        <v>4</v>
      </c>
      <c r="I266" s="17">
        <v>2</v>
      </c>
      <c r="J266" s="17" t="b">
        <v>0</v>
      </c>
      <c r="K266" s="17">
        <v>848</v>
      </c>
      <c r="L266" s="17">
        <v>172</v>
      </c>
      <c r="M266" s="17" t="s">
        <v>48</v>
      </c>
      <c r="N266" s="17" t="s">
        <v>64</v>
      </c>
      <c r="O266" s="17" t="s">
        <v>41</v>
      </c>
      <c r="P266" s="17">
        <v>6</v>
      </c>
      <c r="Q266" s="17">
        <v>3.4</v>
      </c>
      <c r="R266" s="17" t="b">
        <v>0</v>
      </c>
      <c r="S266" s="17" t="s">
        <v>28</v>
      </c>
      <c r="T266" s="17">
        <v>3314</v>
      </c>
      <c r="U266" s="17" t="s">
        <v>29</v>
      </c>
      <c r="V266" s="17" t="s">
        <v>68</v>
      </c>
      <c r="W266" s="17" t="s">
        <v>53</v>
      </c>
      <c r="X266" s="17">
        <v>17</v>
      </c>
      <c r="Y266" s="19">
        <f>streaming_service_data!$X266*streaming_service_data!$E266</f>
        <v>203.83</v>
      </c>
      <c r="Z266" s="17" t="s">
        <v>415</v>
      </c>
      <c r="AA266" s="17">
        <v>2022</v>
      </c>
      <c r="AB266" s="17" t="str">
        <f t="shared" si="20"/>
        <v>Jun</v>
      </c>
      <c r="AC266" s="17">
        <f t="shared" si="21"/>
        <v>2024</v>
      </c>
      <c r="AD266" s="17" t="s">
        <v>478</v>
      </c>
      <c r="AE266" s="38">
        <f t="shared" si="22"/>
        <v>30.166666666666668</v>
      </c>
      <c r="AF266" s="31">
        <f t="shared" si="23"/>
        <v>3.3149171270718231E-2</v>
      </c>
      <c r="AG266" s="17">
        <f ca="1">TODAY()-streaming_service_data!$D266</f>
        <v>290</v>
      </c>
      <c r="AH266" s="20" t="str">
        <f ca="1">IF(AG266&lt;=100,"Active",IF(streaming_service_data!$AG266&lt;200,"Moderate","In-Active"))</f>
        <v>In-Active</v>
      </c>
      <c r="AI266" s="2">
        <f t="shared" si="24"/>
        <v>17</v>
      </c>
    </row>
    <row r="267" spans="1:35" s="2" customFormat="1" ht="15" x14ac:dyDescent="0.2">
      <c r="A267" s="21">
        <v>3779</v>
      </c>
      <c r="B267" s="21" t="s">
        <v>188</v>
      </c>
      <c r="C267" s="22">
        <v>45464</v>
      </c>
      <c r="D267" s="22">
        <v>45641</v>
      </c>
      <c r="E267" s="21">
        <v>11.99</v>
      </c>
      <c r="F267" s="21">
        <v>32</v>
      </c>
      <c r="G267" s="21" t="s">
        <v>33</v>
      </c>
      <c r="H267" s="21">
        <v>2</v>
      </c>
      <c r="I267" s="21">
        <v>4</v>
      </c>
      <c r="J267" s="21" t="b">
        <v>0</v>
      </c>
      <c r="K267" s="21">
        <v>334</v>
      </c>
      <c r="L267" s="21">
        <v>151</v>
      </c>
      <c r="M267" s="21" t="s">
        <v>44</v>
      </c>
      <c r="N267" s="21" t="s">
        <v>64</v>
      </c>
      <c r="O267" s="21" t="s">
        <v>50</v>
      </c>
      <c r="P267" s="21">
        <v>88</v>
      </c>
      <c r="Q267" s="21">
        <v>3.4</v>
      </c>
      <c r="R267" s="21" t="b">
        <v>0</v>
      </c>
      <c r="S267" s="21" t="s">
        <v>28</v>
      </c>
      <c r="T267" s="21">
        <v>3696</v>
      </c>
      <c r="U267" s="21" t="s">
        <v>65</v>
      </c>
      <c r="V267" s="21" t="s">
        <v>36</v>
      </c>
      <c r="W267" s="21" t="s">
        <v>37</v>
      </c>
      <c r="X267" s="21">
        <v>5</v>
      </c>
      <c r="Y267" s="23">
        <f>streaming_service_data!$X267*streaming_service_data!$E267</f>
        <v>59.95</v>
      </c>
      <c r="Z267" s="21" t="s">
        <v>409</v>
      </c>
      <c r="AA267" s="21">
        <v>2024</v>
      </c>
      <c r="AB267" s="21" t="str">
        <f t="shared" si="20"/>
        <v>Dec</v>
      </c>
      <c r="AC267" s="21">
        <f t="shared" si="21"/>
        <v>2024</v>
      </c>
      <c r="AD267" s="21" t="s">
        <v>478</v>
      </c>
      <c r="AE267" s="39">
        <f t="shared" si="22"/>
        <v>0.36363636363636365</v>
      </c>
      <c r="AF267" s="35">
        <f t="shared" si="23"/>
        <v>2.75</v>
      </c>
      <c r="AG267" s="21">
        <f ca="1">TODAY()-streaming_service_data!$D267</f>
        <v>104</v>
      </c>
      <c r="AH267" s="24" t="str">
        <f ca="1">IF(AG267&lt;=100,"Active",IF(streaming_service_data!$AG267&lt;200,"Moderate","In-Active"))</f>
        <v>Moderate</v>
      </c>
      <c r="AI267" s="2">
        <f t="shared" si="24"/>
        <v>5</v>
      </c>
    </row>
    <row r="268" spans="1:35" s="2" customFormat="1" ht="15" x14ac:dyDescent="0.2">
      <c r="A268" s="17">
        <v>3781</v>
      </c>
      <c r="B268" s="17" t="s">
        <v>278</v>
      </c>
      <c r="C268" s="25">
        <v>45643</v>
      </c>
      <c r="D268" s="25">
        <v>45625</v>
      </c>
      <c r="E268" s="17">
        <v>15.99</v>
      </c>
      <c r="F268" s="17">
        <v>249</v>
      </c>
      <c r="G268" s="17" t="s">
        <v>79</v>
      </c>
      <c r="H268" s="17">
        <v>1</v>
      </c>
      <c r="I268" s="17">
        <v>4</v>
      </c>
      <c r="J268" s="17" t="b">
        <v>1</v>
      </c>
      <c r="K268" s="17">
        <v>713</v>
      </c>
      <c r="L268" s="17">
        <v>125</v>
      </c>
      <c r="M268" s="17" t="s">
        <v>44</v>
      </c>
      <c r="N268" s="17" t="s">
        <v>26</v>
      </c>
      <c r="O268" s="17" t="s">
        <v>34</v>
      </c>
      <c r="P268" s="17">
        <v>95</v>
      </c>
      <c r="Q268" s="17">
        <v>4.8</v>
      </c>
      <c r="R268" s="17" t="b">
        <v>0</v>
      </c>
      <c r="S268" s="17" t="s">
        <v>28</v>
      </c>
      <c r="T268" s="17">
        <v>74</v>
      </c>
      <c r="U268" s="17" t="s">
        <v>57</v>
      </c>
      <c r="V268" s="17" t="s">
        <v>52</v>
      </c>
      <c r="W268" s="17" t="s">
        <v>53</v>
      </c>
      <c r="X268" s="17">
        <v>1</v>
      </c>
      <c r="Y268" s="19">
        <f>streaming_service_data!$X268*streaming_service_data!$E268</f>
        <v>15.99</v>
      </c>
      <c r="Z268" s="17" t="s">
        <v>415</v>
      </c>
      <c r="AA268" s="17">
        <v>2024</v>
      </c>
      <c r="AB268" s="17" t="str">
        <f t="shared" si="20"/>
        <v>Nov</v>
      </c>
      <c r="AC268" s="17">
        <f t="shared" si="21"/>
        <v>2024</v>
      </c>
      <c r="AD268" s="17" t="s">
        <v>480</v>
      </c>
      <c r="AE268" s="38">
        <f t="shared" si="22"/>
        <v>2.6210526315789475</v>
      </c>
      <c r="AF268" s="31">
        <f t="shared" si="23"/>
        <v>0.38152610441767071</v>
      </c>
      <c r="AG268" s="17">
        <f ca="1">TODAY()-streaming_service_data!$D268</f>
        <v>120</v>
      </c>
      <c r="AH268" s="20" t="str">
        <f ca="1">IF(AG268&lt;=100,"Active",IF(streaming_service_data!$AG268&lt;200,"Moderate","In-Active"))</f>
        <v>Moderate</v>
      </c>
      <c r="AI268" s="2">
        <f t="shared" si="24"/>
        <v>1</v>
      </c>
    </row>
    <row r="269" spans="1:35" s="2" customFormat="1" ht="15" x14ac:dyDescent="0.2">
      <c r="A269" s="21">
        <v>3797</v>
      </c>
      <c r="B269" s="21" t="s">
        <v>72</v>
      </c>
      <c r="C269" s="22">
        <v>45388</v>
      </c>
      <c r="D269" s="22">
        <v>45643</v>
      </c>
      <c r="E269" s="21">
        <v>11.99</v>
      </c>
      <c r="F269" s="21">
        <v>165</v>
      </c>
      <c r="G269" s="21" t="s">
        <v>43</v>
      </c>
      <c r="H269" s="21">
        <v>5</v>
      </c>
      <c r="I269" s="21">
        <v>5</v>
      </c>
      <c r="J269" s="21" t="b">
        <v>0</v>
      </c>
      <c r="K269" s="21">
        <v>421</v>
      </c>
      <c r="L269" s="21">
        <v>3</v>
      </c>
      <c r="M269" s="21" t="s">
        <v>25</v>
      </c>
      <c r="N269" s="21" t="s">
        <v>64</v>
      </c>
      <c r="O269" s="21" t="s">
        <v>56</v>
      </c>
      <c r="P269" s="21">
        <v>96</v>
      </c>
      <c r="Q269" s="21">
        <v>4.5</v>
      </c>
      <c r="R269" s="21" t="b">
        <v>1</v>
      </c>
      <c r="S269" s="21" t="s">
        <v>28</v>
      </c>
      <c r="T269" s="21">
        <v>2624</v>
      </c>
      <c r="U269" s="21" t="s">
        <v>35</v>
      </c>
      <c r="V269" s="21" t="s">
        <v>68</v>
      </c>
      <c r="W269" s="21" t="s">
        <v>37</v>
      </c>
      <c r="X269" s="21">
        <v>8</v>
      </c>
      <c r="Y269" s="23">
        <f>streaming_service_data!$X269*streaming_service_data!$E269</f>
        <v>95.92</v>
      </c>
      <c r="Z269" s="21" t="s">
        <v>407</v>
      </c>
      <c r="AA269" s="21">
        <v>2024</v>
      </c>
      <c r="AB269" s="21" t="str">
        <f t="shared" si="20"/>
        <v>Dec</v>
      </c>
      <c r="AC269" s="21">
        <f t="shared" si="21"/>
        <v>2024</v>
      </c>
      <c r="AD269" s="21" t="s">
        <v>478</v>
      </c>
      <c r="AE269" s="39">
        <f t="shared" si="22"/>
        <v>1.71875</v>
      </c>
      <c r="AF269" s="35">
        <f t="shared" si="23"/>
        <v>0.58181818181818179</v>
      </c>
      <c r="AG269" s="21">
        <f ca="1">TODAY()-streaming_service_data!$D269</f>
        <v>102</v>
      </c>
      <c r="AH269" s="24" t="str">
        <f ca="1">IF(AG269&lt;=100,"Active",IF(streaming_service_data!$AG269&lt;200,"Moderate","In-Active"))</f>
        <v>Moderate</v>
      </c>
      <c r="AI269" s="2">
        <f t="shared" si="24"/>
        <v>8</v>
      </c>
    </row>
    <row r="270" spans="1:35" s="2" customFormat="1" ht="15" x14ac:dyDescent="0.2">
      <c r="A270" s="17">
        <v>3806</v>
      </c>
      <c r="B270" s="17" t="s">
        <v>122</v>
      </c>
      <c r="C270" s="25">
        <v>44976</v>
      </c>
      <c r="D270" s="25">
        <v>45638</v>
      </c>
      <c r="E270" s="17">
        <v>15.99</v>
      </c>
      <c r="F270" s="17">
        <v>471</v>
      </c>
      <c r="G270" s="17" t="s">
        <v>46</v>
      </c>
      <c r="H270" s="17">
        <v>3</v>
      </c>
      <c r="I270" s="17">
        <v>6</v>
      </c>
      <c r="J270" s="17" t="b">
        <v>1</v>
      </c>
      <c r="K270" s="17">
        <v>56</v>
      </c>
      <c r="L270" s="17">
        <v>69</v>
      </c>
      <c r="M270" s="17" t="s">
        <v>39</v>
      </c>
      <c r="N270" s="17" t="s">
        <v>26</v>
      </c>
      <c r="O270" s="17" t="s">
        <v>41</v>
      </c>
      <c r="P270" s="17">
        <v>44</v>
      </c>
      <c r="Q270" s="17">
        <v>3.6</v>
      </c>
      <c r="R270" s="17" t="b">
        <v>1</v>
      </c>
      <c r="S270" s="17" t="s">
        <v>28</v>
      </c>
      <c r="T270" s="17">
        <v>4117</v>
      </c>
      <c r="U270" s="17" t="s">
        <v>65</v>
      </c>
      <c r="V270" s="17" t="s">
        <v>68</v>
      </c>
      <c r="W270" s="17" t="s">
        <v>53</v>
      </c>
      <c r="X270" s="17">
        <v>21</v>
      </c>
      <c r="Y270" s="19">
        <f>streaming_service_data!$X270*streaming_service_data!$E270</f>
        <v>335.79</v>
      </c>
      <c r="Z270" s="17" t="s">
        <v>405</v>
      </c>
      <c r="AA270" s="17">
        <v>2023</v>
      </c>
      <c r="AB270" s="17" t="str">
        <f t="shared" si="20"/>
        <v>Dec</v>
      </c>
      <c r="AC270" s="17">
        <f t="shared" si="21"/>
        <v>2024</v>
      </c>
      <c r="AD270" s="17" t="s">
        <v>480</v>
      </c>
      <c r="AE270" s="38">
        <f t="shared" si="22"/>
        <v>10.704545454545455</v>
      </c>
      <c r="AF270" s="31">
        <f t="shared" si="23"/>
        <v>9.3418259023354558E-2</v>
      </c>
      <c r="AG270" s="17">
        <f ca="1">TODAY()-streaming_service_data!$D270</f>
        <v>107</v>
      </c>
      <c r="AH270" s="20" t="str">
        <f ca="1">IF(AG270&lt;=100,"Active",IF(streaming_service_data!$AG270&lt;200,"Moderate","In-Active"))</f>
        <v>Moderate</v>
      </c>
      <c r="AI270" s="2">
        <f t="shared" si="24"/>
        <v>21</v>
      </c>
    </row>
    <row r="271" spans="1:35" s="2" customFormat="1" ht="15" x14ac:dyDescent="0.2">
      <c r="A271" s="21">
        <v>3810</v>
      </c>
      <c r="B271" s="21" t="s">
        <v>156</v>
      </c>
      <c r="C271" s="22">
        <v>44974</v>
      </c>
      <c r="D271" s="22">
        <v>45394</v>
      </c>
      <c r="E271" s="21">
        <v>15.99</v>
      </c>
      <c r="F271" s="21">
        <v>427</v>
      </c>
      <c r="G271" s="21" t="s">
        <v>55</v>
      </c>
      <c r="H271" s="21">
        <v>5</v>
      </c>
      <c r="I271" s="21">
        <v>3</v>
      </c>
      <c r="J271" s="21" t="b">
        <v>0</v>
      </c>
      <c r="K271" s="21">
        <v>832</v>
      </c>
      <c r="L271" s="21">
        <v>103</v>
      </c>
      <c r="M271" s="21" t="s">
        <v>59</v>
      </c>
      <c r="N271" s="21" t="s">
        <v>64</v>
      </c>
      <c r="O271" s="21" t="s">
        <v>41</v>
      </c>
      <c r="P271" s="21">
        <v>79</v>
      </c>
      <c r="Q271" s="21">
        <v>3.3</v>
      </c>
      <c r="R271" s="21" t="b">
        <v>0</v>
      </c>
      <c r="S271" s="21" t="s">
        <v>28</v>
      </c>
      <c r="T271" s="21">
        <v>3633</v>
      </c>
      <c r="U271" s="21" t="s">
        <v>29</v>
      </c>
      <c r="V271" s="21" t="s">
        <v>36</v>
      </c>
      <c r="W271" s="21" t="s">
        <v>37</v>
      </c>
      <c r="X271" s="21">
        <v>13</v>
      </c>
      <c r="Y271" s="23">
        <f>streaming_service_data!$X271*streaming_service_data!$E271</f>
        <v>207.87</v>
      </c>
      <c r="Z271" s="21" t="s">
        <v>405</v>
      </c>
      <c r="AA271" s="21">
        <v>2023</v>
      </c>
      <c r="AB271" s="21" t="str">
        <f t="shared" si="20"/>
        <v>Apr</v>
      </c>
      <c r="AC271" s="21">
        <f t="shared" si="21"/>
        <v>2024</v>
      </c>
      <c r="AD271" s="21" t="s">
        <v>480</v>
      </c>
      <c r="AE271" s="39">
        <f t="shared" si="22"/>
        <v>5.4050632911392409</v>
      </c>
      <c r="AF271" s="35">
        <f t="shared" si="23"/>
        <v>0.18501170960187355</v>
      </c>
      <c r="AG271" s="21">
        <f ca="1">TODAY()-streaming_service_data!$D271</f>
        <v>351</v>
      </c>
      <c r="AH271" s="24" t="str">
        <f ca="1">IF(AG271&lt;=100,"Active",IF(streaming_service_data!$AG271&lt;200,"Moderate","In-Active"))</f>
        <v>In-Active</v>
      </c>
      <c r="AI271" s="2">
        <f t="shared" si="24"/>
        <v>13</v>
      </c>
    </row>
    <row r="272" spans="1:35" s="2" customFormat="1" ht="15" x14ac:dyDescent="0.2">
      <c r="A272" s="17">
        <v>3822</v>
      </c>
      <c r="B272" s="17" t="s">
        <v>221</v>
      </c>
      <c r="C272" s="25">
        <v>44993</v>
      </c>
      <c r="D272" s="25">
        <v>45394</v>
      </c>
      <c r="E272" s="17">
        <v>15.99</v>
      </c>
      <c r="F272" s="17">
        <v>180</v>
      </c>
      <c r="G272" s="17" t="s">
        <v>24</v>
      </c>
      <c r="H272" s="17">
        <v>3</v>
      </c>
      <c r="I272" s="17">
        <v>4</v>
      </c>
      <c r="J272" s="17" t="b">
        <v>0</v>
      </c>
      <c r="K272" s="17">
        <v>132</v>
      </c>
      <c r="L272" s="17">
        <v>127</v>
      </c>
      <c r="M272" s="17" t="s">
        <v>25</v>
      </c>
      <c r="N272" s="17" t="s">
        <v>49</v>
      </c>
      <c r="O272" s="17" t="s">
        <v>56</v>
      </c>
      <c r="P272" s="17">
        <v>79</v>
      </c>
      <c r="Q272" s="17">
        <v>4.8</v>
      </c>
      <c r="R272" s="17" t="b">
        <v>1</v>
      </c>
      <c r="S272" s="17" t="s">
        <v>28</v>
      </c>
      <c r="T272" s="17">
        <v>2938</v>
      </c>
      <c r="U272" s="17" t="s">
        <v>29</v>
      </c>
      <c r="V272" s="17" t="s">
        <v>30</v>
      </c>
      <c r="W272" s="17" t="s">
        <v>75</v>
      </c>
      <c r="X272" s="17">
        <v>13</v>
      </c>
      <c r="Y272" s="19">
        <f>streaming_service_data!$X272*streaming_service_data!$E272</f>
        <v>207.87</v>
      </c>
      <c r="Z272" s="17" t="s">
        <v>406</v>
      </c>
      <c r="AA272" s="17">
        <v>2023</v>
      </c>
      <c r="AB272" s="17" t="str">
        <f t="shared" si="20"/>
        <v>Apr</v>
      </c>
      <c r="AC272" s="17">
        <f t="shared" si="21"/>
        <v>2024</v>
      </c>
      <c r="AD272" s="17" t="s">
        <v>480</v>
      </c>
      <c r="AE272" s="38">
        <f t="shared" si="22"/>
        <v>2.278481012658228</v>
      </c>
      <c r="AF272" s="31">
        <f t="shared" si="23"/>
        <v>0.43888888888888888</v>
      </c>
      <c r="AG272" s="17">
        <f ca="1">TODAY()-streaming_service_data!$D272</f>
        <v>351</v>
      </c>
      <c r="AH272" s="20" t="str">
        <f ca="1">IF(AG272&lt;=100,"Active",IF(streaming_service_data!$AG272&lt;200,"Moderate","In-Active"))</f>
        <v>In-Active</v>
      </c>
      <c r="AI272" s="2">
        <f t="shared" si="24"/>
        <v>13</v>
      </c>
    </row>
    <row r="273" spans="1:35" s="2" customFormat="1" ht="15" x14ac:dyDescent="0.2">
      <c r="A273" s="21">
        <v>3826</v>
      </c>
      <c r="B273" s="21" t="s">
        <v>220</v>
      </c>
      <c r="C273" s="22">
        <v>45332</v>
      </c>
      <c r="D273" s="22">
        <v>45642</v>
      </c>
      <c r="E273" s="21">
        <v>11.99</v>
      </c>
      <c r="F273" s="21">
        <v>406</v>
      </c>
      <c r="G273" s="21" t="s">
        <v>46</v>
      </c>
      <c r="H273" s="21">
        <v>3</v>
      </c>
      <c r="I273" s="21">
        <v>3</v>
      </c>
      <c r="J273" s="21" t="b">
        <v>0</v>
      </c>
      <c r="K273" s="21">
        <v>369</v>
      </c>
      <c r="L273" s="21">
        <v>13</v>
      </c>
      <c r="M273" s="21" t="s">
        <v>25</v>
      </c>
      <c r="N273" s="21" t="s">
        <v>64</v>
      </c>
      <c r="O273" s="21" t="s">
        <v>41</v>
      </c>
      <c r="P273" s="21">
        <v>82</v>
      </c>
      <c r="Q273" s="21">
        <v>4.7</v>
      </c>
      <c r="R273" s="21" t="b">
        <v>0</v>
      </c>
      <c r="S273" s="21" t="s">
        <v>28</v>
      </c>
      <c r="T273" s="21">
        <v>1580</v>
      </c>
      <c r="U273" s="21" t="s">
        <v>65</v>
      </c>
      <c r="V273" s="21" t="s">
        <v>68</v>
      </c>
      <c r="W273" s="21" t="s">
        <v>31</v>
      </c>
      <c r="X273" s="21">
        <v>10</v>
      </c>
      <c r="Y273" s="23">
        <f>streaming_service_data!$X273*streaming_service_data!$E273</f>
        <v>119.9</v>
      </c>
      <c r="Z273" s="21" t="s">
        <v>405</v>
      </c>
      <c r="AA273" s="21">
        <v>2024</v>
      </c>
      <c r="AB273" s="21" t="str">
        <f t="shared" si="20"/>
        <v>Dec</v>
      </c>
      <c r="AC273" s="21">
        <f t="shared" si="21"/>
        <v>2024</v>
      </c>
      <c r="AD273" s="21" t="s">
        <v>478</v>
      </c>
      <c r="AE273" s="39">
        <f t="shared" si="22"/>
        <v>4.9512195121951219</v>
      </c>
      <c r="AF273" s="35">
        <f t="shared" si="23"/>
        <v>0.2019704433497537</v>
      </c>
      <c r="AG273" s="21">
        <f ca="1">TODAY()-streaming_service_data!$D273</f>
        <v>103</v>
      </c>
      <c r="AH273" s="24" t="str">
        <f ca="1">IF(AG273&lt;=100,"Active",IF(streaming_service_data!$AG273&lt;200,"Moderate","In-Active"))</f>
        <v>Moderate</v>
      </c>
      <c r="AI273" s="2">
        <f t="shared" si="24"/>
        <v>10</v>
      </c>
    </row>
    <row r="274" spans="1:35" s="2" customFormat="1" ht="15" x14ac:dyDescent="0.2">
      <c r="A274" s="17">
        <v>3847</v>
      </c>
      <c r="B274" s="17" t="s">
        <v>85</v>
      </c>
      <c r="C274" s="25">
        <v>45415</v>
      </c>
      <c r="D274" s="25">
        <v>45619</v>
      </c>
      <c r="E274" s="17">
        <v>11.99</v>
      </c>
      <c r="F274" s="17">
        <v>62</v>
      </c>
      <c r="G274" s="17" t="s">
        <v>24</v>
      </c>
      <c r="H274" s="17">
        <v>3</v>
      </c>
      <c r="I274" s="17">
        <v>1</v>
      </c>
      <c r="J274" s="17" t="b">
        <v>1</v>
      </c>
      <c r="K274" s="17">
        <v>879</v>
      </c>
      <c r="L274" s="17">
        <v>128</v>
      </c>
      <c r="M274" s="17" t="s">
        <v>48</v>
      </c>
      <c r="N274" s="17" t="s">
        <v>26</v>
      </c>
      <c r="O274" s="17" t="s">
        <v>41</v>
      </c>
      <c r="P274" s="17">
        <v>56</v>
      </c>
      <c r="Q274" s="17">
        <v>3.4</v>
      </c>
      <c r="R274" s="17" t="b">
        <v>0</v>
      </c>
      <c r="S274" s="17" t="s">
        <v>28</v>
      </c>
      <c r="T274" s="17">
        <v>2886</v>
      </c>
      <c r="U274" s="17" t="s">
        <v>57</v>
      </c>
      <c r="V274" s="17" t="s">
        <v>36</v>
      </c>
      <c r="W274" s="17" t="s">
        <v>31</v>
      </c>
      <c r="X274" s="17">
        <v>6</v>
      </c>
      <c r="Y274" s="19">
        <f>streaming_service_data!$X274*streaming_service_data!$E274</f>
        <v>71.94</v>
      </c>
      <c r="Z274" s="17" t="s">
        <v>408</v>
      </c>
      <c r="AA274" s="17">
        <v>2024</v>
      </c>
      <c r="AB274" s="17" t="str">
        <f t="shared" si="20"/>
        <v>Nov</v>
      </c>
      <c r="AC274" s="17">
        <f t="shared" si="21"/>
        <v>2024</v>
      </c>
      <c r="AD274" s="17" t="s">
        <v>478</v>
      </c>
      <c r="AE274" s="38">
        <f t="shared" si="22"/>
        <v>1.1071428571428572</v>
      </c>
      <c r="AF274" s="31">
        <f t="shared" si="23"/>
        <v>0.90322580645161288</v>
      </c>
      <c r="AG274" s="17">
        <f ca="1">TODAY()-streaming_service_data!$D274</f>
        <v>126</v>
      </c>
      <c r="AH274" s="20" t="str">
        <f ca="1">IF(AG274&lt;=100,"Active",IF(streaming_service_data!$AG274&lt;200,"Moderate","In-Active"))</f>
        <v>Moderate</v>
      </c>
      <c r="AI274" s="2">
        <f t="shared" si="24"/>
        <v>6</v>
      </c>
    </row>
    <row r="275" spans="1:35" s="2" customFormat="1" ht="15" x14ac:dyDescent="0.2">
      <c r="A275" s="21">
        <v>3858</v>
      </c>
      <c r="B275" s="21" t="s">
        <v>121</v>
      </c>
      <c r="C275" s="22">
        <v>45107</v>
      </c>
      <c r="D275" s="22">
        <v>45424</v>
      </c>
      <c r="E275" s="21">
        <v>15.99</v>
      </c>
      <c r="F275" s="21">
        <v>375</v>
      </c>
      <c r="G275" s="21" t="s">
        <v>79</v>
      </c>
      <c r="H275" s="21">
        <v>3</v>
      </c>
      <c r="I275" s="21">
        <v>6</v>
      </c>
      <c r="J275" s="21" t="b">
        <v>0</v>
      </c>
      <c r="K275" s="21">
        <v>416</v>
      </c>
      <c r="L275" s="21">
        <v>79</v>
      </c>
      <c r="M275" s="21" t="s">
        <v>74</v>
      </c>
      <c r="N275" s="21" t="s">
        <v>26</v>
      </c>
      <c r="O275" s="21" t="s">
        <v>27</v>
      </c>
      <c r="P275" s="21">
        <v>33</v>
      </c>
      <c r="Q275" s="21">
        <v>3.2</v>
      </c>
      <c r="R275" s="21" t="b">
        <v>1</v>
      </c>
      <c r="S275" s="21" t="s">
        <v>28</v>
      </c>
      <c r="T275" s="21">
        <v>2536</v>
      </c>
      <c r="U275" s="21" t="s">
        <v>35</v>
      </c>
      <c r="V275" s="21" t="s">
        <v>68</v>
      </c>
      <c r="W275" s="21" t="s">
        <v>37</v>
      </c>
      <c r="X275" s="21">
        <v>10</v>
      </c>
      <c r="Y275" s="23">
        <f>streaming_service_data!$X275*streaming_service_data!$E275</f>
        <v>159.9</v>
      </c>
      <c r="Z275" s="21" t="s">
        <v>409</v>
      </c>
      <c r="AA275" s="21">
        <v>2023</v>
      </c>
      <c r="AB275" s="21" t="str">
        <f t="shared" si="20"/>
        <v>May</v>
      </c>
      <c r="AC275" s="21">
        <f t="shared" si="21"/>
        <v>2024</v>
      </c>
      <c r="AD275" s="21" t="s">
        <v>480</v>
      </c>
      <c r="AE275" s="39">
        <f t="shared" si="22"/>
        <v>11.363636363636363</v>
      </c>
      <c r="AF275" s="35">
        <f t="shared" si="23"/>
        <v>8.7999999999999995E-2</v>
      </c>
      <c r="AG275" s="21">
        <f ca="1">TODAY()-streaming_service_data!$D275</f>
        <v>321</v>
      </c>
      <c r="AH275" s="24" t="str">
        <f ca="1">IF(AG275&lt;=100,"Active",IF(streaming_service_data!$AG275&lt;200,"Moderate","In-Active"))</f>
        <v>In-Active</v>
      </c>
      <c r="AI275" s="2">
        <f t="shared" si="24"/>
        <v>10</v>
      </c>
    </row>
    <row r="276" spans="1:35" s="2" customFormat="1" ht="15" x14ac:dyDescent="0.2">
      <c r="A276" s="17">
        <v>3866</v>
      </c>
      <c r="B276" s="17" t="s">
        <v>191</v>
      </c>
      <c r="C276" s="25">
        <v>45293</v>
      </c>
      <c r="D276" s="25">
        <v>45624</v>
      </c>
      <c r="E276" s="17">
        <v>15.99</v>
      </c>
      <c r="F276" s="17">
        <v>328</v>
      </c>
      <c r="G276" s="17" t="s">
        <v>43</v>
      </c>
      <c r="H276" s="17">
        <v>2</v>
      </c>
      <c r="I276" s="17">
        <v>2</v>
      </c>
      <c r="J276" s="17" t="b">
        <v>0</v>
      </c>
      <c r="K276" s="17">
        <v>268</v>
      </c>
      <c r="L276" s="17">
        <v>50</v>
      </c>
      <c r="M276" s="17" t="s">
        <v>63</v>
      </c>
      <c r="N276" s="17" t="s">
        <v>40</v>
      </c>
      <c r="O276" s="17" t="s">
        <v>41</v>
      </c>
      <c r="P276" s="17">
        <v>3</v>
      </c>
      <c r="Q276" s="17">
        <v>4.4000000000000004</v>
      </c>
      <c r="R276" s="17" t="b">
        <v>1</v>
      </c>
      <c r="S276" s="17" t="s">
        <v>28</v>
      </c>
      <c r="T276" s="17">
        <v>3015</v>
      </c>
      <c r="U276" s="17" t="s">
        <v>57</v>
      </c>
      <c r="V276" s="17" t="s">
        <v>52</v>
      </c>
      <c r="W276" s="17" t="s">
        <v>37</v>
      </c>
      <c r="X276" s="17">
        <v>10</v>
      </c>
      <c r="Y276" s="19">
        <f>streaming_service_data!$X276*streaming_service_data!$E276</f>
        <v>159.9</v>
      </c>
      <c r="Z276" s="17" t="s">
        <v>404</v>
      </c>
      <c r="AA276" s="17">
        <v>2024</v>
      </c>
      <c r="AB276" s="17" t="str">
        <f t="shared" si="20"/>
        <v>Nov</v>
      </c>
      <c r="AC276" s="17">
        <f t="shared" si="21"/>
        <v>2024</v>
      </c>
      <c r="AD276" s="17" t="s">
        <v>480</v>
      </c>
      <c r="AE276" s="38">
        <f t="shared" si="22"/>
        <v>109.33333333333333</v>
      </c>
      <c r="AF276" s="31">
        <f t="shared" si="23"/>
        <v>9.1463414634146336E-3</v>
      </c>
      <c r="AG276" s="17">
        <f ca="1">TODAY()-streaming_service_data!$D276</f>
        <v>121</v>
      </c>
      <c r="AH276" s="20" t="str">
        <f ca="1">IF(AG276&lt;=100,"Active",IF(streaming_service_data!$AG276&lt;200,"Moderate","In-Active"))</f>
        <v>Moderate</v>
      </c>
      <c r="AI276" s="2">
        <f t="shared" si="24"/>
        <v>10</v>
      </c>
    </row>
    <row r="277" spans="1:35" s="2" customFormat="1" ht="15" x14ac:dyDescent="0.2">
      <c r="A277" s="21">
        <v>3877</v>
      </c>
      <c r="B277" s="21" t="s">
        <v>368</v>
      </c>
      <c r="C277" s="22">
        <v>45488</v>
      </c>
      <c r="D277" s="22">
        <v>45620</v>
      </c>
      <c r="E277" s="21">
        <v>11.99</v>
      </c>
      <c r="F277" s="21">
        <v>129</v>
      </c>
      <c r="G277" s="21" t="s">
        <v>24</v>
      </c>
      <c r="H277" s="21">
        <v>2</v>
      </c>
      <c r="I277" s="21">
        <v>5</v>
      </c>
      <c r="J277" s="21" t="b">
        <v>0</v>
      </c>
      <c r="K277" s="21">
        <v>527</v>
      </c>
      <c r="L277" s="21">
        <v>153</v>
      </c>
      <c r="M277" s="21" t="s">
        <v>59</v>
      </c>
      <c r="N277" s="21" t="s">
        <v>26</v>
      </c>
      <c r="O277" s="21" t="s">
        <v>34</v>
      </c>
      <c r="P277" s="21">
        <v>0</v>
      </c>
      <c r="Q277" s="21">
        <v>4.5999999999999996</v>
      </c>
      <c r="R277" s="21" t="b">
        <v>0</v>
      </c>
      <c r="S277" s="21" t="s">
        <v>28</v>
      </c>
      <c r="T277" s="21">
        <v>1135</v>
      </c>
      <c r="U277" s="21" t="s">
        <v>65</v>
      </c>
      <c r="V277" s="21" t="s">
        <v>36</v>
      </c>
      <c r="W277" s="21" t="s">
        <v>31</v>
      </c>
      <c r="X277" s="21">
        <v>4</v>
      </c>
      <c r="Y277" s="23">
        <f>streaming_service_data!$X277*streaming_service_data!$E277</f>
        <v>47.96</v>
      </c>
      <c r="Z277" s="21" t="s">
        <v>410</v>
      </c>
      <c r="AA277" s="21">
        <v>2024</v>
      </c>
      <c r="AB277" s="21" t="str">
        <f t="shared" si="20"/>
        <v>Nov</v>
      </c>
      <c r="AC277" s="21">
        <f t="shared" si="21"/>
        <v>2024</v>
      </c>
      <c r="AD277" s="21" t="s">
        <v>478</v>
      </c>
      <c r="AE277" s="39">
        <f t="shared" si="22"/>
        <v>0</v>
      </c>
      <c r="AF277" s="35">
        <f t="shared" si="23"/>
        <v>0</v>
      </c>
      <c r="AG277" s="21">
        <f ca="1">TODAY()-streaming_service_data!$D277</f>
        <v>125</v>
      </c>
      <c r="AH277" s="24" t="str">
        <f ca="1">IF(AG277&lt;=100,"Active",IF(streaming_service_data!$AG277&lt;200,"Moderate","In-Active"))</f>
        <v>Moderate</v>
      </c>
      <c r="AI277" s="2">
        <f t="shared" si="24"/>
        <v>4</v>
      </c>
    </row>
    <row r="278" spans="1:35" s="2" customFormat="1" ht="15" x14ac:dyDescent="0.2">
      <c r="A278" s="17">
        <v>3882</v>
      </c>
      <c r="B278" s="17" t="s">
        <v>200</v>
      </c>
      <c r="C278" s="25">
        <v>45303</v>
      </c>
      <c r="D278" s="25">
        <v>45641</v>
      </c>
      <c r="E278" s="17">
        <v>15.99</v>
      </c>
      <c r="F278" s="17">
        <v>246</v>
      </c>
      <c r="G278" s="17" t="s">
        <v>33</v>
      </c>
      <c r="H278" s="17">
        <v>3</v>
      </c>
      <c r="I278" s="17">
        <v>3</v>
      </c>
      <c r="J278" s="17" t="b">
        <v>0</v>
      </c>
      <c r="K278" s="17">
        <v>505</v>
      </c>
      <c r="L278" s="17">
        <v>129</v>
      </c>
      <c r="M278" s="17" t="s">
        <v>39</v>
      </c>
      <c r="N278" s="17" t="s">
        <v>49</v>
      </c>
      <c r="O278" s="17" t="s">
        <v>56</v>
      </c>
      <c r="P278" s="17">
        <v>82</v>
      </c>
      <c r="Q278" s="17">
        <v>4.9000000000000004</v>
      </c>
      <c r="R278" s="17" t="b">
        <v>0</v>
      </c>
      <c r="S278" s="17" t="s">
        <v>28</v>
      </c>
      <c r="T278" s="17">
        <v>1912</v>
      </c>
      <c r="U278" s="17" t="s">
        <v>57</v>
      </c>
      <c r="V278" s="17" t="s">
        <v>52</v>
      </c>
      <c r="W278" s="17" t="s">
        <v>37</v>
      </c>
      <c r="X278" s="17">
        <v>11</v>
      </c>
      <c r="Y278" s="19">
        <f>streaming_service_data!$X278*streaming_service_data!$E278</f>
        <v>175.89000000000001</v>
      </c>
      <c r="Z278" s="17" t="s">
        <v>404</v>
      </c>
      <c r="AA278" s="17">
        <v>2024</v>
      </c>
      <c r="AB278" s="17" t="str">
        <f t="shared" si="20"/>
        <v>Dec</v>
      </c>
      <c r="AC278" s="17">
        <f t="shared" si="21"/>
        <v>2024</v>
      </c>
      <c r="AD278" s="17" t="s">
        <v>480</v>
      </c>
      <c r="AE278" s="38">
        <f t="shared" si="22"/>
        <v>3</v>
      </c>
      <c r="AF278" s="31">
        <f t="shared" si="23"/>
        <v>0.33333333333333331</v>
      </c>
      <c r="AG278" s="17">
        <f ca="1">TODAY()-streaming_service_data!$D278</f>
        <v>104</v>
      </c>
      <c r="AH278" s="20" t="str">
        <f ca="1">IF(AG278&lt;=100,"Active",IF(streaming_service_data!$AG278&lt;200,"Moderate","In-Active"))</f>
        <v>Moderate</v>
      </c>
      <c r="AI278" s="2">
        <f t="shared" si="24"/>
        <v>11</v>
      </c>
    </row>
    <row r="279" spans="1:35" s="2" customFormat="1" ht="15" x14ac:dyDescent="0.2">
      <c r="A279" s="21">
        <v>3888</v>
      </c>
      <c r="B279" s="21" t="s">
        <v>119</v>
      </c>
      <c r="C279" s="22">
        <v>45064</v>
      </c>
      <c r="D279" s="22">
        <v>45640</v>
      </c>
      <c r="E279" s="21">
        <v>15.99</v>
      </c>
      <c r="F279" s="21">
        <v>495</v>
      </c>
      <c r="G279" s="21" t="s">
        <v>24</v>
      </c>
      <c r="H279" s="21">
        <v>3</v>
      </c>
      <c r="I279" s="21">
        <v>2</v>
      </c>
      <c r="J279" s="21" t="b">
        <v>1</v>
      </c>
      <c r="K279" s="21">
        <v>883</v>
      </c>
      <c r="L279" s="21">
        <v>60</v>
      </c>
      <c r="M279" s="21" t="s">
        <v>59</v>
      </c>
      <c r="N279" s="21" t="s">
        <v>64</v>
      </c>
      <c r="O279" s="21" t="s">
        <v>56</v>
      </c>
      <c r="P279" s="21">
        <v>10</v>
      </c>
      <c r="Q279" s="21">
        <v>4.5</v>
      </c>
      <c r="R279" s="21" t="b">
        <v>0</v>
      </c>
      <c r="S279" s="21" t="s">
        <v>28</v>
      </c>
      <c r="T279" s="21">
        <v>2213</v>
      </c>
      <c r="U279" s="21" t="s">
        <v>65</v>
      </c>
      <c r="V279" s="21" t="s">
        <v>68</v>
      </c>
      <c r="W279" s="21" t="s">
        <v>37</v>
      </c>
      <c r="X279" s="21">
        <v>18</v>
      </c>
      <c r="Y279" s="23">
        <f>streaming_service_data!$X279*streaming_service_data!$E279</f>
        <v>287.82</v>
      </c>
      <c r="Z279" s="21" t="s">
        <v>408</v>
      </c>
      <c r="AA279" s="21">
        <v>2023</v>
      </c>
      <c r="AB279" s="21" t="str">
        <f t="shared" si="20"/>
        <v>Dec</v>
      </c>
      <c r="AC279" s="21">
        <f t="shared" si="21"/>
        <v>2024</v>
      </c>
      <c r="AD279" s="21" t="s">
        <v>480</v>
      </c>
      <c r="AE279" s="39">
        <f t="shared" si="22"/>
        <v>49.5</v>
      </c>
      <c r="AF279" s="35">
        <f t="shared" si="23"/>
        <v>2.0202020202020204E-2</v>
      </c>
      <c r="AG279" s="21">
        <f ca="1">TODAY()-streaming_service_data!$D279</f>
        <v>105</v>
      </c>
      <c r="AH279" s="24" t="str">
        <f ca="1">IF(AG279&lt;=100,"Active",IF(streaming_service_data!$AG279&lt;200,"Moderate","In-Active"))</f>
        <v>Moderate</v>
      </c>
      <c r="AI279" s="2">
        <f t="shared" si="24"/>
        <v>18</v>
      </c>
    </row>
    <row r="280" spans="1:35" s="2" customFormat="1" ht="15" x14ac:dyDescent="0.2">
      <c r="A280" s="17">
        <v>3892</v>
      </c>
      <c r="B280" s="17" t="s">
        <v>181</v>
      </c>
      <c r="C280" s="25">
        <v>45128</v>
      </c>
      <c r="D280" s="25">
        <v>45363</v>
      </c>
      <c r="E280" s="17">
        <v>7.99</v>
      </c>
      <c r="F280" s="17">
        <v>442</v>
      </c>
      <c r="G280" s="17" t="s">
        <v>24</v>
      </c>
      <c r="H280" s="17">
        <v>3</v>
      </c>
      <c r="I280" s="17">
        <v>6</v>
      </c>
      <c r="J280" s="17" t="b">
        <v>1</v>
      </c>
      <c r="K280" s="17">
        <v>875</v>
      </c>
      <c r="L280" s="17">
        <v>70</v>
      </c>
      <c r="M280" s="17" t="s">
        <v>39</v>
      </c>
      <c r="N280" s="17" t="s">
        <v>26</v>
      </c>
      <c r="O280" s="17" t="s">
        <v>34</v>
      </c>
      <c r="P280" s="17">
        <v>96</v>
      </c>
      <c r="Q280" s="17">
        <v>3.7</v>
      </c>
      <c r="R280" s="17" t="b">
        <v>0</v>
      </c>
      <c r="S280" s="17" t="s">
        <v>28</v>
      </c>
      <c r="T280" s="17">
        <v>1628</v>
      </c>
      <c r="U280" s="17" t="s">
        <v>35</v>
      </c>
      <c r="V280" s="17" t="s">
        <v>30</v>
      </c>
      <c r="W280" s="17" t="s">
        <v>37</v>
      </c>
      <c r="X280" s="17">
        <v>7</v>
      </c>
      <c r="Y280" s="19">
        <f>streaming_service_data!$X280*streaming_service_data!$E280</f>
        <v>55.93</v>
      </c>
      <c r="Z280" s="17" t="s">
        <v>410</v>
      </c>
      <c r="AA280" s="17">
        <v>2023</v>
      </c>
      <c r="AB280" s="17" t="str">
        <f t="shared" si="20"/>
        <v>Mar</v>
      </c>
      <c r="AC280" s="17">
        <f t="shared" si="21"/>
        <v>2024</v>
      </c>
      <c r="AD280" s="17" t="s">
        <v>479</v>
      </c>
      <c r="AE280" s="38">
        <f t="shared" si="22"/>
        <v>4.604166666666667</v>
      </c>
      <c r="AF280" s="31">
        <f t="shared" si="23"/>
        <v>0.21719457013574661</v>
      </c>
      <c r="AG280" s="17">
        <f ca="1">TODAY()-streaming_service_data!$D280</f>
        <v>382</v>
      </c>
      <c r="AH280" s="20" t="str">
        <f ca="1">IF(AG280&lt;=100,"Active",IF(streaming_service_data!$AG280&lt;200,"Moderate","In-Active"))</f>
        <v>In-Active</v>
      </c>
      <c r="AI280" s="2">
        <f t="shared" si="24"/>
        <v>7</v>
      </c>
    </row>
    <row r="281" spans="1:35" s="2" customFormat="1" ht="15" x14ac:dyDescent="0.2">
      <c r="A281" s="21">
        <v>3898</v>
      </c>
      <c r="B281" s="21" t="s">
        <v>78</v>
      </c>
      <c r="C281" s="22">
        <v>45476</v>
      </c>
      <c r="D281" s="22">
        <v>45624</v>
      </c>
      <c r="E281" s="21">
        <v>11.99</v>
      </c>
      <c r="F281" s="21">
        <v>365</v>
      </c>
      <c r="G281" s="21" t="s">
        <v>62</v>
      </c>
      <c r="H281" s="21">
        <v>5</v>
      </c>
      <c r="I281" s="21">
        <v>5</v>
      </c>
      <c r="J281" s="21" t="b">
        <v>1</v>
      </c>
      <c r="K281" s="21">
        <v>779</v>
      </c>
      <c r="L281" s="21">
        <v>113</v>
      </c>
      <c r="M281" s="21" t="s">
        <v>44</v>
      </c>
      <c r="N281" s="21" t="s">
        <v>26</v>
      </c>
      <c r="O281" s="21" t="s">
        <v>34</v>
      </c>
      <c r="P281" s="21">
        <v>65</v>
      </c>
      <c r="Q281" s="21">
        <v>4.2</v>
      </c>
      <c r="R281" s="21" t="b">
        <v>0</v>
      </c>
      <c r="S281" s="21" t="s">
        <v>28</v>
      </c>
      <c r="T281" s="21">
        <v>2238</v>
      </c>
      <c r="U281" s="21" t="s">
        <v>29</v>
      </c>
      <c r="V281" s="21" t="s">
        <v>68</v>
      </c>
      <c r="W281" s="21" t="s">
        <v>75</v>
      </c>
      <c r="X281" s="21">
        <v>4</v>
      </c>
      <c r="Y281" s="23">
        <f>streaming_service_data!$X281*streaming_service_data!$E281</f>
        <v>47.96</v>
      </c>
      <c r="Z281" s="21" t="s">
        <v>410</v>
      </c>
      <c r="AA281" s="21">
        <v>2024</v>
      </c>
      <c r="AB281" s="21" t="str">
        <f t="shared" si="20"/>
        <v>Nov</v>
      </c>
      <c r="AC281" s="21">
        <f t="shared" si="21"/>
        <v>2024</v>
      </c>
      <c r="AD281" s="21" t="s">
        <v>478</v>
      </c>
      <c r="AE281" s="39">
        <f t="shared" si="22"/>
        <v>5.615384615384615</v>
      </c>
      <c r="AF281" s="35">
        <f t="shared" si="23"/>
        <v>0.17808219178082191</v>
      </c>
      <c r="AG281" s="21">
        <f ca="1">TODAY()-streaming_service_data!$D281</f>
        <v>121</v>
      </c>
      <c r="AH281" s="24" t="str">
        <f ca="1">IF(AG281&lt;=100,"Active",IF(streaming_service_data!$AG281&lt;200,"Moderate","In-Active"))</f>
        <v>Moderate</v>
      </c>
      <c r="AI281" s="2">
        <f t="shared" si="24"/>
        <v>4</v>
      </c>
    </row>
    <row r="282" spans="1:35" s="2" customFormat="1" ht="15" x14ac:dyDescent="0.2">
      <c r="A282" s="17">
        <v>3904</v>
      </c>
      <c r="B282" s="17" t="s">
        <v>146</v>
      </c>
      <c r="C282" s="25">
        <v>45461</v>
      </c>
      <c r="D282" s="25">
        <v>45547</v>
      </c>
      <c r="E282" s="17">
        <v>11.99</v>
      </c>
      <c r="F282" s="17">
        <v>365</v>
      </c>
      <c r="G282" s="17" t="s">
        <v>55</v>
      </c>
      <c r="H282" s="17">
        <v>3</v>
      </c>
      <c r="I282" s="17">
        <v>1</v>
      </c>
      <c r="J282" s="17" t="b">
        <v>1</v>
      </c>
      <c r="K282" s="17">
        <v>679</v>
      </c>
      <c r="L282" s="17">
        <v>1</v>
      </c>
      <c r="M282" s="17" t="s">
        <v>74</v>
      </c>
      <c r="N282" s="17" t="s">
        <v>40</v>
      </c>
      <c r="O282" s="17" t="s">
        <v>67</v>
      </c>
      <c r="P282" s="17">
        <v>100</v>
      </c>
      <c r="Q282" s="17">
        <v>4.7</v>
      </c>
      <c r="R282" s="17" t="b">
        <v>0</v>
      </c>
      <c r="S282" s="17" t="s">
        <v>28</v>
      </c>
      <c r="T282" s="17">
        <v>2714</v>
      </c>
      <c r="U282" s="17" t="s">
        <v>65</v>
      </c>
      <c r="V282" s="17" t="s">
        <v>30</v>
      </c>
      <c r="W282" s="17" t="s">
        <v>37</v>
      </c>
      <c r="X282" s="17">
        <v>2</v>
      </c>
      <c r="Y282" s="19">
        <f>streaming_service_data!$X282*streaming_service_data!$E282</f>
        <v>23.98</v>
      </c>
      <c r="Z282" s="17" t="s">
        <v>409</v>
      </c>
      <c r="AA282" s="17">
        <v>2024</v>
      </c>
      <c r="AB282" s="17" t="str">
        <f t="shared" si="20"/>
        <v>Sep</v>
      </c>
      <c r="AC282" s="17">
        <f t="shared" si="21"/>
        <v>2024</v>
      </c>
      <c r="AD282" s="17" t="s">
        <v>478</v>
      </c>
      <c r="AE282" s="38">
        <f t="shared" si="22"/>
        <v>3.65</v>
      </c>
      <c r="AF282" s="31">
        <f t="shared" si="23"/>
        <v>0.27397260273972601</v>
      </c>
      <c r="AG282" s="17">
        <f ca="1">TODAY()-streaming_service_data!$D282</f>
        <v>198</v>
      </c>
      <c r="AH282" s="20" t="str">
        <f ca="1">IF(AG282&lt;=100,"Active",IF(streaming_service_data!$AG282&lt;200,"Moderate","In-Active"))</f>
        <v>Moderate</v>
      </c>
      <c r="AI282" s="2">
        <f t="shared" si="24"/>
        <v>2</v>
      </c>
    </row>
    <row r="283" spans="1:35" s="2" customFormat="1" ht="15" x14ac:dyDescent="0.2">
      <c r="A283" s="21">
        <v>3910</v>
      </c>
      <c r="B283" s="21" t="s">
        <v>169</v>
      </c>
      <c r="C283" s="22">
        <v>45291</v>
      </c>
      <c r="D283" s="22">
        <v>45516</v>
      </c>
      <c r="E283" s="21">
        <v>11.99</v>
      </c>
      <c r="F283" s="21">
        <v>331</v>
      </c>
      <c r="G283" s="21" t="s">
        <v>79</v>
      </c>
      <c r="H283" s="21">
        <v>1</v>
      </c>
      <c r="I283" s="21">
        <v>2</v>
      </c>
      <c r="J283" s="21" t="b">
        <v>0</v>
      </c>
      <c r="K283" s="21">
        <v>667</v>
      </c>
      <c r="L283" s="21">
        <v>43</v>
      </c>
      <c r="M283" s="21" t="s">
        <v>59</v>
      </c>
      <c r="N283" s="21" t="s">
        <v>40</v>
      </c>
      <c r="O283" s="21" t="s">
        <v>41</v>
      </c>
      <c r="P283" s="21">
        <v>55</v>
      </c>
      <c r="Q283" s="21">
        <v>3.5</v>
      </c>
      <c r="R283" s="21" t="b">
        <v>0</v>
      </c>
      <c r="S283" s="21" t="s">
        <v>28</v>
      </c>
      <c r="T283" s="21">
        <v>670</v>
      </c>
      <c r="U283" s="21" t="s">
        <v>65</v>
      </c>
      <c r="V283" s="21" t="s">
        <v>52</v>
      </c>
      <c r="W283" s="21" t="s">
        <v>75</v>
      </c>
      <c r="X283" s="21">
        <v>7</v>
      </c>
      <c r="Y283" s="23">
        <f>streaming_service_data!$X283*streaming_service_data!$E283</f>
        <v>83.93</v>
      </c>
      <c r="Z283" s="21" t="s">
        <v>415</v>
      </c>
      <c r="AA283" s="21">
        <v>2023</v>
      </c>
      <c r="AB283" s="21" t="str">
        <f t="shared" si="20"/>
        <v>Aug</v>
      </c>
      <c r="AC283" s="21">
        <f t="shared" si="21"/>
        <v>2024</v>
      </c>
      <c r="AD283" s="21" t="s">
        <v>478</v>
      </c>
      <c r="AE283" s="39">
        <f t="shared" si="22"/>
        <v>6.0181818181818185</v>
      </c>
      <c r="AF283" s="35">
        <f t="shared" si="23"/>
        <v>0.16616314199395771</v>
      </c>
      <c r="AG283" s="21">
        <f ca="1">TODAY()-streaming_service_data!$D283</f>
        <v>229</v>
      </c>
      <c r="AH283" s="24" t="str">
        <f ca="1">IF(AG283&lt;=100,"Active",IF(streaming_service_data!$AG283&lt;200,"Moderate","In-Active"))</f>
        <v>In-Active</v>
      </c>
      <c r="AI283" s="2">
        <f t="shared" si="24"/>
        <v>7</v>
      </c>
    </row>
    <row r="284" spans="1:35" s="2" customFormat="1" ht="15" x14ac:dyDescent="0.2">
      <c r="A284" s="17">
        <v>3918</v>
      </c>
      <c r="B284" s="17" t="s">
        <v>72</v>
      </c>
      <c r="C284" s="25">
        <v>45216</v>
      </c>
      <c r="D284" s="25">
        <v>45624</v>
      </c>
      <c r="E284" s="17">
        <v>7.99</v>
      </c>
      <c r="F284" s="17">
        <v>26</v>
      </c>
      <c r="G284" s="17" t="s">
        <v>24</v>
      </c>
      <c r="H284" s="17">
        <v>4</v>
      </c>
      <c r="I284" s="17">
        <v>5</v>
      </c>
      <c r="J284" s="17" t="b">
        <v>0</v>
      </c>
      <c r="K284" s="17">
        <v>416</v>
      </c>
      <c r="L284" s="17">
        <v>146</v>
      </c>
      <c r="M284" s="17" t="s">
        <v>44</v>
      </c>
      <c r="N284" s="17" t="s">
        <v>40</v>
      </c>
      <c r="O284" s="17" t="s">
        <v>41</v>
      </c>
      <c r="P284" s="17">
        <v>41</v>
      </c>
      <c r="Q284" s="17">
        <v>3.5</v>
      </c>
      <c r="R284" s="17" t="b">
        <v>1</v>
      </c>
      <c r="S284" s="17" t="s">
        <v>28</v>
      </c>
      <c r="T284" s="17">
        <v>1506</v>
      </c>
      <c r="U284" s="17" t="s">
        <v>51</v>
      </c>
      <c r="V284" s="17" t="s">
        <v>30</v>
      </c>
      <c r="W284" s="17" t="s">
        <v>37</v>
      </c>
      <c r="X284" s="17">
        <v>13</v>
      </c>
      <c r="Y284" s="19">
        <f>streaming_service_data!$X284*streaming_service_data!$E284</f>
        <v>103.87</v>
      </c>
      <c r="Z284" s="17" t="s">
        <v>413</v>
      </c>
      <c r="AA284" s="17">
        <v>2023</v>
      </c>
      <c r="AB284" s="17" t="str">
        <f t="shared" si="20"/>
        <v>Nov</v>
      </c>
      <c r="AC284" s="17">
        <f t="shared" si="21"/>
        <v>2024</v>
      </c>
      <c r="AD284" s="17" t="s">
        <v>479</v>
      </c>
      <c r="AE284" s="38">
        <f t="shared" si="22"/>
        <v>0.63414634146341464</v>
      </c>
      <c r="AF284" s="31">
        <f t="shared" si="23"/>
        <v>1.5769230769230769</v>
      </c>
      <c r="AG284" s="17">
        <f ca="1">TODAY()-streaming_service_data!$D284</f>
        <v>121</v>
      </c>
      <c r="AH284" s="20" t="str">
        <f ca="1">IF(AG284&lt;=100,"Active",IF(streaming_service_data!$AG284&lt;200,"Moderate","In-Active"))</f>
        <v>Moderate</v>
      </c>
      <c r="AI284" s="2">
        <f t="shared" si="24"/>
        <v>13</v>
      </c>
    </row>
    <row r="285" spans="1:35" s="2" customFormat="1" ht="15" x14ac:dyDescent="0.2">
      <c r="A285" s="21">
        <v>3926</v>
      </c>
      <c r="B285" s="21" t="s">
        <v>274</v>
      </c>
      <c r="C285" s="22">
        <v>45616</v>
      </c>
      <c r="D285" s="22">
        <v>45621</v>
      </c>
      <c r="E285" s="21">
        <v>7.99</v>
      </c>
      <c r="F285" s="21">
        <v>167</v>
      </c>
      <c r="G285" s="21" t="s">
        <v>79</v>
      </c>
      <c r="H285" s="21">
        <v>3</v>
      </c>
      <c r="I285" s="21">
        <v>1</v>
      </c>
      <c r="J285" s="21" t="b">
        <v>1</v>
      </c>
      <c r="K285" s="21">
        <v>466</v>
      </c>
      <c r="L285" s="21">
        <v>69</v>
      </c>
      <c r="M285" s="21" t="s">
        <v>74</v>
      </c>
      <c r="N285" s="21" t="s">
        <v>64</v>
      </c>
      <c r="O285" s="21" t="s">
        <v>41</v>
      </c>
      <c r="P285" s="21">
        <v>86</v>
      </c>
      <c r="Q285" s="21">
        <v>4.3</v>
      </c>
      <c r="R285" s="21" t="b">
        <v>0</v>
      </c>
      <c r="S285" s="21" t="s">
        <v>28</v>
      </c>
      <c r="T285" s="21">
        <v>3003</v>
      </c>
      <c r="U285" s="21" t="s">
        <v>51</v>
      </c>
      <c r="V285" s="21" t="s">
        <v>30</v>
      </c>
      <c r="W285" s="21" t="s">
        <v>37</v>
      </c>
      <c r="X285" s="21">
        <v>1</v>
      </c>
      <c r="Y285" s="23">
        <f>streaming_service_data!$X285*streaming_service_data!$E285</f>
        <v>7.99</v>
      </c>
      <c r="Z285" s="21" t="s">
        <v>414</v>
      </c>
      <c r="AA285" s="21">
        <v>2024</v>
      </c>
      <c r="AB285" s="21" t="str">
        <f t="shared" si="20"/>
        <v>Nov</v>
      </c>
      <c r="AC285" s="21">
        <f t="shared" si="21"/>
        <v>2024</v>
      </c>
      <c r="AD285" s="21" t="s">
        <v>479</v>
      </c>
      <c r="AE285" s="39">
        <f t="shared" si="22"/>
        <v>1.941860465116279</v>
      </c>
      <c r="AF285" s="35">
        <f t="shared" si="23"/>
        <v>0.51497005988023947</v>
      </c>
      <c r="AG285" s="21">
        <f ca="1">TODAY()-streaming_service_data!$D285</f>
        <v>124</v>
      </c>
      <c r="AH285" s="24" t="str">
        <f ca="1">IF(AG285&lt;=100,"Active",IF(streaming_service_data!$AG285&lt;200,"Moderate","In-Active"))</f>
        <v>Moderate</v>
      </c>
      <c r="AI285" s="2">
        <f t="shared" si="24"/>
        <v>1</v>
      </c>
    </row>
    <row r="286" spans="1:35" s="2" customFormat="1" ht="15" x14ac:dyDescent="0.2">
      <c r="A286" s="17">
        <v>3941</v>
      </c>
      <c r="B286" s="17" t="s">
        <v>336</v>
      </c>
      <c r="C286" s="25">
        <v>45551</v>
      </c>
      <c r="D286" s="25">
        <v>45625</v>
      </c>
      <c r="E286" s="17">
        <v>11.99</v>
      </c>
      <c r="F286" s="17">
        <v>163</v>
      </c>
      <c r="G286" s="17" t="s">
        <v>79</v>
      </c>
      <c r="H286" s="17">
        <v>5</v>
      </c>
      <c r="I286" s="17">
        <v>2</v>
      </c>
      <c r="J286" s="17" t="b">
        <v>0</v>
      </c>
      <c r="K286" s="17">
        <v>786</v>
      </c>
      <c r="L286" s="17">
        <v>94</v>
      </c>
      <c r="M286" s="17" t="s">
        <v>44</v>
      </c>
      <c r="N286" s="17" t="s">
        <v>64</v>
      </c>
      <c r="O286" s="17" t="s">
        <v>41</v>
      </c>
      <c r="P286" s="17">
        <v>18</v>
      </c>
      <c r="Q286" s="17">
        <v>4.5999999999999996</v>
      </c>
      <c r="R286" s="17" t="b">
        <v>1</v>
      </c>
      <c r="S286" s="17" t="s">
        <v>28</v>
      </c>
      <c r="T286" s="17">
        <v>1364</v>
      </c>
      <c r="U286" s="17" t="s">
        <v>57</v>
      </c>
      <c r="V286" s="17" t="s">
        <v>36</v>
      </c>
      <c r="W286" s="17" t="s">
        <v>37</v>
      </c>
      <c r="X286" s="17">
        <v>2</v>
      </c>
      <c r="Y286" s="19">
        <f>streaming_service_data!$X286*streaming_service_data!$E286</f>
        <v>23.98</v>
      </c>
      <c r="Z286" s="17" t="s">
        <v>412</v>
      </c>
      <c r="AA286" s="17">
        <v>2024</v>
      </c>
      <c r="AB286" s="17" t="str">
        <f t="shared" si="20"/>
        <v>Nov</v>
      </c>
      <c r="AC286" s="17">
        <f t="shared" si="21"/>
        <v>2024</v>
      </c>
      <c r="AD286" s="17" t="s">
        <v>478</v>
      </c>
      <c r="AE286" s="38">
        <f t="shared" si="22"/>
        <v>9.0555555555555554</v>
      </c>
      <c r="AF286" s="31">
        <f t="shared" si="23"/>
        <v>0.11042944785276074</v>
      </c>
      <c r="AG286" s="17">
        <f ca="1">TODAY()-streaming_service_data!$D286</f>
        <v>120</v>
      </c>
      <c r="AH286" s="20" t="str">
        <f ca="1">IF(AG286&lt;=100,"Active",IF(streaming_service_data!$AG286&lt;200,"Moderate","In-Active"))</f>
        <v>Moderate</v>
      </c>
      <c r="AI286" s="2">
        <f t="shared" si="24"/>
        <v>2</v>
      </c>
    </row>
    <row r="287" spans="1:35" s="2" customFormat="1" ht="15" x14ac:dyDescent="0.2">
      <c r="A287" s="21">
        <v>3951</v>
      </c>
      <c r="B287" s="21" t="s">
        <v>236</v>
      </c>
      <c r="C287" s="22">
        <v>45103</v>
      </c>
      <c r="D287" s="22">
        <v>45455</v>
      </c>
      <c r="E287" s="21">
        <v>11.99</v>
      </c>
      <c r="F287" s="21">
        <v>293</v>
      </c>
      <c r="G287" s="21" t="s">
        <v>43</v>
      </c>
      <c r="H287" s="21">
        <v>3</v>
      </c>
      <c r="I287" s="21">
        <v>6</v>
      </c>
      <c r="J287" s="21" t="b">
        <v>1</v>
      </c>
      <c r="K287" s="21">
        <v>158</v>
      </c>
      <c r="L287" s="21">
        <v>119</v>
      </c>
      <c r="M287" s="21" t="s">
        <v>48</v>
      </c>
      <c r="N287" s="21" t="s">
        <v>49</v>
      </c>
      <c r="O287" s="21" t="s">
        <v>50</v>
      </c>
      <c r="P287" s="21">
        <v>60</v>
      </c>
      <c r="Q287" s="21">
        <v>3.7</v>
      </c>
      <c r="R287" s="21" t="b">
        <v>0</v>
      </c>
      <c r="S287" s="21" t="s">
        <v>28</v>
      </c>
      <c r="T287" s="21">
        <v>1882</v>
      </c>
      <c r="U287" s="21" t="s">
        <v>65</v>
      </c>
      <c r="V287" s="21" t="s">
        <v>60</v>
      </c>
      <c r="W287" s="21" t="s">
        <v>31</v>
      </c>
      <c r="X287" s="21">
        <v>11</v>
      </c>
      <c r="Y287" s="23">
        <f>streaming_service_data!$X287*streaming_service_data!$E287</f>
        <v>131.89000000000001</v>
      </c>
      <c r="Z287" s="21" t="s">
        <v>409</v>
      </c>
      <c r="AA287" s="21">
        <v>2023</v>
      </c>
      <c r="AB287" s="21" t="str">
        <f t="shared" si="20"/>
        <v>Jun</v>
      </c>
      <c r="AC287" s="21">
        <f t="shared" si="21"/>
        <v>2024</v>
      </c>
      <c r="AD287" s="21" t="s">
        <v>478</v>
      </c>
      <c r="AE287" s="39">
        <f t="shared" si="22"/>
        <v>4.8833333333333337</v>
      </c>
      <c r="AF287" s="35">
        <f t="shared" si="23"/>
        <v>0.20477815699658702</v>
      </c>
      <c r="AG287" s="21">
        <f ca="1">TODAY()-streaming_service_data!$D287</f>
        <v>290</v>
      </c>
      <c r="AH287" s="24" t="str">
        <f ca="1">IF(AG287&lt;=100,"Active",IF(streaming_service_data!$AG287&lt;200,"Moderate","In-Active"))</f>
        <v>In-Active</v>
      </c>
      <c r="AI287" s="2">
        <f t="shared" si="24"/>
        <v>11</v>
      </c>
    </row>
    <row r="288" spans="1:35" s="2" customFormat="1" ht="15" x14ac:dyDescent="0.2">
      <c r="A288" s="17">
        <v>3959</v>
      </c>
      <c r="B288" s="17" t="s">
        <v>229</v>
      </c>
      <c r="C288" s="25">
        <v>45286</v>
      </c>
      <c r="D288" s="25">
        <v>45642</v>
      </c>
      <c r="E288" s="17">
        <v>15.99</v>
      </c>
      <c r="F288" s="17">
        <v>50</v>
      </c>
      <c r="G288" s="17" t="s">
        <v>43</v>
      </c>
      <c r="H288" s="17">
        <v>4</v>
      </c>
      <c r="I288" s="17">
        <v>2</v>
      </c>
      <c r="J288" s="17" t="b">
        <v>1</v>
      </c>
      <c r="K288" s="17">
        <v>155</v>
      </c>
      <c r="L288" s="17">
        <v>115</v>
      </c>
      <c r="M288" s="17" t="s">
        <v>25</v>
      </c>
      <c r="N288" s="17" t="s">
        <v>40</v>
      </c>
      <c r="O288" s="17" t="s">
        <v>34</v>
      </c>
      <c r="P288" s="17">
        <v>92</v>
      </c>
      <c r="Q288" s="17">
        <v>4.3</v>
      </c>
      <c r="R288" s="17" t="b">
        <v>0</v>
      </c>
      <c r="S288" s="17" t="s">
        <v>28</v>
      </c>
      <c r="T288" s="17">
        <v>2583</v>
      </c>
      <c r="U288" s="17" t="s">
        <v>35</v>
      </c>
      <c r="V288" s="17" t="s">
        <v>60</v>
      </c>
      <c r="W288" s="17" t="s">
        <v>75</v>
      </c>
      <c r="X288" s="17">
        <v>11</v>
      </c>
      <c r="Y288" s="19">
        <f>streaming_service_data!$X288*streaming_service_data!$E288</f>
        <v>175.89000000000001</v>
      </c>
      <c r="Z288" s="17" t="s">
        <v>415</v>
      </c>
      <c r="AA288" s="17">
        <v>2023</v>
      </c>
      <c r="AB288" s="17" t="str">
        <f t="shared" si="20"/>
        <v>Dec</v>
      </c>
      <c r="AC288" s="17">
        <f t="shared" si="21"/>
        <v>2024</v>
      </c>
      <c r="AD288" s="17" t="s">
        <v>480</v>
      </c>
      <c r="AE288" s="38">
        <f t="shared" si="22"/>
        <v>0.54347826086956519</v>
      </c>
      <c r="AF288" s="31">
        <f t="shared" si="23"/>
        <v>1.84</v>
      </c>
      <c r="AG288" s="17">
        <f ca="1">TODAY()-streaming_service_data!$D288</f>
        <v>103</v>
      </c>
      <c r="AH288" s="20" t="str">
        <f ca="1">IF(AG288&lt;=100,"Active",IF(streaming_service_data!$AG288&lt;200,"Moderate","In-Active"))</f>
        <v>Moderate</v>
      </c>
      <c r="AI288" s="2">
        <f t="shared" si="24"/>
        <v>11</v>
      </c>
    </row>
    <row r="289" spans="1:35" s="2" customFormat="1" ht="15" x14ac:dyDescent="0.2">
      <c r="A289" s="21">
        <v>3969</v>
      </c>
      <c r="B289" s="21" t="s">
        <v>205</v>
      </c>
      <c r="C289" s="22">
        <v>45069</v>
      </c>
      <c r="D289" s="22">
        <v>45638</v>
      </c>
      <c r="E289" s="21">
        <v>15.99</v>
      </c>
      <c r="F289" s="21">
        <v>461</v>
      </c>
      <c r="G289" s="21" t="s">
        <v>43</v>
      </c>
      <c r="H289" s="21">
        <v>2</v>
      </c>
      <c r="I289" s="21">
        <v>6</v>
      </c>
      <c r="J289" s="21" t="b">
        <v>1</v>
      </c>
      <c r="K289" s="21">
        <v>31</v>
      </c>
      <c r="L289" s="21">
        <v>173</v>
      </c>
      <c r="M289" s="21" t="s">
        <v>39</v>
      </c>
      <c r="N289" s="21" t="s">
        <v>26</v>
      </c>
      <c r="O289" s="21" t="s">
        <v>50</v>
      </c>
      <c r="P289" s="21">
        <v>84</v>
      </c>
      <c r="Q289" s="21">
        <v>3.5</v>
      </c>
      <c r="R289" s="21" t="b">
        <v>1</v>
      </c>
      <c r="S289" s="21" t="s">
        <v>28</v>
      </c>
      <c r="T289" s="21">
        <v>3730</v>
      </c>
      <c r="U289" s="21" t="s">
        <v>65</v>
      </c>
      <c r="V289" s="21" t="s">
        <v>36</v>
      </c>
      <c r="W289" s="21" t="s">
        <v>53</v>
      </c>
      <c r="X289" s="21">
        <v>18</v>
      </c>
      <c r="Y289" s="23">
        <f>streaming_service_data!$X289*streaming_service_data!$E289</f>
        <v>287.82</v>
      </c>
      <c r="Z289" s="21" t="s">
        <v>408</v>
      </c>
      <c r="AA289" s="21">
        <v>2023</v>
      </c>
      <c r="AB289" s="21" t="str">
        <f t="shared" si="20"/>
        <v>Dec</v>
      </c>
      <c r="AC289" s="21">
        <f t="shared" si="21"/>
        <v>2024</v>
      </c>
      <c r="AD289" s="21" t="s">
        <v>480</v>
      </c>
      <c r="AE289" s="39">
        <f t="shared" si="22"/>
        <v>5.4880952380952381</v>
      </c>
      <c r="AF289" s="35">
        <f t="shared" si="23"/>
        <v>0.1822125813449024</v>
      </c>
      <c r="AG289" s="21">
        <f ca="1">TODAY()-streaming_service_data!$D289</f>
        <v>107</v>
      </c>
      <c r="AH289" s="24" t="str">
        <f ca="1">IF(AG289&lt;=100,"Active",IF(streaming_service_data!$AG289&lt;200,"Moderate","In-Active"))</f>
        <v>Moderate</v>
      </c>
      <c r="AI289" s="2">
        <f t="shared" si="24"/>
        <v>18</v>
      </c>
    </row>
    <row r="290" spans="1:35" s="2" customFormat="1" ht="15" x14ac:dyDescent="0.2">
      <c r="A290" s="17">
        <v>3976</v>
      </c>
      <c r="B290" s="17" t="s">
        <v>191</v>
      </c>
      <c r="C290" s="25">
        <v>45118</v>
      </c>
      <c r="D290" s="25">
        <v>45363</v>
      </c>
      <c r="E290" s="17">
        <v>7.99</v>
      </c>
      <c r="F290" s="17">
        <v>391</v>
      </c>
      <c r="G290" s="17" t="s">
        <v>43</v>
      </c>
      <c r="H290" s="17">
        <v>4</v>
      </c>
      <c r="I290" s="17">
        <v>6</v>
      </c>
      <c r="J290" s="17" t="b">
        <v>0</v>
      </c>
      <c r="K290" s="17">
        <v>726</v>
      </c>
      <c r="L290" s="17">
        <v>176</v>
      </c>
      <c r="M290" s="17" t="s">
        <v>39</v>
      </c>
      <c r="N290" s="17" t="s">
        <v>40</v>
      </c>
      <c r="O290" s="17" t="s">
        <v>67</v>
      </c>
      <c r="P290" s="17">
        <v>65</v>
      </c>
      <c r="Q290" s="17">
        <v>3.8</v>
      </c>
      <c r="R290" s="17" t="b">
        <v>0</v>
      </c>
      <c r="S290" s="17" t="s">
        <v>28</v>
      </c>
      <c r="T290" s="17">
        <v>1926</v>
      </c>
      <c r="U290" s="17" t="s">
        <v>57</v>
      </c>
      <c r="V290" s="17" t="s">
        <v>60</v>
      </c>
      <c r="W290" s="17" t="s">
        <v>75</v>
      </c>
      <c r="X290" s="17">
        <v>8</v>
      </c>
      <c r="Y290" s="19">
        <f>streaming_service_data!$X290*streaming_service_data!$E290</f>
        <v>63.92</v>
      </c>
      <c r="Z290" s="17" t="s">
        <v>410</v>
      </c>
      <c r="AA290" s="17">
        <v>2023</v>
      </c>
      <c r="AB290" s="17" t="str">
        <f t="shared" si="20"/>
        <v>Mar</v>
      </c>
      <c r="AC290" s="17">
        <f t="shared" si="21"/>
        <v>2024</v>
      </c>
      <c r="AD290" s="17" t="s">
        <v>479</v>
      </c>
      <c r="AE290" s="38">
        <f t="shared" si="22"/>
        <v>6.0153846153846153</v>
      </c>
      <c r="AF290" s="31">
        <f t="shared" si="23"/>
        <v>0.16624040920716113</v>
      </c>
      <c r="AG290" s="17">
        <f ca="1">TODAY()-streaming_service_data!$D290</f>
        <v>382</v>
      </c>
      <c r="AH290" s="20" t="str">
        <f ca="1">IF(AG290&lt;=100,"Active",IF(streaming_service_data!$AG290&lt;200,"Moderate","In-Active"))</f>
        <v>In-Active</v>
      </c>
      <c r="AI290" s="2">
        <f t="shared" si="24"/>
        <v>8</v>
      </c>
    </row>
    <row r="291" spans="1:35" s="2" customFormat="1" ht="15" x14ac:dyDescent="0.2">
      <c r="A291" s="21">
        <v>3978</v>
      </c>
      <c r="B291" s="21" t="s">
        <v>102</v>
      </c>
      <c r="C291" s="22">
        <v>45427</v>
      </c>
      <c r="D291" s="22">
        <v>45624</v>
      </c>
      <c r="E291" s="21">
        <v>7.99</v>
      </c>
      <c r="F291" s="21">
        <v>341</v>
      </c>
      <c r="G291" s="21" t="s">
        <v>33</v>
      </c>
      <c r="H291" s="21">
        <v>3</v>
      </c>
      <c r="I291" s="21">
        <v>4</v>
      </c>
      <c r="J291" s="21" t="b">
        <v>0</v>
      </c>
      <c r="K291" s="21">
        <v>27</v>
      </c>
      <c r="L291" s="21">
        <v>82</v>
      </c>
      <c r="M291" s="21" t="s">
        <v>25</v>
      </c>
      <c r="N291" s="21" t="s">
        <v>40</v>
      </c>
      <c r="O291" s="21" t="s">
        <v>34</v>
      </c>
      <c r="P291" s="21">
        <v>98</v>
      </c>
      <c r="Q291" s="21">
        <v>3.7</v>
      </c>
      <c r="R291" s="21" t="b">
        <v>1</v>
      </c>
      <c r="S291" s="21" t="s">
        <v>28</v>
      </c>
      <c r="T291" s="21">
        <v>561</v>
      </c>
      <c r="U291" s="21" t="s">
        <v>65</v>
      </c>
      <c r="V291" s="21" t="s">
        <v>60</v>
      </c>
      <c r="W291" s="21" t="s">
        <v>75</v>
      </c>
      <c r="X291" s="21">
        <v>6</v>
      </c>
      <c r="Y291" s="23">
        <f>streaming_service_data!$X291*streaming_service_data!$E291</f>
        <v>47.94</v>
      </c>
      <c r="Z291" s="21" t="s">
        <v>408</v>
      </c>
      <c r="AA291" s="21">
        <v>2024</v>
      </c>
      <c r="AB291" s="21" t="str">
        <f t="shared" si="20"/>
        <v>Nov</v>
      </c>
      <c r="AC291" s="21">
        <f t="shared" si="21"/>
        <v>2024</v>
      </c>
      <c r="AD291" s="21" t="s">
        <v>479</v>
      </c>
      <c r="AE291" s="39">
        <f t="shared" si="22"/>
        <v>3.4795918367346941</v>
      </c>
      <c r="AF291" s="35">
        <f t="shared" si="23"/>
        <v>0.28739002932551322</v>
      </c>
      <c r="AG291" s="21">
        <f ca="1">TODAY()-streaming_service_data!$D291</f>
        <v>121</v>
      </c>
      <c r="AH291" s="24" t="str">
        <f ca="1">IF(AG291&lt;=100,"Active",IF(streaming_service_data!$AG291&lt;200,"Moderate","In-Active"))</f>
        <v>Moderate</v>
      </c>
      <c r="AI291" s="2">
        <f t="shared" si="24"/>
        <v>6</v>
      </c>
    </row>
    <row r="292" spans="1:35" s="2" customFormat="1" ht="15" x14ac:dyDescent="0.2">
      <c r="A292" s="17">
        <v>3984</v>
      </c>
      <c r="B292" s="17" t="s">
        <v>167</v>
      </c>
      <c r="C292" s="25">
        <v>45006</v>
      </c>
      <c r="D292" s="25">
        <v>45303</v>
      </c>
      <c r="E292" s="17">
        <v>15.99</v>
      </c>
      <c r="F292" s="17">
        <v>146</v>
      </c>
      <c r="G292" s="17" t="s">
        <v>62</v>
      </c>
      <c r="H292" s="17">
        <v>4</v>
      </c>
      <c r="I292" s="17">
        <v>6</v>
      </c>
      <c r="J292" s="17" t="b">
        <v>0</v>
      </c>
      <c r="K292" s="17">
        <v>646</v>
      </c>
      <c r="L292" s="17">
        <v>139</v>
      </c>
      <c r="M292" s="17" t="s">
        <v>63</v>
      </c>
      <c r="N292" s="17" t="s">
        <v>26</v>
      </c>
      <c r="O292" s="17" t="s">
        <v>34</v>
      </c>
      <c r="P292" s="17">
        <v>27</v>
      </c>
      <c r="Q292" s="17">
        <v>3.7</v>
      </c>
      <c r="R292" s="17" t="b">
        <v>1</v>
      </c>
      <c r="S292" s="17" t="s">
        <v>28</v>
      </c>
      <c r="T292" s="17">
        <v>4400</v>
      </c>
      <c r="U292" s="17" t="s">
        <v>65</v>
      </c>
      <c r="V292" s="17" t="s">
        <v>52</v>
      </c>
      <c r="W292" s="17" t="s">
        <v>31</v>
      </c>
      <c r="X292" s="17">
        <v>9</v>
      </c>
      <c r="Y292" s="19">
        <f>streaming_service_data!$X292*streaming_service_data!$E292</f>
        <v>143.91</v>
      </c>
      <c r="Z292" s="17" t="s">
        <v>406</v>
      </c>
      <c r="AA292" s="17">
        <v>2023</v>
      </c>
      <c r="AB292" s="17" t="str">
        <f t="shared" si="20"/>
        <v>Jan</v>
      </c>
      <c r="AC292" s="17">
        <f t="shared" si="21"/>
        <v>2024</v>
      </c>
      <c r="AD292" s="17" t="s">
        <v>480</v>
      </c>
      <c r="AE292" s="38">
        <f t="shared" si="22"/>
        <v>5.4074074074074074</v>
      </c>
      <c r="AF292" s="31">
        <f t="shared" si="23"/>
        <v>0.18493150684931506</v>
      </c>
      <c r="AG292" s="17">
        <f ca="1">TODAY()-streaming_service_data!$D292</f>
        <v>442</v>
      </c>
      <c r="AH292" s="20" t="str">
        <f ca="1">IF(AG292&lt;=100,"Active",IF(streaming_service_data!$AG292&lt;200,"Moderate","In-Active"))</f>
        <v>In-Active</v>
      </c>
      <c r="AI292" s="2">
        <f t="shared" si="24"/>
        <v>9</v>
      </c>
    </row>
    <row r="293" spans="1:35" s="2" customFormat="1" ht="15" x14ac:dyDescent="0.2">
      <c r="A293" s="21">
        <v>3985</v>
      </c>
      <c r="B293" s="21" t="s">
        <v>187</v>
      </c>
      <c r="C293" s="22">
        <v>45632</v>
      </c>
      <c r="D293" s="22">
        <v>45638</v>
      </c>
      <c r="E293" s="21">
        <v>15.99</v>
      </c>
      <c r="F293" s="21">
        <v>30</v>
      </c>
      <c r="G293" s="21" t="s">
        <v>46</v>
      </c>
      <c r="H293" s="21">
        <v>4</v>
      </c>
      <c r="I293" s="21">
        <v>6</v>
      </c>
      <c r="J293" s="21" t="b">
        <v>0</v>
      </c>
      <c r="K293" s="21">
        <v>233</v>
      </c>
      <c r="L293" s="21">
        <v>10</v>
      </c>
      <c r="M293" s="21" t="s">
        <v>63</v>
      </c>
      <c r="N293" s="21" t="s">
        <v>64</v>
      </c>
      <c r="O293" s="21" t="s">
        <v>50</v>
      </c>
      <c r="P293" s="21">
        <v>71</v>
      </c>
      <c r="Q293" s="21">
        <v>4.5999999999999996</v>
      </c>
      <c r="R293" s="21" t="b">
        <v>0</v>
      </c>
      <c r="S293" s="21" t="s">
        <v>28</v>
      </c>
      <c r="T293" s="21">
        <v>3610</v>
      </c>
      <c r="U293" s="21" t="s">
        <v>29</v>
      </c>
      <c r="V293" s="21" t="s">
        <v>60</v>
      </c>
      <c r="W293" s="21" t="s">
        <v>31</v>
      </c>
      <c r="X293" s="21">
        <v>1</v>
      </c>
      <c r="Y293" s="23">
        <f>streaming_service_data!$X293*streaming_service_data!$E293</f>
        <v>15.99</v>
      </c>
      <c r="Z293" s="21" t="s">
        <v>415</v>
      </c>
      <c r="AA293" s="21">
        <v>2024</v>
      </c>
      <c r="AB293" s="21" t="str">
        <f t="shared" si="20"/>
        <v>Dec</v>
      </c>
      <c r="AC293" s="21">
        <f t="shared" si="21"/>
        <v>2024</v>
      </c>
      <c r="AD293" s="21" t="s">
        <v>480</v>
      </c>
      <c r="AE293" s="39">
        <f t="shared" si="22"/>
        <v>0.42253521126760563</v>
      </c>
      <c r="AF293" s="35">
        <f t="shared" si="23"/>
        <v>2.3666666666666667</v>
      </c>
      <c r="AG293" s="21">
        <f ca="1">TODAY()-streaming_service_data!$D293</f>
        <v>107</v>
      </c>
      <c r="AH293" s="24" t="str">
        <f ca="1">IF(AG293&lt;=100,"Active",IF(streaming_service_data!$AG293&lt;200,"Moderate","In-Active"))</f>
        <v>Moderate</v>
      </c>
      <c r="AI293" s="2">
        <f t="shared" si="24"/>
        <v>1</v>
      </c>
    </row>
    <row r="294" spans="1:35" s="2" customFormat="1" ht="15" x14ac:dyDescent="0.2">
      <c r="A294" s="17">
        <v>3992</v>
      </c>
      <c r="B294" s="17" t="s">
        <v>146</v>
      </c>
      <c r="C294" s="25">
        <v>45529</v>
      </c>
      <c r="D294" s="25">
        <v>45621</v>
      </c>
      <c r="E294" s="17">
        <v>11.99</v>
      </c>
      <c r="F294" s="17">
        <v>417</v>
      </c>
      <c r="G294" s="17" t="s">
        <v>24</v>
      </c>
      <c r="H294" s="17">
        <v>2</v>
      </c>
      <c r="I294" s="17">
        <v>5</v>
      </c>
      <c r="J294" s="17" t="b">
        <v>1</v>
      </c>
      <c r="K294" s="17">
        <v>458</v>
      </c>
      <c r="L294" s="17">
        <v>145</v>
      </c>
      <c r="M294" s="17" t="s">
        <v>63</v>
      </c>
      <c r="N294" s="17" t="s">
        <v>40</v>
      </c>
      <c r="O294" s="17" t="s">
        <v>50</v>
      </c>
      <c r="P294" s="17">
        <v>91</v>
      </c>
      <c r="Q294" s="17">
        <v>3.3</v>
      </c>
      <c r="R294" s="17" t="b">
        <v>1</v>
      </c>
      <c r="S294" s="17" t="s">
        <v>28</v>
      </c>
      <c r="T294" s="17">
        <v>996</v>
      </c>
      <c r="U294" s="17" t="s">
        <v>57</v>
      </c>
      <c r="V294" s="17" t="s">
        <v>36</v>
      </c>
      <c r="W294" s="17" t="s">
        <v>37</v>
      </c>
      <c r="X294" s="17">
        <v>3</v>
      </c>
      <c r="Y294" s="19">
        <f>streaming_service_data!$X294*streaming_service_data!$E294</f>
        <v>35.97</v>
      </c>
      <c r="Z294" s="17" t="s">
        <v>411</v>
      </c>
      <c r="AA294" s="17">
        <v>2024</v>
      </c>
      <c r="AB294" s="17" t="str">
        <f t="shared" si="20"/>
        <v>Nov</v>
      </c>
      <c r="AC294" s="17">
        <f t="shared" si="21"/>
        <v>2024</v>
      </c>
      <c r="AD294" s="17" t="s">
        <v>478</v>
      </c>
      <c r="AE294" s="38">
        <f t="shared" si="22"/>
        <v>4.5824175824175821</v>
      </c>
      <c r="AF294" s="31">
        <f t="shared" si="23"/>
        <v>0.21822541966426859</v>
      </c>
      <c r="AG294" s="17">
        <f ca="1">TODAY()-streaming_service_data!$D294</f>
        <v>124</v>
      </c>
      <c r="AH294" s="20" t="str">
        <f ca="1">IF(AG294&lt;=100,"Active",IF(streaming_service_data!$AG294&lt;200,"Moderate","In-Active"))</f>
        <v>Moderate</v>
      </c>
      <c r="AI294" s="2">
        <f t="shared" si="24"/>
        <v>3</v>
      </c>
    </row>
    <row r="295" spans="1:35" s="2" customFormat="1" ht="15" x14ac:dyDescent="0.2">
      <c r="A295" s="21">
        <v>4002</v>
      </c>
      <c r="B295" s="21" t="s">
        <v>261</v>
      </c>
      <c r="C295" s="22">
        <v>45477</v>
      </c>
      <c r="D295" s="22">
        <v>45608</v>
      </c>
      <c r="E295" s="21">
        <v>11.99</v>
      </c>
      <c r="F295" s="21">
        <v>452</v>
      </c>
      <c r="G295" s="21" t="s">
        <v>55</v>
      </c>
      <c r="H295" s="21">
        <v>2</v>
      </c>
      <c r="I295" s="21">
        <v>6</v>
      </c>
      <c r="J295" s="21" t="b">
        <v>0</v>
      </c>
      <c r="K295" s="21">
        <v>196</v>
      </c>
      <c r="L295" s="21">
        <v>132</v>
      </c>
      <c r="M295" s="21" t="s">
        <v>74</v>
      </c>
      <c r="N295" s="21" t="s">
        <v>64</v>
      </c>
      <c r="O295" s="21" t="s">
        <v>50</v>
      </c>
      <c r="P295" s="21">
        <v>84</v>
      </c>
      <c r="Q295" s="21">
        <v>3.7</v>
      </c>
      <c r="R295" s="21" t="b">
        <v>1</v>
      </c>
      <c r="S295" s="21" t="s">
        <v>28</v>
      </c>
      <c r="T295" s="21">
        <v>340</v>
      </c>
      <c r="U295" s="21" t="s">
        <v>65</v>
      </c>
      <c r="V295" s="21" t="s">
        <v>52</v>
      </c>
      <c r="W295" s="21" t="s">
        <v>37</v>
      </c>
      <c r="X295" s="21">
        <v>4</v>
      </c>
      <c r="Y295" s="23">
        <f>streaming_service_data!$X295*streaming_service_data!$E295</f>
        <v>47.96</v>
      </c>
      <c r="Z295" s="21" t="s">
        <v>410</v>
      </c>
      <c r="AA295" s="21">
        <v>2024</v>
      </c>
      <c r="AB295" s="21" t="str">
        <f t="shared" si="20"/>
        <v>Nov</v>
      </c>
      <c r="AC295" s="21">
        <f t="shared" si="21"/>
        <v>2024</v>
      </c>
      <c r="AD295" s="21" t="s">
        <v>478</v>
      </c>
      <c r="AE295" s="39">
        <f t="shared" si="22"/>
        <v>5.3809523809523814</v>
      </c>
      <c r="AF295" s="35">
        <f t="shared" si="23"/>
        <v>0.18584070796460178</v>
      </c>
      <c r="AG295" s="21">
        <f ca="1">TODAY()-streaming_service_data!$D295</f>
        <v>137</v>
      </c>
      <c r="AH295" s="24" t="str">
        <f ca="1">IF(AG295&lt;=100,"Active",IF(streaming_service_data!$AG295&lt;200,"Moderate","In-Active"))</f>
        <v>Moderate</v>
      </c>
      <c r="AI295" s="2">
        <f t="shared" si="24"/>
        <v>4</v>
      </c>
    </row>
    <row r="296" spans="1:35" s="2" customFormat="1" ht="15" x14ac:dyDescent="0.2">
      <c r="A296" s="17">
        <v>4019</v>
      </c>
      <c r="B296" s="17" t="s">
        <v>118</v>
      </c>
      <c r="C296" s="25">
        <v>45289</v>
      </c>
      <c r="D296" s="25">
        <v>45455</v>
      </c>
      <c r="E296" s="17">
        <v>15.99</v>
      </c>
      <c r="F296" s="17">
        <v>349</v>
      </c>
      <c r="G296" s="17" t="s">
        <v>46</v>
      </c>
      <c r="H296" s="17">
        <v>1</v>
      </c>
      <c r="I296" s="17">
        <v>6</v>
      </c>
      <c r="J296" s="17" t="b">
        <v>1</v>
      </c>
      <c r="K296" s="17">
        <v>334</v>
      </c>
      <c r="L296" s="17">
        <v>76</v>
      </c>
      <c r="M296" s="17" t="s">
        <v>39</v>
      </c>
      <c r="N296" s="17" t="s">
        <v>49</v>
      </c>
      <c r="O296" s="17" t="s">
        <v>41</v>
      </c>
      <c r="P296" s="17">
        <v>32</v>
      </c>
      <c r="Q296" s="17">
        <v>3.3</v>
      </c>
      <c r="R296" s="17" t="b">
        <v>0</v>
      </c>
      <c r="S296" s="17" t="s">
        <v>28</v>
      </c>
      <c r="T296" s="17">
        <v>1911</v>
      </c>
      <c r="U296" s="17" t="s">
        <v>51</v>
      </c>
      <c r="V296" s="17" t="s">
        <v>68</v>
      </c>
      <c r="W296" s="17" t="s">
        <v>75</v>
      </c>
      <c r="X296" s="17">
        <v>5</v>
      </c>
      <c r="Y296" s="19">
        <f>streaming_service_data!$X296*streaming_service_data!$E296</f>
        <v>79.95</v>
      </c>
      <c r="Z296" s="17" t="s">
        <v>415</v>
      </c>
      <c r="AA296" s="17">
        <v>2023</v>
      </c>
      <c r="AB296" s="17" t="str">
        <f t="shared" si="20"/>
        <v>Jun</v>
      </c>
      <c r="AC296" s="17">
        <f t="shared" si="21"/>
        <v>2024</v>
      </c>
      <c r="AD296" s="17" t="s">
        <v>480</v>
      </c>
      <c r="AE296" s="38">
        <f t="shared" si="22"/>
        <v>10.90625</v>
      </c>
      <c r="AF296" s="31">
        <f t="shared" si="23"/>
        <v>9.1690544412607447E-2</v>
      </c>
      <c r="AG296" s="17">
        <f ca="1">TODAY()-streaming_service_data!$D296</f>
        <v>290</v>
      </c>
      <c r="AH296" s="20" t="str">
        <f ca="1">IF(AG296&lt;=100,"Active",IF(streaming_service_data!$AG296&lt;200,"Moderate","In-Active"))</f>
        <v>In-Active</v>
      </c>
      <c r="AI296" s="2">
        <f t="shared" si="24"/>
        <v>5</v>
      </c>
    </row>
    <row r="297" spans="1:35" s="2" customFormat="1" ht="15" x14ac:dyDescent="0.2">
      <c r="A297" s="21">
        <v>4020</v>
      </c>
      <c r="B297" s="21" t="s">
        <v>378</v>
      </c>
      <c r="C297" s="22">
        <v>45371</v>
      </c>
      <c r="D297" s="22">
        <v>45334</v>
      </c>
      <c r="E297" s="21">
        <v>15.99</v>
      </c>
      <c r="F297" s="21">
        <v>81</v>
      </c>
      <c r="G297" s="21" t="s">
        <v>43</v>
      </c>
      <c r="H297" s="21">
        <v>1</v>
      </c>
      <c r="I297" s="21">
        <v>6</v>
      </c>
      <c r="J297" s="21" t="b">
        <v>0</v>
      </c>
      <c r="K297" s="21">
        <v>390</v>
      </c>
      <c r="L297" s="21">
        <v>43</v>
      </c>
      <c r="M297" s="21" t="s">
        <v>44</v>
      </c>
      <c r="N297" s="21" t="s">
        <v>40</v>
      </c>
      <c r="O297" s="21" t="s">
        <v>41</v>
      </c>
      <c r="P297" s="21">
        <v>33</v>
      </c>
      <c r="Q297" s="21">
        <v>4</v>
      </c>
      <c r="R297" s="21" t="b">
        <v>0</v>
      </c>
      <c r="S297" s="21" t="s">
        <v>28</v>
      </c>
      <c r="T297" s="21">
        <v>4162</v>
      </c>
      <c r="U297" s="21" t="s">
        <v>35</v>
      </c>
      <c r="V297" s="21" t="s">
        <v>60</v>
      </c>
      <c r="W297" s="21" t="s">
        <v>75</v>
      </c>
      <c r="X297" s="21">
        <v>1</v>
      </c>
      <c r="Y297" s="23">
        <f>streaming_service_data!$X297*streaming_service_data!$E297</f>
        <v>15.99</v>
      </c>
      <c r="Z297" s="21" t="s">
        <v>406</v>
      </c>
      <c r="AA297" s="21">
        <v>2024</v>
      </c>
      <c r="AB297" s="21" t="str">
        <f t="shared" si="20"/>
        <v>Feb</v>
      </c>
      <c r="AC297" s="21">
        <f t="shared" si="21"/>
        <v>2024</v>
      </c>
      <c r="AD297" s="21" t="s">
        <v>480</v>
      </c>
      <c r="AE297" s="39">
        <f t="shared" si="22"/>
        <v>2.4545454545454546</v>
      </c>
      <c r="AF297" s="35">
        <f t="shared" si="23"/>
        <v>0.40740740740740738</v>
      </c>
      <c r="AG297" s="21">
        <f ca="1">TODAY()-streaming_service_data!$D297</f>
        <v>411</v>
      </c>
      <c r="AH297" s="24" t="str">
        <f ca="1">IF(AG297&lt;=100,"Active",IF(streaming_service_data!$AG297&lt;200,"Moderate","In-Active"))</f>
        <v>In-Active</v>
      </c>
      <c r="AI297" s="2">
        <f t="shared" si="24"/>
        <v>1</v>
      </c>
    </row>
    <row r="298" spans="1:35" s="2" customFormat="1" ht="15" x14ac:dyDescent="0.2">
      <c r="A298" s="17">
        <v>4024</v>
      </c>
      <c r="B298" s="17" t="s">
        <v>157</v>
      </c>
      <c r="C298" s="25">
        <v>45037</v>
      </c>
      <c r="D298" s="25">
        <v>45485</v>
      </c>
      <c r="E298" s="17">
        <v>7.99</v>
      </c>
      <c r="F298" s="17">
        <v>286</v>
      </c>
      <c r="G298" s="17" t="s">
        <v>33</v>
      </c>
      <c r="H298" s="17">
        <v>3</v>
      </c>
      <c r="I298" s="17">
        <v>1</v>
      </c>
      <c r="J298" s="17" t="b">
        <v>0</v>
      </c>
      <c r="K298" s="17">
        <v>843</v>
      </c>
      <c r="L298" s="17">
        <v>26</v>
      </c>
      <c r="M298" s="17" t="s">
        <v>44</v>
      </c>
      <c r="N298" s="17" t="s">
        <v>26</v>
      </c>
      <c r="O298" s="17" t="s">
        <v>34</v>
      </c>
      <c r="P298" s="17">
        <v>11</v>
      </c>
      <c r="Q298" s="17">
        <v>3.5</v>
      </c>
      <c r="R298" s="17" t="b">
        <v>0</v>
      </c>
      <c r="S298" s="17" t="s">
        <v>28</v>
      </c>
      <c r="T298" s="17">
        <v>318</v>
      </c>
      <c r="U298" s="17" t="s">
        <v>65</v>
      </c>
      <c r="V298" s="17" t="s">
        <v>68</v>
      </c>
      <c r="W298" s="17" t="s">
        <v>53</v>
      </c>
      <c r="X298" s="17">
        <v>14</v>
      </c>
      <c r="Y298" s="19">
        <f>streaming_service_data!$X298*streaming_service_data!$E298</f>
        <v>111.86</v>
      </c>
      <c r="Z298" s="17" t="s">
        <v>407</v>
      </c>
      <c r="AA298" s="17">
        <v>2023</v>
      </c>
      <c r="AB298" s="17" t="str">
        <f t="shared" si="20"/>
        <v>Jul</v>
      </c>
      <c r="AC298" s="17">
        <f t="shared" si="21"/>
        <v>2024</v>
      </c>
      <c r="AD298" s="17" t="s">
        <v>479</v>
      </c>
      <c r="AE298" s="38">
        <f t="shared" si="22"/>
        <v>26</v>
      </c>
      <c r="AF298" s="31">
        <f t="shared" si="23"/>
        <v>3.8461538461538464E-2</v>
      </c>
      <c r="AG298" s="17">
        <f ca="1">TODAY()-streaming_service_data!$D298</f>
        <v>260</v>
      </c>
      <c r="AH298" s="20" t="str">
        <f ca="1">IF(AG298&lt;=100,"Active",IF(streaming_service_data!$AG298&lt;200,"Moderate","In-Active"))</f>
        <v>In-Active</v>
      </c>
      <c r="AI298" s="2">
        <f t="shared" si="24"/>
        <v>14</v>
      </c>
    </row>
    <row r="299" spans="1:35" s="2" customFormat="1" ht="15" x14ac:dyDescent="0.2">
      <c r="A299" s="21">
        <v>4027</v>
      </c>
      <c r="B299" s="21" t="s">
        <v>352</v>
      </c>
      <c r="C299" s="22">
        <v>45395</v>
      </c>
      <c r="D299" s="22">
        <v>45620</v>
      </c>
      <c r="E299" s="21">
        <v>15.99</v>
      </c>
      <c r="F299" s="21">
        <v>82</v>
      </c>
      <c r="G299" s="21" t="s">
        <v>55</v>
      </c>
      <c r="H299" s="21">
        <v>2</v>
      </c>
      <c r="I299" s="21">
        <v>3</v>
      </c>
      <c r="J299" s="21" t="b">
        <v>0</v>
      </c>
      <c r="K299" s="21">
        <v>999</v>
      </c>
      <c r="L299" s="21">
        <v>190</v>
      </c>
      <c r="M299" s="21" t="s">
        <v>74</v>
      </c>
      <c r="N299" s="21" t="s">
        <v>26</v>
      </c>
      <c r="O299" s="21" t="s">
        <v>50</v>
      </c>
      <c r="P299" s="21">
        <v>57</v>
      </c>
      <c r="Q299" s="21">
        <v>3.1</v>
      </c>
      <c r="R299" s="21" t="b">
        <v>1</v>
      </c>
      <c r="S299" s="21" t="s">
        <v>28</v>
      </c>
      <c r="T299" s="21">
        <v>4920</v>
      </c>
      <c r="U299" s="21" t="s">
        <v>65</v>
      </c>
      <c r="V299" s="21" t="s">
        <v>30</v>
      </c>
      <c r="W299" s="21" t="s">
        <v>75</v>
      </c>
      <c r="X299" s="21">
        <v>7</v>
      </c>
      <c r="Y299" s="23">
        <f>streaming_service_data!$X299*streaming_service_data!$E299</f>
        <v>111.93</v>
      </c>
      <c r="Z299" s="21" t="s">
        <v>407</v>
      </c>
      <c r="AA299" s="21">
        <v>2024</v>
      </c>
      <c r="AB299" s="21" t="str">
        <f t="shared" si="20"/>
        <v>Nov</v>
      </c>
      <c r="AC299" s="21">
        <f t="shared" si="21"/>
        <v>2024</v>
      </c>
      <c r="AD299" s="21" t="s">
        <v>480</v>
      </c>
      <c r="AE299" s="39">
        <f t="shared" si="22"/>
        <v>1.4385964912280702</v>
      </c>
      <c r="AF299" s="35">
        <f t="shared" si="23"/>
        <v>0.69512195121951215</v>
      </c>
      <c r="AG299" s="21">
        <f ca="1">TODAY()-streaming_service_data!$D299</f>
        <v>125</v>
      </c>
      <c r="AH299" s="24" t="str">
        <f ca="1">IF(AG299&lt;=100,"Active",IF(streaming_service_data!$AG299&lt;200,"Moderate","In-Active"))</f>
        <v>Moderate</v>
      </c>
      <c r="AI299" s="2">
        <f t="shared" si="24"/>
        <v>7</v>
      </c>
    </row>
    <row r="300" spans="1:35" s="2" customFormat="1" ht="15" x14ac:dyDescent="0.2">
      <c r="A300" s="17">
        <v>4028</v>
      </c>
      <c r="B300" s="17" t="s">
        <v>148</v>
      </c>
      <c r="C300" s="25">
        <v>45387</v>
      </c>
      <c r="D300" s="25">
        <v>45547</v>
      </c>
      <c r="E300" s="17">
        <v>7.99</v>
      </c>
      <c r="F300" s="17">
        <v>76</v>
      </c>
      <c r="G300" s="17" t="s">
        <v>55</v>
      </c>
      <c r="H300" s="17">
        <v>2</v>
      </c>
      <c r="I300" s="17">
        <v>4</v>
      </c>
      <c r="J300" s="17" t="b">
        <v>1</v>
      </c>
      <c r="K300" s="17">
        <v>324</v>
      </c>
      <c r="L300" s="17">
        <v>113</v>
      </c>
      <c r="M300" s="17" t="s">
        <v>59</v>
      </c>
      <c r="N300" s="17" t="s">
        <v>49</v>
      </c>
      <c r="O300" s="17" t="s">
        <v>67</v>
      </c>
      <c r="P300" s="17">
        <v>87</v>
      </c>
      <c r="Q300" s="17">
        <v>4.9000000000000004</v>
      </c>
      <c r="R300" s="17" t="b">
        <v>0</v>
      </c>
      <c r="S300" s="17" t="s">
        <v>28</v>
      </c>
      <c r="T300" s="17">
        <v>4702</v>
      </c>
      <c r="U300" s="17" t="s">
        <v>57</v>
      </c>
      <c r="V300" s="17" t="s">
        <v>36</v>
      </c>
      <c r="W300" s="17" t="s">
        <v>53</v>
      </c>
      <c r="X300" s="17">
        <v>5</v>
      </c>
      <c r="Y300" s="19">
        <f>streaming_service_data!$X300*streaming_service_data!$E300</f>
        <v>39.950000000000003</v>
      </c>
      <c r="Z300" s="17" t="s">
        <v>407</v>
      </c>
      <c r="AA300" s="17">
        <v>2024</v>
      </c>
      <c r="AB300" s="17" t="str">
        <f t="shared" si="20"/>
        <v>Sep</v>
      </c>
      <c r="AC300" s="17">
        <f t="shared" si="21"/>
        <v>2024</v>
      </c>
      <c r="AD300" s="17" t="s">
        <v>479</v>
      </c>
      <c r="AE300" s="38">
        <f t="shared" si="22"/>
        <v>0.87356321839080464</v>
      </c>
      <c r="AF300" s="31">
        <f t="shared" si="23"/>
        <v>1.1447368421052631</v>
      </c>
      <c r="AG300" s="17">
        <f ca="1">TODAY()-streaming_service_data!$D300</f>
        <v>198</v>
      </c>
      <c r="AH300" s="20" t="str">
        <f ca="1">IF(AG300&lt;=100,"Active",IF(streaming_service_data!$AG300&lt;200,"Moderate","In-Active"))</f>
        <v>Moderate</v>
      </c>
      <c r="AI300" s="2">
        <f t="shared" si="24"/>
        <v>5</v>
      </c>
    </row>
    <row r="301" spans="1:35" s="2" customFormat="1" ht="15" x14ac:dyDescent="0.2">
      <c r="A301" s="21">
        <v>4029</v>
      </c>
      <c r="B301" s="21" t="s">
        <v>171</v>
      </c>
      <c r="C301" s="22">
        <v>45580</v>
      </c>
      <c r="D301" s="22">
        <v>45620</v>
      </c>
      <c r="E301" s="21">
        <v>11.99</v>
      </c>
      <c r="F301" s="21">
        <v>308</v>
      </c>
      <c r="G301" s="21" t="s">
        <v>33</v>
      </c>
      <c r="H301" s="21">
        <v>2</v>
      </c>
      <c r="I301" s="21">
        <v>3</v>
      </c>
      <c r="J301" s="21" t="b">
        <v>0</v>
      </c>
      <c r="K301" s="21">
        <v>392</v>
      </c>
      <c r="L301" s="21">
        <v>151</v>
      </c>
      <c r="M301" s="21" t="s">
        <v>39</v>
      </c>
      <c r="N301" s="21" t="s">
        <v>40</v>
      </c>
      <c r="O301" s="21" t="s">
        <v>34</v>
      </c>
      <c r="P301" s="21">
        <v>27</v>
      </c>
      <c r="Q301" s="21">
        <v>4.2</v>
      </c>
      <c r="R301" s="21" t="b">
        <v>1</v>
      </c>
      <c r="S301" s="21" t="s">
        <v>28</v>
      </c>
      <c r="T301" s="21">
        <v>1176</v>
      </c>
      <c r="U301" s="21" t="s">
        <v>29</v>
      </c>
      <c r="V301" s="21" t="s">
        <v>52</v>
      </c>
      <c r="W301" s="21" t="s">
        <v>37</v>
      </c>
      <c r="X301" s="21">
        <v>1</v>
      </c>
      <c r="Y301" s="23">
        <f>streaming_service_data!$X301*streaming_service_data!$E301</f>
        <v>11.99</v>
      </c>
      <c r="Z301" s="21" t="s">
        <v>413</v>
      </c>
      <c r="AA301" s="21">
        <v>2024</v>
      </c>
      <c r="AB301" s="21" t="str">
        <f t="shared" si="20"/>
        <v>Nov</v>
      </c>
      <c r="AC301" s="21">
        <f t="shared" si="21"/>
        <v>2024</v>
      </c>
      <c r="AD301" s="21" t="s">
        <v>478</v>
      </c>
      <c r="AE301" s="39">
        <f t="shared" si="22"/>
        <v>11.407407407407407</v>
      </c>
      <c r="AF301" s="35">
        <f t="shared" si="23"/>
        <v>8.7662337662337664E-2</v>
      </c>
      <c r="AG301" s="21">
        <f ca="1">TODAY()-streaming_service_data!$D301</f>
        <v>125</v>
      </c>
      <c r="AH301" s="24" t="str">
        <f ca="1">IF(AG301&lt;=100,"Active",IF(streaming_service_data!$AG301&lt;200,"Moderate","In-Active"))</f>
        <v>Moderate</v>
      </c>
      <c r="AI301" s="2">
        <f t="shared" si="24"/>
        <v>1</v>
      </c>
    </row>
    <row r="302" spans="1:35" s="2" customFormat="1" ht="15" x14ac:dyDescent="0.2">
      <c r="A302" s="17">
        <v>4037</v>
      </c>
      <c r="B302" s="17" t="s">
        <v>246</v>
      </c>
      <c r="C302" s="25">
        <v>45260</v>
      </c>
      <c r="D302" s="25">
        <v>45640</v>
      </c>
      <c r="E302" s="17">
        <v>11.99</v>
      </c>
      <c r="F302" s="17">
        <v>103</v>
      </c>
      <c r="G302" s="17" t="s">
        <v>79</v>
      </c>
      <c r="H302" s="17">
        <v>4</v>
      </c>
      <c r="I302" s="17">
        <v>4</v>
      </c>
      <c r="J302" s="17" t="b">
        <v>0</v>
      </c>
      <c r="K302" s="17">
        <v>305</v>
      </c>
      <c r="L302" s="17">
        <v>191</v>
      </c>
      <c r="M302" s="17" t="s">
        <v>39</v>
      </c>
      <c r="N302" s="17" t="s">
        <v>26</v>
      </c>
      <c r="O302" s="17" t="s">
        <v>67</v>
      </c>
      <c r="P302" s="17">
        <v>98</v>
      </c>
      <c r="Q302" s="17">
        <v>4.7</v>
      </c>
      <c r="R302" s="17" t="b">
        <v>1</v>
      </c>
      <c r="S302" s="17" t="s">
        <v>28</v>
      </c>
      <c r="T302" s="17">
        <v>1824</v>
      </c>
      <c r="U302" s="17" t="s">
        <v>65</v>
      </c>
      <c r="V302" s="17" t="s">
        <v>52</v>
      </c>
      <c r="W302" s="17" t="s">
        <v>75</v>
      </c>
      <c r="X302" s="17">
        <v>12</v>
      </c>
      <c r="Y302" s="19">
        <f>streaming_service_data!$X302*streaming_service_data!$E302</f>
        <v>143.88</v>
      </c>
      <c r="Z302" s="17" t="s">
        <v>414</v>
      </c>
      <c r="AA302" s="17">
        <v>2023</v>
      </c>
      <c r="AB302" s="17" t="str">
        <f t="shared" si="20"/>
        <v>Dec</v>
      </c>
      <c r="AC302" s="17">
        <f t="shared" si="21"/>
        <v>2024</v>
      </c>
      <c r="AD302" s="17" t="s">
        <v>478</v>
      </c>
      <c r="AE302" s="38">
        <f t="shared" si="22"/>
        <v>1.0510204081632653</v>
      </c>
      <c r="AF302" s="31">
        <f t="shared" si="23"/>
        <v>0.95145631067961167</v>
      </c>
      <c r="AG302" s="17">
        <f ca="1">TODAY()-streaming_service_data!$D302</f>
        <v>105</v>
      </c>
      <c r="AH302" s="20" t="str">
        <f ca="1">IF(AG302&lt;=100,"Active",IF(streaming_service_data!$AG302&lt;200,"Moderate","In-Active"))</f>
        <v>Moderate</v>
      </c>
      <c r="AI302" s="2">
        <f t="shared" si="24"/>
        <v>12</v>
      </c>
    </row>
    <row r="303" spans="1:35" s="2" customFormat="1" ht="15" x14ac:dyDescent="0.2">
      <c r="A303" s="21">
        <v>4044</v>
      </c>
      <c r="B303" s="21" t="s">
        <v>302</v>
      </c>
      <c r="C303" s="22">
        <v>45022</v>
      </c>
      <c r="D303" s="22">
        <v>45619</v>
      </c>
      <c r="E303" s="21">
        <v>15.99</v>
      </c>
      <c r="F303" s="21">
        <v>309</v>
      </c>
      <c r="G303" s="21" t="s">
        <v>79</v>
      </c>
      <c r="H303" s="21">
        <v>5</v>
      </c>
      <c r="I303" s="21">
        <v>5</v>
      </c>
      <c r="J303" s="21" t="b">
        <v>0</v>
      </c>
      <c r="K303" s="21">
        <v>851</v>
      </c>
      <c r="L303" s="21">
        <v>166</v>
      </c>
      <c r="M303" s="21" t="s">
        <v>74</v>
      </c>
      <c r="N303" s="21" t="s">
        <v>64</v>
      </c>
      <c r="O303" s="21" t="s">
        <v>50</v>
      </c>
      <c r="P303" s="21">
        <v>66</v>
      </c>
      <c r="Q303" s="21">
        <v>4</v>
      </c>
      <c r="R303" s="21" t="b">
        <v>1</v>
      </c>
      <c r="S303" s="21" t="s">
        <v>28</v>
      </c>
      <c r="T303" s="21">
        <v>4783</v>
      </c>
      <c r="U303" s="21" t="s">
        <v>57</v>
      </c>
      <c r="V303" s="21" t="s">
        <v>60</v>
      </c>
      <c r="W303" s="21" t="s">
        <v>75</v>
      </c>
      <c r="X303" s="21">
        <v>19</v>
      </c>
      <c r="Y303" s="23">
        <f>streaming_service_data!$X303*streaming_service_data!$E303</f>
        <v>303.81</v>
      </c>
      <c r="Z303" s="21" t="s">
        <v>407</v>
      </c>
      <c r="AA303" s="21">
        <v>2023</v>
      </c>
      <c r="AB303" s="21" t="str">
        <f t="shared" si="20"/>
        <v>Nov</v>
      </c>
      <c r="AC303" s="21">
        <f t="shared" si="21"/>
        <v>2024</v>
      </c>
      <c r="AD303" s="21" t="s">
        <v>480</v>
      </c>
      <c r="AE303" s="39">
        <f t="shared" si="22"/>
        <v>4.6818181818181817</v>
      </c>
      <c r="AF303" s="35">
        <f t="shared" si="23"/>
        <v>0.21359223300970873</v>
      </c>
      <c r="AG303" s="21">
        <f ca="1">TODAY()-streaming_service_data!$D303</f>
        <v>126</v>
      </c>
      <c r="AH303" s="24" t="str">
        <f ca="1">IF(AG303&lt;=100,"Active",IF(streaming_service_data!$AG303&lt;200,"Moderate","In-Active"))</f>
        <v>Moderate</v>
      </c>
      <c r="AI303" s="2">
        <f t="shared" si="24"/>
        <v>19</v>
      </c>
    </row>
    <row r="304" spans="1:35" s="2" customFormat="1" ht="15" x14ac:dyDescent="0.2">
      <c r="A304" s="17">
        <v>4048</v>
      </c>
      <c r="B304" s="17" t="s">
        <v>125</v>
      </c>
      <c r="C304" s="25">
        <v>45328</v>
      </c>
      <c r="D304" s="25">
        <v>45643</v>
      </c>
      <c r="E304" s="17">
        <v>11.99</v>
      </c>
      <c r="F304" s="17">
        <v>242</v>
      </c>
      <c r="G304" s="17" t="s">
        <v>55</v>
      </c>
      <c r="H304" s="17">
        <v>3</v>
      </c>
      <c r="I304" s="17">
        <v>1</v>
      </c>
      <c r="J304" s="17" t="b">
        <v>0</v>
      </c>
      <c r="K304" s="17">
        <v>273</v>
      </c>
      <c r="L304" s="17">
        <v>96</v>
      </c>
      <c r="M304" s="17" t="s">
        <v>63</v>
      </c>
      <c r="N304" s="17" t="s">
        <v>49</v>
      </c>
      <c r="O304" s="17" t="s">
        <v>67</v>
      </c>
      <c r="P304" s="17">
        <v>34</v>
      </c>
      <c r="Q304" s="17">
        <v>4.9000000000000004</v>
      </c>
      <c r="R304" s="17" t="b">
        <v>1</v>
      </c>
      <c r="S304" s="17" t="s">
        <v>28</v>
      </c>
      <c r="T304" s="17">
        <v>868</v>
      </c>
      <c r="U304" s="17" t="s">
        <v>51</v>
      </c>
      <c r="V304" s="17" t="s">
        <v>52</v>
      </c>
      <c r="W304" s="17" t="s">
        <v>53</v>
      </c>
      <c r="X304" s="17">
        <v>10</v>
      </c>
      <c r="Y304" s="19">
        <f>streaming_service_data!$X304*streaming_service_data!$E304</f>
        <v>119.9</v>
      </c>
      <c r="Z304" s="17" t="s">
        <v>405</v>
      </c>
      <c r="AA304" s="17">
        <v>2024</v>
      </c>
      <c r="AB304" s="17" t="str">
        <f t="shared" si="20"/>
        <v>Dec</v>
      </c>
      <c r="AC304" s="17">
        <f t="shared" si="21"/>
        <v>2024</v>
      </c>
      <c r="AD304" s="17" t="s">
        <v>478</v>
      </c>
      <c r="AE304" s="38">
        <f t="shared" si="22"/>
        <v>7.117647058823529</v>
      </c>
      <c r="AF304" s="31">
        <f t="shared" si="23"/>
        <v>0.14049586776859505</v>
      </c>
      <c r="AG304" s="17">
        <f ca="1">TODAY()-streaming_service_data!$D304</f>
        <v>102</v>
      </c>
      <c r="AH304" s="20" t="str">
        <f ca="1">IF(AG304&lt;=100,"Active",IF(streaming_service_data!$AG304&lt;200,"Moderate","In-Active"))</f>
        <v>Moderate</v>
      </c>
      <c r="AI304" s="2">
        <f t="shared" si="24"/>
        <v>10</v>
      </c>
    </row>
    <row r="305" spans="1:35" s="2" customFormat="1" ht="15" x14ac:dyDescent="0.2">
      <c r="A305" s="21">
        <v>4057</v>
      </c>
      <c r="B305" s="21" t="s">
        <v>245</v>
      </c>
      <c r="C305" s="22">
        <v>45570</v>
      </c>
      <c r="D305" s="22">
        <v>45624</v>
      </c>
      <c r="E305" s="21">
        <v>15.99</v>
      </c>
      <c r="F305" s="21">
        <v>256</v>
      </c>
      <c r="G305" s="21" t="s">
        <v>62</v>
      </c>
      <c r="H305" s="21">
        <v>5</v>
      </c>
      <c r="I305" s="21">
        <v>3</v>
      </c>
      <c r="J305" s="21" t="b">
        <v>0</v>
      </c>
      <c r="K305" s="21">
        <v>929</v>
      </c>
      <c r="L305" s="21">
        <v>89</v>
      </c>
      <c r="M305" s="21" t="s">
        <v>39</v>
      </c>
      <c r="N305" s="21" t="s">
        <v>26</v>
      </c>
      <c r="O305" s="21" t="s">
        <v>50</v>
      </c>
      <c r="P305" s="21">
        <v>89</v>
      </c>
      <c r="Q305" s="21">
        <v>3.3</v>
      </c>
      <c r="R305" s="21" t="b">
        <v>0</v>
      </c>
      <c r="S305" s="21" t="s">
        <v>28</v>
      </c>
      <c r="T305" s="21">
        <v>60</v>
      </c>
      <c r="U305" s="21" t="s">
        <v>29</v>
      </c>
      <c r="V305" s="21" t="s">
        <v>68</v>
      </c>
      <c r="W305" s="21" t="s">
        <v>53</v>
      </c>
      <c r="X305" s="21">
        <v>1</v>
      </c>
      <c r="Y305" s="23">
        <f>streaming_service_data!$X305*streaming_service_data!$E305</f>
        <v>15.99</v>
      </c>
      <c r="Z305" s="21" t="s">
        <v>413</v>
      </c>
      <c r="AA305" s="21">
        <v>2024</v>
      </c>
      <c r="AB305" s="21" t="str">
        <f t="shared" si="20"/>
        <v>Nov</v>
      </c>
      <c r="AC305" s="21">
        <f t="shared" si="21"/>
        <v>2024</v>
      </c>
      <c r="AD305" s="21" t="s">
        <v>480</v>
      </c>
      <c r="AE305" s="39">
        <f t="shared" si="22"/>
        <v>2.8764044943820224</v>
      </c>
      <c r="AF305" s="35">
        <f t="shared" si="23"/>
        <v>0.34765625</v>
      </c>
      <c r="AG305" s="21">
        <f ca="1">TODAY()-streaming_service_data!$D305</f>
        <v>121</v>
      </c>
      <c r="AH305" s="24" t="str">
        <f ca="1">IF(AG305&lt;=100,"Active",IF(streaming_service_data!$AG305&lt;200,"Moderate","In-Active"))</f>
        <v>Moderate</v>
      </c>
      <c r="AI305" s="2">
        <f t="shared" si="24"/>
        <v>1</v>
      </c>
    </row>
    <row r="306" spans="1:35" s="2" customFormat="1" ht="15" x14ac:dyDescent="0.2">
      <c r="A306" s="17">
        <v>4066</v>
      </c>
      <c r="B306" s="17" t="s">
        <v>102</v>
      </c>
      <c r="C306" s="25">
        <v>45011</v>
      </c>
      <c r="D306" s="25">
        <v>45638</v>
      </c>
      <c r="E306" s="17">
        <v>11.99</v>
      </c>
      <c r="F306" s="17">
        <v>76</v>
      </c>
      <c r="G306" s="17" t="s">
        <v>43</v>
      </c>
      <c r="H306" s="17">
        <v>2</v>
      </c>
      <c r="I306" s="17">
        <v>3</v>
      </c>
      <c r="J306" s="17" t="b">
        <v>0</v>
      </c>
      <c r="K306" s="17">
        <v>788</v>
      </c>
      <c r="L306" s="17">
        <v>55</v>
      </c>
      <c r="M306" s="17" t="s">
        <v>44</v>
      </c>
      <c r="N306" s="17" t="s">
        <v>49</v>
      </c>
      <c r="O306" s="17" t="s">
        <v>34</v>
      </c>
      <c r="P306" s="17">
        <v>50</v>
      </c>
      <c r="Q306" s="17">
        <v>4.8</v>
      </c>
      <c r="R306" s="17" t="b">
        <v>1</v>
      </c>
      <c r="S306" s="17" t="s">
        <v>28</v>
      </c>
      <c r="T306" s="17">
        <v>1744</v>
      </c>
      <c r="U306" s="17" t="s">
        <v>57</v>
      </c>
      <c r="V306" s="17" t="s">
        <v>52</v>
      </c>
      <c r="W306" s="17" t="s">
        <v>53</v>
      </c>
      <c r="X306" s="17">
        <v>20</v>
      </c>
      <c r="Y306" s="19">
        <f>streaming_service_data!$X306*streaming_service_data!$E306</f>
        <v>239.8</v>
      </c>
      <c r="Z306" s="17" t="s">
        <v>406</v>
      </c>
      <c r="AA306" s="17">
        <v>2023</v>
      </c>
      <c r="AB306" s="17" t="str">
        <f t="shared" si="20"/>
        <v>Dec</v>
      </c>
      <c r="AC306" s="17">
        <f t="shared" si="21"/>
        <v>2024</v>
      </c>
      <c r="AD306" s="17" t="s">
        <v>478</v>
      </c>
      <c r="AE306" s="38">
        <f t="shared" si="22"/>
        <v>1.52</v>
      </c>
      <c r="AF306" s="31">
        <f t="shared" si="23"/>
        <v>0.65789473684210531</v>
      </c>
      <c r="AG306" s="17">
        <f ca="1">TODAY()-streaming_service_data!$D306</f>
        <v>107</v>
      </c>
      <c r="AH306" s="20" t="str">
        <f ca="1">IF(AG306&lt;=100,"Active",IF(streaming_service_data!$AG306&lt;200,"Moderate","In-Active"))</f>
        <v>Moderate</v>
      </c>
      <c r="AI306" s="2">
        <f t="shared" si="24"/>
        <v>20</v>
      </c>
    </row>
    <row r="307" spans="1:35" s="2" customFormat="1" ht="15" x14ac:dyDescent="0.2">
      <c r="A307" s="21">
        <v>4079</v>
      </c>
      <c r="B307" s="21" t="s">
        <v>392</v>
      </c>
      <c r="C307" s="22">
        <v>44942</v>
      </c>
      <c r="D307" s="22">
        <v>45641</v>
      </c>
      <c r="E307" s="21">
        <v>7.99</v>
      </c>
      <c r="F307" s="21">
        <v>171</v>
      </c>
      <c r="G307" s="21" t="s">
        <v>55</v>
      </c>
      <c r="H307" s="21">
        <v>3</v>
      </c>
      <c r="I307" s="21">
        <v>6</v>
      </c>
      <c r="J307" s="21" t="b">
        <v>1</v>
      </c>
      <c r="K307" s="21">
        <v>858</v>
      </c>
      <c r="L307" s="21">
        <v>58</v>
      </c>
      <c r="M307" s="21" t="s">
        <v>63</v>
      </c>
      <c r="N307" s="21" t="s">
        <v>40</v>
      </c>
      <c r="O307" s="21" t="s">
        <v>34</v>
      </c>
      <c r="P307" s="21">
        <v>21</v>
      </c>
      <c r="Q307" s="21">
        <v>4.5</v>
      </c>
      <c r="R307" s="21" t="b">
        <v>1</v>
      </c>
      <c r="S307" s="21" t="s">
        <v>28</v>
      </c>
      <c r="T307" s="21">
        <v>2521</v>
      </c>
      <c r="U307" s="21" t="s">
        <v>29</v>
      </c>
      <c r="V307" s="21" t="s">
        <v>60</v>
      </c>
      <c r="W307" s="21" t="s">
        <v>75</v>
      </c>
      <c r="X307" s="21">
        <v>22</v>
      </c>
      <c r="Y307" s="23">
        <f>streaming_service_data!$X307*streaming_service_data!$E307</f>
        <v>175.78</v>
      </c>
      <c r="Z307" s="21" t="s">
        <v>404</v>
      </c>
      <c r="AA307" s="21">
        <v>2023</v>
      </c>
      <c r="AB307" s="21" t="str">
        <f t="shared" si="20"/>
        <v>Dec</v>
      </c>
      <c r="AC307" s="21">
        <f t="shared" si="21"/>
        <v>2024</v>
      </c>
      <c r="AD307" s="21" t="s">
        <v>479</v>
      </c>
      <c r="AE307" s="39">
        <f t="shared" si="22"/>
        <v>8.1428571428571423</v>
      </c>
      <c r="AF307" s="35">
        <f t="shared" si="23"/>
        <v>0.12280701754385964</v>
      </c>
      <c r="AG307" s="21">
        <f ca="1">TODAY()-streaming_service_data!$D307</f>
        <v>104</v>
      </c>
      <c r="AH307" s="24" t="str">
        <f ca="1">IF(AG307&lt;=100,"Active",IF(streaming_service_data!$AG307&lt;200,"Moderate","In-Active"))</f>
        <v>Moderate</v>
      </c>
      <c r="AI307" s="2">
        <f t="shared" si="24"/>
        <v>22</v>
      </c>
    </row>
    <row r="308" spans="1:35" s="2" customFormat="1" ht="15" x14ac:dyDescent="0.2">
      <c r="A308" s="17">
        <v>4083</v>
      </c>
      <c r="B308" s="17" t="s">
        <v>88</v>
      </c>
      <c r="C308" s="25">
        <v>45321</v>
      </c>
      <c r="D308" s="25">
        <v>45577</v>
      </c>
      <c r="E308" s="17">
        <v>11.99</v>
      </c>
      <c r="F308" s="17">
        <v>32</v>
      </c>
      <c r="G308" s="17" t="s">
        <v>55</v>
      </c>
      <c r="H308" s="17">
        <v>1</v>
      </c>
      <c r="I308" s="17">
        <v>4</v>
      </c>
      <c r="J308" s="17" t="b">
        <v>1</v>
      </c>
      <c r="K308" s="17">
        <v>588</v>
      </c>
      <c r="L308" s="17">
        <v>137</v>
      </c>
      <c r="M308" s="17" t="s">
        <v>74</v>
      </c>
      <c r="N308" s="17" t="s">
        <v>49</v>
      </c>
      <c r="O308" s="17" t="s">
        <v>56</v>
      </c>
      <c r="P308" s="17">
        <v>85</v>
      </c>
      <c r="Q308" s="17">
        <v>3.7</v>
      </c>
      <c r="R308" s="17" t="b">
        <v>1</v>
      </c>
      <c r="S308" s="17" t="s">
        <v>28</v>
      </c>
      <c r="T308" s="17">
        <v>3433</v>
      </c>
      <c r="U308" s="17" t="s">
        <v>57</v>
      </c>
      <c r="V308" s="17" t="s">
        <v>30</v>
      </c>
      <c r="W308" s="17" t="s">
        <v>75</v>
      </c>
      <c r="X308" s="17">
        <v>8</v>
      </c>
      <c r="Y308" s="19">
        <f>streaming_service_data!$X308*streaming_service_data!$E308</f>
        <v>95.92</v>
      </c>
      <c r="Z308" s="17" t="s">
        <v>404</v>
      </c>
      <c r="AA308" s="17">
        <v>2024</v>
      </c>
      <c r="AB308" s="17" t="str">
        <f t="shared" si="20"/>
        <v>Oct</v>
      </c>
      <c r="AC308" s="17">
        <f t="shared" si="21"/>
        <v>2024</v>
      </c>
      <c r="AD308" s="17" t="s">
        <v>478</v>
      </c>
      <c r="AE308" s="38">
        <f t="shared" si="22"/>
        <v>0.37647058823529411</v>
      </c>
      <c r="AF308" s="31">
        <f t="shared" si="23"/>
        <v>2.65625</v>
      </c>
      <c r="AG308" s="17">
        <f ca="1">TODAY()-streaming_service_data!$D308</f>
        <v>168</v>
      </c>
      <c r="AH308" s="20" t="str">
        <f ca="1">IF(AG308&lt;=100,"Active",IF(streaming_service_data!$AG308&lt;200,"Moderate","In-Active"))</f>
        <v>Moderate</v>
      </c>
      <c r="AI308" s="2">
        <f t="shared" si="24"/>
        <v>8</v>
      </c>
    </row>
    <row r="309" spans="1:35" s="2" customFormat="1" ht="15" x14ac:dyDescent="0.2">
      <c r="A309" s="21">
        <v>4089</v>
      </c>
      <c r="B309" s="21" t="s">
        <v>88</v>
      </c>
      <c r="C309" s="22">
        <v>45516</v>
      </c>
      <c r="D309" s="22">
        <v>45643</v>
      </c>
      <c r="E309" s="21">
        <v>11.99</v>
      </c>
      <c r="F309" s="21">
        <v>313</v>
      </c>
      <c r="G309" s="21" t="s">
        <v>43</v>
      </c>
      <c r="H309" s="21">
        <v>5</v>
      </c>
      <c r="I309" s="21">
        <v>6</v>
      </c>
      <c r="J309" s="21" t="b">
        <v>1</v>
      </c>
      <c r="K309" s="21">
        <v>900</v>
      </c>
      <c r="L309" s="21">
        <v>135</v>
      </c>
      <c r="M309" s="21" t="s">
        <v>39</v>
      </c>
      <c r="N309" s="21" t="s">
        <v>40</v>
      </c>
      <c r="O309" s="21" t="s">
        <v>67</v>
      </c>
      <c r="P309" s="21">
        <v>87</v>
      </c>
      <c r="Q309" s="21">
        <v>4.8</v>
      </c>
      <c r="R309" s="21" t="b">
        <v>0</v>
      </c>
      <c r="S309" s="21" t="s">
        <v>28</v>
      </c>
      <c r="T309" s="21">
        <v>1243</v>
      </c>
      <c r="U309" s="21" t="s">
        <v>29</v>
      </c>
      <c r="V309" s="21" t="s">
        <v>68</v>
      </c>
      <c r="W309" s="21" t="s">
        <v>75</v>
      </c>
      <c r="X309" s="21">
        <v>4</v>
      </c>
      <c r="Y309" s="23">
        <f>streaming_service_data!$X309*streaming_service_data!$E309</f>
        <v>47.96</v>
      </c>
      <c r="Z309" s="21" t="s">
        <v>411</v>
      </c>
      <c r="AA309" s="21">
        <v>2024</v>
      </c>
      <c r="AB309" s="21" t="str">
        <f t="shared" si="20"/>
        <v>Dec</v>
      </c>
      <c r="AC309" s="21">
        <f t="shared" si="21"/>
        <v>2024</v>
      </c>
      <c r="AD309" s="21" t="s">
        <v>478</v>
      </c>
      <c r="AE309" s="39">
        <f t="shared" si="22"/>
        <v>3.5977011494252875</v>
      </c>
      <c r="AF309" s="35">
        <f t="shared" si="23"/>
        <v>0.27795527156549521</v>
      </c>
      <c r="AG309" s="21">
        <f ca="1">TODAY()-streaming_service_data!$D309</f>
        <v>102</v>
      </c>
      <c r="AH309" s="24" t="str">
        <f ca="1">IF(AG309&lt;=100,"Active",IF(streaming_service_data!$AG309&lt;200,"Moderate","In-Active"))</f>
        <v>Moderate</v>
      </c>
      <c r="AI309" s="2">
        <f t="shared" si="24"/>
        <v>4</v>
      </c>
    </row>
    <row r="310" spans="1:35" s="2" customFormat="1" ht="15" x14ac:dyDescent="0.2">
      <c r="A310" s="17">
        <v>4097</v>
      </c>
      <c r="B310" s="17" t="s">
        <v>181</v>
      </c>
      <c r="C310" s="25">
        <v>45033</v>
      </c>
      <c r="D310" s="25">
        <v>45642</v>
      </c>
      <c r="E310" s="17">
        <v>7.99</v>
      </c>
      <c r="F310" s="17">
        <v>369</v>
      </c>
      <c r="G310" s="17" t="s">
        <v>55</v>
      </c>
      <c r="H310" s="17">
        <v>3</v>
      </c>
      <c r="I310" s="17">
        <v>1</v>
      </c>
      <c r="J310" s="17" t="b">
        <v>0</v>
      </c>
      <c r="K310" s="17">
        <v>759</v>
      </c>
      <c r="L310" s="17">
        <v>56</v>
      </c>
      <c r="M310" s="17" t="s">
        <v>59</v>
      </c>
      <c r="N310" s="17" t="s">
        <v>26</v>
      </c>
      <c r="O310" s="17" t="s">
        <v>27</v>
      </c>
      <c r="P310" s="17">
        <v>30</v>
      </c>
      <c r="Q310" s="17">
        <v>4</v>
      </c>
      <c r="R310" s="17" t="b">
        <v>0</v>
      </c>
      <c r="S310" s="17" t="s">
        <v>28</v>
      </c>
      <c r="T310" s="17">
        <v>3354</v>
      </c>
      <c r="U310" s="17" t="s">
        <v>65</v>
      </c>
      <c r="V310" s="17" t="s">
        <v>52</v>
      </c>
      <c r="W310" s="17" t="s">
        <v>31</v>
      </c>
      <c r="X310" s="17">
        <v>19</v>
      </c>
      <c r="Y310" s="19">
        <f>streaming_service_data!$X310*streaming_service_data!$E310</f>
        <v>151.81</v>
      </c>
      <c r="Z310" s="17" t="s">
        <v>407</v>
      </c>
      <c r="AA310" s="17">
        <v>2023</v>
      </c>
      <c r="AB310" s="17" t="str">
        <f t="shared" si="20"/>
        <v>Dec</v>
      </c>
      <c r="AC310" s="17">
        <f t="shared" si="21"/>
        <v>2024</v>
      </c>
      <c r="AD310" s="17" t="s">
        <v>479</v>
      </c>
      <c r="AE310" s="38">
        <f t="shared" si="22"/>
        <v>12.3</v>
      </c>
      <c r="AF310" s="31">
        <f t="shared" si="23"/>
        <v>8.1300813008130079E-2</v>
      </c>
      <c r="AG310" s="17">
        <f ca="1">TODAY()-streaming_service_data!$D310</f>
        <v>103</v>
      </c>
      <c r="AH310" s="20" t="str">
        <f ca="1">IF(AG310&lt;=100,"Active",IF(streaming_service_data!$AG310&lt;200,"Moderate","In-Active"))</f>
        <v>Moderate</v>
      </c>
      <c r="AI310" s="2">
        <f t="shared" si="24"/>
        <v>19</v>
      </c>
    </row>
    <row r="311" spans="1:35" s="2" customFormat="1" ht="15" x14ac:dyDescent="0.2">
      <c r="A311" s="21">
        <v>4103</v>
      </c>
      <c r="B311" s="21" t="s">
        <v>167</v>
      </c>
      <c r="C311" s="22">
        <v>45595</v>
      </c>
      <c r="D311" s="22">
        <v>45621</v>
      </c>
      <c r="E311" s="21">
        <v>11.99</v>
      </c>
      <c r="F311" s="21">
        <v>379</v>
      </c>
      <c r="G311" s="21" t="s">
        <v>55</v>
      </c>
      <c r="H311" s="21">
        <v>2</v>
      </c>
      <c r="I311" s="21">
        <v>1</v>
      </c>
      <c r="J311" s="21" t="b">
        <v>1</v>
      </c>
      <c r="K311" s="21">
        <v>632</v>
      </c>
      <c r="L311" s="21">
        <v>82</v>
      </c>
      <c r="M311" s="21" t="s">
        <v>25</v>
      </c>
      <c r="N311" s="21" t="s">
        <v>49</v>
      </c>
      <c r="O311" s="21" t="s">
        <v>50</v>
      </c>
      <c r="P311" s="21">
        <v>29</v>
      </c>
      <c r="Q311" s="21">
        <v>3.2</v>
      </c>
      <c r="R311" s="21" t="b">
        <v>1</v>
      </c>
      <c r="S311" s="21" t="s">
        <v>28</v>
      </c>
      <c r="T311" s="21">
        <v>1299</v>
      </c>
      <c r="U311" s="21" t="s">
        <v>35</v>
      </c>
      <c r="V311" s="21" t="s">
        <v>36</v>
      </c>
      <c r="W311" s="21" t="s">
        <v>75</v>
      </c>
      <c r="X311" s="21">
        <v>1</v>
      </c>
      <c r="Y311" s="23">
        <f>streaming_service_data!$X311*streaming_service_data!$E311</f>
        <v>11.99</v>
      </c>
      <c r="Z311" s="21" t="s">
        <v>413</v>
      </c>
      <c r="AA311" s="21">
        <v>2024</v>
      </c>
      <c r="AB311" s="21" t="str">
        <f t="shared" si="20"/>
        <v>Nov</v>
      </c>
      <c r="AC311" s="21">
        <f t="shared" si="21"/>
        <v>2024</v>
      </c>
      <c r="AD311" s="21" t="s">
        <v>478</v>
      </c>
      <c r="AE311" s="39">
        <f t="shared" si="22"/>
        <v>13.068965517241379</v>
      </c>
      <c r="AF311" s="35">
        <f t="shared" si="23"/>
        <v>7.6517150395778361E-2</v>
      </c>
      <c r="AG311" s="21">
        <f ca="1">TODAY()-streaming_service_data!$D311</f>
        <v>124</v>
      </c>
      <c r="AH311" s="24" t="str">
        <f ca="1">IF(AG311&lt;=100,"Active",IF(streaming_service_data!$AG311&lt;200,"Moderate","In-Active"))</f>
        <v>Moderate</v>
      </c>
      <c r="AI311" s="2">
        <f t="shared" si="24"/>
        <v>1</v>
      </c>
    </row>
    <row r="312" spans="1:35" s="2" customFormat="1" ht="15" x14ac:dyDescent="0.2">
      <c r="A312" s="17">
        <v>4104</v>
      </c>
      <c r="B312" s="17" t="s">
        <v>387</v>
      </c>
      <c r="C312" s="25">
        <v>45129</v>
      </c>
      <c r="D312" s="25">
        <v>45616</v>
      </c>
      <c r="E312" s="17">
        <v>15.99</v>
      </c>
      <c r="F312" s="17">
        <v>182</v>
      </c>
      <c r="G312" s="17" t="s">
        <v>43</v>
      </c>
      <c r="H312" s="17">
        <v>4</v>
      </c>
      <c r="I312" s="17">
        <v>5</v>
      </c>
      <c r="J312" s="17" t="b">
        <v>0</v>
      </c>
      <c r="K312" s="17">
        <v>247</v>
      </c>
      <c r="L312" s="17">
        <v>197</v>
      </c>
      <c r="M312" s="17" t="s">
        <v>25</v>
      </c>
      <c r="N312" s="17" t="s">
        <v>64</v>
      </c>
      <c r="O312" s="17" t="s">
        <v>67</v>
      </c>
      <c r="P312" s="17">
        <v>90</v>
      </c>
      <c r="Q312" s="17">
        <v>4.7</v>
      </c>
      <c r="R312" s="17" t="b">
        <v>0</v>
      </c>
      <c r="S312" s="17" t="s">
        <v>28</v>
      </c>
      <c r="T312" s="17">
        <v>4726</v>
      </c>
      <c r="U312" s="17" t="s">
        <v>57</v>
      </c>
      <c r="V312" s="17" t="s">
        <v>30</v>
      </c>
      <c r="W312" s="17" t="s">
        <v>37</v>
      </c>
      <c r="X312" s="17">
        <v>15</v>
      </c>
      <c r="Y312" s="19">
        <f>streaming_service_data!$X312*streaming_service_data!$E312</f>
        <v>239.85</v>
      </c>
      <c r="Z312" s="17" t="s">
        <v>410</v>
      </c>
      <c r="AA312" s="17">
        <v>2023</v>
      </c>
      <c r="AB312" s="17" t="str">
        <f t="shared" si="20"/>
        <v>Nov</v>
      </c>
      <c r="AC312" s="17">
        <f t="shared" si="21"/>
        <v>2024</v>
      </c>
      <c r="AD312" s="17" t="s">
        <v>480</v>
      </c>
      <c r="AE312" s="38">
        <f t="shared" si="22"/>
        <v>2.0222222222222221</v>
      </c>
      <c r="AF312" s="31">
        <f t="shared" si="23"/>
        <v>0.49450549450549453</v>
      </c>
      <c r="AG312" s="17">
        <f ca="1">TODAY()-streaming_service_data!$D312</f>
        <v>129</v>
      </c>
      <c r="AH312" s="20" t="str">
        <f ca="1">IF(AG312&lt;=100,"Active",IF(streaming_service_data!$AG312&lt;200,"Moderate","In-Active"))</f>
        <v>Moderate</v>
      </c>
      <c r="AI312" s="2">
        <f t="shared" si="24"/>
        <v>15</v>
      </c>
    </row>
    <row r="313" spans="1:35" s="2" customFormat="1" ht="15" x14ac:dyDescent="0.2">
      <c r="A313" s="21">
        <v>4110</v>
      </c>
      <c r="B313" s="21" t="s">
        <v>140</v>
      </c>
      <c r="C313" s="22">
        <v>45318</v>
      </c>
      <c r="D313" s="22">
        <v>45622</v>
      </c>
      <c r="E313" s="21">
        <v>11.99</v>
      </c>
      <c r="F313" s="21">
        <v>133</v>
      </c>
      <c r="G313" s="21" t="s">
        <v>33</v>
      </c>
      <c r="H313" s="21">
        <v>5</v>
      </c>
      <c r="I313" s="21">
        <v>4</v>
      </c>
      <c r="J313" s="21" t="b">
        <v>0</v>
      </c>
      <c r="K313" s="21">
        <v>951</v>
      </c>
      <c r="L313" s="21">
        <v>86</v>
      </c>
      <c r="M313" s="21" t="s">
        <v>44</v>
      </c>
      <c r="N313" s="21" t="s">
        <v>26</v>
      </c>
      <c r="O313" s="21" t="s">
        <v>34</v>
      </c>
      <c r="P313" s="21">
        <v>88</v>
      </c>
      <c r="Q313" s="21">
        <v>4.4000000000000004</v>
      </c>
      <c r="R313" s="21" t="b">
        <v>0</v>
      </c>
      <c r="S313" s="21" t="s">
        <v>28</v>
      </c>
      <c r="T313" s="21">
        <v>3815</v>
      </c>
      <c r="U313" s="21" t="s">
        <v>51</v>
      </c>
      <c r="V313" s="21" t="s">
        <v>60</v>
      </c>
      <c r="W313" s="21" t="s">
        <v>37</v>
      </c>
      <c r="X313" s="21">
        <v>9</v>
      </c>
      <c r="Y313" s="23">
        <f>streaming_service_data!$X313*streaming_service_data!$E313</f>
        <v>107.91</v>
      </c>
      <c r="Z313" s="21" t="s">
        <v>404</v>
      </c>
      <c r="AA313" s="21">
        <v>2024</v>
      </c>
      <c r="AB313" s="21" t="str">
        <f t="shared" si="20"/>
        <v>Nov</v>
      </c>
      <c r="AC313" s="21">
        <f t="shared" si="21"/>
        <v>2024</v>
      </c>
      <c r="AD313" s="21" t="s">
        <v>478</v>
      </c>
      <c r="AE313" s="39">
        <f t="shared" si="22"/>
        <v>1.5113636363636365</v>
      </c>
      <c r="AF313" s="35">
        <f t="shared" si="23"/>
        <v>0.66165413533834583</v>
      </c>
      <c r="AG313" s="21">
        <f ca="1">TODAY()-streaming_service_data!$D313</f>
        <v>123</v>
      </c>
      <c r="AH313" s="24" t="str">
        <f ca="1">IF(AG313&lt;=100,"Active",IF(streaming_service_data!$AG313&lt;200,"Moderate","In-Active"))</f>
        <v>Moderate</v>
      </c>
      <c r="AI313" s="2">
        <f t="shared" si="24"/>
        <v>9</v>
      </c>
    </row>
    <row r="314" spans="1:35" s="2" customFormat="1" ht="15" x14ac:dyDescent="0.2">
      <c r="A314" s="17">
        <v>4111</v>
      </c>
      <c r="B314" s="17" t="s">
        <v>221</v>
      </c>
      <c r="C314" s="25">
        <v>45405</v>
      </c>
      <c r="D314" s="25">
        <v>45623</v>
      </c>
      <c r="E314" s="17">
        <v>11.99</v>
      </c>
      <c r="F314" s="17">
        <v>301</v>
      </c>
      <c r="G314" s="17" t="s">
        <v>43</v>
      </c>
      <c r="H314" s="17">
        <v>2</v>
      </c>
      <c r="I314" s="17">
        <v>2</v>
      </c>
      <c r="J314" s="17" t="b">
        <v>1</v>
      </c>
      <c r="K314" s="17">
        <v>939</v>
      </c>
      <c r="L314" s="17">
        <v>21</v>
      </c>
      <c r="M314" s="17" t="s">
        <v>63</v>
      </c>
      <c r="N314" s="17" t="s">
        <v>49</v>
      </c>
      <c r="O314" s="17" t="s">
        <v>41</v>
      </c>
      <c r="P314" s="17">
        <v>83</v>
      </c>
      <c r="Q314" s="17">
        <v>4.9000000000000004</v>
      </c>
      <c r="R314" s="17" t="b">
        <v>0</v>
      </c>
      <c r="S314" s="17" t="s">
        <v>28</v>
      </c>
      <c r="T314" s="17">
        <v>1058</v>
      </c>
      <c r="U314" s="17" t="s">
        <v>51</v>
      </c>
      <c r="V314" s="17" t="s">
        <v>68</v>
      </c>
      <c r="W314" s="17" t="s">
        <v>53</v>
      </c>
      <c r="X314" s="17">
        <v>7</v>
      </c>
      <c r="Y314" s="19">
        <f>streaming_service_data!$X314*streaming_service_data!$E314</f>
        <v>83.93</v>
      </c>
      <c r="Z314" s="17" t="s">
        <v>407</v>
      </c>
      <c r="AA314" s="17">
        <v>2024</v>
      </c>
      <c r="AB314" s="17" t="str">
        <f t="shared" si="20"/>
        <v>Nov</v>
      </c>
      <c r="AC314" s="17">
        <f t="shared" si="21"/>
        <v>2024</v>
      </c>
      <c r="AD314" s="17" t="s">
        <v>478</v>
      </c>
      <c r="AE314" s="38">
        <f t="shared" si="22"/>
        <v>3.6265060240963853</v>
      </c>
      <c r="AF314" s="31">
        <f t="shared" si="23"/>
        <v>0.27574750830564781</v>
      </c>
      <c r="AG314" s="17">
        <f ca="1">TODAY()-streaming_service_data!$D314</f>
        <v>122</v>
      </c>
      <c r="AH314" s="20" t="str">
        <f ca="1">IF(AG314&lt;=100,"Active",IF(streaming_service_data!$AG314&lt;200,"Moderate","In-Active"))</f>
        <v>Moderate</v>
      </c>
      <c r="AI314" s="2">
        <f t="shared" si="24"/>
        <v>7</v>
      </c>
    </row>
    <row r="315" spans="1:35" s="2" customFormat="1" ht="15" x14ac:dyDescent="0.2">
      <c r="A315" s="21">
        <v>4114</v>
      </c>
      <c r="B315" s="21" t="s">
        <v>213</v>
      </c>
      <c r="C315" s="22">
        <v>45260</v>
      </c>
      <c r="D315" s="22">
        <v>45640</v>
      </c>
      <c r="E315" s="21">
        <v>11.99</v>
      </c>
      <c r="F315" s="21">
        <v>251</v>
      </c>
      <c r="G315" s="21" t="s">
        <v>55</v>
      </c>
      <c r="H315" s="21">
        <v>5</v>
      </c>
      <c r="I315" s="21">
        <v>6</v>
      </c>
      <c r="J315" s="21" t="b">
        <v>1</v>
      </c>
      <c r="K315" s="21">
        <v>687</v>
      </c>
      <c r="L315" s="21">
        <v>160</v>
      </c>
      <c r="M315" s="21" t="s">
        <v>48</v>
      </c>
      <c r="N315" s="21" t="s">
        <v>40</v>
      </c>
      <c r="O315" s="21" t="s">
        <v>56</v>
      </c>
      <c r="P315" s="21">
        <v>88</v>
      </c>
      <c r="Q315" s="21">
        <v>4.5</v>
      </c>
      <c r="R315" s="21" t="b">
        <v>0</v>
      </c>
      <c r="S315" s="21" t="s">
        <v>28</v>
      </c>
      <c r="T315" s="21">
        <v>1411</v>
      </c>
      <c r="U315" s="21" t="s">
        <v>65</v>
      </c>
      <c r="V315" s="21" t="s">
        <v>52</v>
      </c>
      <c r="W315" s="21" t="s">
        <v>37</v>
      </c>
      <c r="X315" s="21">
        <v>12</v>
      </c>
      <c r="Y315" s="23">
        <f>streaming_service_data!$X315*streaming_service_data!$E315</f>
        <v>143.88</v>
      </c>
      <c r="Z315" s="21" t="s">
        <v>414</v>
      </c>
      <c r="AA315" s="21">
        <v>2023</v>
      </c>
      <c r="AB315" s="21" t="str">
        <f t="shared" si="20"/>
        <v>Dec</v>
      </c>
      <c r="AC315" s="21">
        <f t="shared" si="21"/>
        <v>2024</v>
      </c>
      <c r="AD315" s="21" t="s">
        <v>478</v>
      </c>
      <c r="AE315" s="39">
        <f t="shared" si="22"/>
        <v>2.8522727272727271</v>
      </c>
      <c r="AF315" s="35">
        <f t="shared" si="23"/>
        <v>0.35059760956175301</v>
      </c>
      <c r="AG315" s="21">
        <f ca="1">TODAY()-streaming_service_data!$D315</f>
        <v>105</v>
      </c>
      <c r="AH315" s="24" t="str">
        <f ca="1">IF(AG315&lt;=100,"Active",IF(streaming_service_data!$AG315&lt;200,"Moderate","In-Active"))</f>
        <v>Moderate</v>
      </c>
      <c r="AI315" s="2">
        <f t="shared" si="24"/>
        <v>12</v>
      </c>
    </row>
    <row r="316" spans="1:35" s="2" customFormat="1" ht="15" x14ac:dyDescent="0.2">
      <c r="A316" s="17">
        <v>4115</v>
      </c>
      <c r="B316" s="17" t="s">
        <v>383</v>
      </c>
      <c r="C316" s="25">
        <v>45620</v>
      </c>
      <c r="D316" s="25">
        <v>45620</v>
      </c>
      <c r="E316" s="17">
        <v>15.99</v>
      </c>
      <c r="F316" s="17">
        <v>158</v>
      </c>
      <c r="G316" s="17" t="s">
        <v>62</v>
      </c>
      <c r="H316" s="17">
        <v>1</v>
      </c>
      <c r="I316" s="17">
        <v>5</v>
      </c>
      <c r="J316" s="17" t="b">
        <v>1</v>
      </c>
      <c r="K316" s="17">
        <v>603</v>
      </c>
      <c r="L316" s="17">
        <v>72</v>
      </c>
      <c r="M316" s="17" t="s">
        <v>48</v>
      </c>
      <c r="N316" s="17" t="s">
        <v>49</v>
      </c>
      <c r="O316" s="17" t="s">
        <v>27</v>
      </c>
      <c r="P316" s="17">
        <v>88</v>
      </c>
      <c r="Q316" s="17">
        <v>3.3</v>
      </c>
      <c r="R316" s="17" t="b">
        <v>0</v>
      </c>
      <c r="S316" s="17" t="s">
        <v>28</v>
      </c>
      <c r="T316" s="17">
        <v>3508</v>
      </c>
      <c r="U316" s="17" t="s">
        <v>51</v>
      </c>
      <c r="V316" s="17" t="s">
        <v>68</v>
      </c>
      <c r="W316" s="17" t="s">
        <v>75</v>
      </c>
      <c r="X316" s="17">
        <v>1</v>
      </c>
      <c r="Y316" s="19">
        <f>streaming_service_data!$X316*streaming_service_data!$E316</f>
        <v>15.99</v>
      </c>
      <c r="Z316" s="17" t="s">
        <v>414</v>
      </c>
      <c r="AA316" s="17">
        <v>2024</v>
      </c>
      <c r="AB316" s="17" t="str">
        <f t="shared" si="20"/>
        <v>Nov</v>
      </c>
      <c r="AC316" s="17">
        <f t="shared" si="21"/>
        <v>2024</v>
      </c>
      <c r="AD316" s="17" t="s">
        <v>480</v>
      </c>
      <c r="AE316" s="38">
        <f t="shared" si="22"/>
        <v>1.7954545454545454</v>
      </c>
      <c r="AF316" s="31">
        <f t="shared" si="23"/>
        <v>0.55696202531645567</v>
      </c>
      <c r="AG316" s="17">
        <f ca="1">TODAY()-streaming_service_data!$D316</f>
        <v>125</v>
      </c>
      <c r="AH316" s="20" t="str">
        <f ca="1">IF(AG316&lt;=100,"Active",IF(streaming_service_data!$AG316&lt;200,"Moderate","In-Active"))</f>
        <v>Moderate</v>
      </c>
      <c r="AI316" s="2">
        <f t="shared" si="24"/>
        <v>1</v>
      </c>
    </row>
    <row r="317" spans="1:35" s="2" customFormat="1" ht="15" x14ac:dyDescent="0.2">
      <c r="A317" s="21">
        <v>4118</v>
      </c>
      <c r="B317" s="21" t="s">
        <v>216</v>
      </c>
      <c r="C317" s="22">
        <v>45062</v>
      </c>
      <c r="D317" s="22">
        <v>45615</v>
      </c>
      <c r="E317" s="21">
        <v>11.99</v>
      </c>
      <c r="F317" s="21">
        <v>447</v>
      </c>
      <c r="G317" s="21" t="s">
        <v>46</v>
      </c>
      <c r="H317" s="21">
        <v>3</v>
      </c>
      <c r="I317" s="21">
        <v>4</v>
      </c>
      <c r="J317" s="21" t="b">
        <v>0</v>
      </c>
      <c r="K317" s="21">
        <v>264</v>
      </c>
      <c r="L317" s="21">
        <v>55</v>
      </c>
      <c r="M317" s="21" t="s">
        <v>59</v>
      </c>
      <c r="N317" s="21" t="s">
        <v>26</v>
      </c>
      <c r="O317" s="21" t="s">
        <v>41</v>
      </c>
      <c r="P317" s="21">
        <v>58</v>
      </c>
      <c r="Q317" s="21">
        <v>3.6</v>
      </c>
      <c r="R317" s="21" t="b">
        <v>0</v>
      </c>
      <c r="S317" s="21" t="s">
        <v>28</v>
      </c>
      <c r="T317" s="21">
        <v>1486</v>
      </c>
      <c r="U317" s="21" t="s">
        <v>29</v>
      </c>
      <c r="V317" s="21" t="s">
        <v>68</v>
      </c>
      <c r="W317" s="21" t="s">
        <v>75</v>
      </c>
      <c r="X317" s="21">
        <v>18</v>
      </c>
      <c r="Y317" s="23">
        <f>streaming_service_data!$X317*streaming_service_data!$E317</f>
        <v>215.82</v>
      </c>
      <c r="Z317" s="21" t="s">
        <v>408</v>
      </c>
      <c r="AA317" s="21">
        <v>2023</v>
      </c>
      <c r="AB317" s="21" t="str">
        <f t="shared" si="20"/>
        <v>Nov</v>
      </c>
      <c r="AC317" s="21">
        <f t="shared" si="21"/>
        <v>2024</v>
      </c>
      <c r="AD317" s="21" t="s">
        <v>478</v>
      </c>
      <c r="AE317" s="39">
        <f t="shared" si="22"/>
        <v>7.7068965517241379</v>
      </c>
      <c r="AF317" s="35">
        <f t="shared" si="23"/>
        <v>0.12975391498881431</v>
      </c>
      <c r="AG317" s="21">
        <f ca="1">TODAY()-streaming_service_data!$D317</f>
        <v>130</v>
      </c>
      <c r="AH317" s="24" t="str">
        <f ca="1">IF(AG317&lt;=100,"Active",IF(streaming_service_data!$AG317&lt;200,"Moderate","In-Active"))</f>
        <v>Moderate</v>
      </c>
      <c r="AI317" s="2">
        <f t="shared" si="24"/>
        <v>18</v>
      </c>
    </row>
    <row r="318" spans="1:35" s="2" customFormat="1" ht="15" x14ac:dyDescent="0.2">
      <c r="A318" s="17">
        <v>4129</v>
      </c>
      <c r="B318" s="17" t="s">
        <v>154</v>
      </c>
      <c r="C318" s="25">
        <v>45291</v>
      </c>
      <c r="D318" s="25">
        <v>45621</v>
      </c>
      <c r="E318" s="17">
        <v>11.99</v>
      </c>
      <c r="F318" s="17">
        <v>383</v>
      </c>
      <c r="G318" s="17" t="s">
        <v>55</v>
      </c>
      <c r="H318" s="17">
        <v>5</v>
      </c>
      <c r="I318" s="17">
        <v>4</v>
      </c>
      <c r="J318" s="17" t="b">
        <v>1</v>
      </c>
      <c r="K318" s="17">
        <v>711</v>
      </c>
      <c r="L318" s="17">
        <v>147</v>
      </c>
      <c r="M318" s="17" t="s">
        <v>74</v>
      </c>
      <c r="N318" s="17" t="s">
        <v>26</v>
      </c>
      <c r="O318" s="17" t="s">
        <v>41</v>
      </c>
      <c r="P318" s="17">
        <v>68</v>
      </c>
      <c r="Q318" s="17">
        <v>3.9</v>
      </c>
      <c r="R318" s="17" t="b">
        <v>1</v>
      </c>
      <c r="S318" s="17" t="s">
        <v>28</v>
      </c>
      <c r="T318" s="17">
        <v>2083</v>
      </c>
      <c r="U318" s="17" t="s">
        <v>57</v>
      </c>
      <c r="V318" s="17" t="s">
        <v>52</v>
      </c>
      <c r="W318" s="17" t="s">
        <v>37</v>
      </c>
      <c r="X318" s="17">
        <v>10</v>
      </c>
      <c r="Y318" s="19">
        <f>streaming_service_data!$X318*streaming_service_data!$E318</f>
        <v>119.9</v>
      </c>
      <c r="Z318" s="17" t="s">
        <v>415</v>
      </c>
      <c r="AA318" s="17">
        <v>2023</v>
      </c>
      <c r="AB318" s="17" t="str">
        <f t="shared" si="20"/>
        <v>Nov</v>
      </c>
      <c r="AC318" s="17">
        <f t="shared" si="21"/>
        <v>2024</v>
      </c>
      <c r="AD318" s="17" t="s">
        <v>478</v>
      </c>
      <c r="AE318" s="38">
        <f t="shared" si="22"/>
        <v>5.632352941176471</v>
      </c>
      <c r="AF318" s="31">
        <f t="shared" si="23"/>
        <v>0.17754569190600522</v>
      </c>
      <c r="AG318" s="17">
        <f ca="1">TODAY()-streaming_service_data!$D318</f>
        <v>124</v>
      </c>
      <c r="AH318" s="20" t="str">
        <f ca="1">IF(AG318&lt;=100,"Active",IF(streaming_service_data!$AG318&lt;200,"Moderate","In-Active"))</f>
        <v>Moderate</v>
      </c>
      <c r="AI318" s="2">
        <f t="shared" si="24"/>
        <v>10</v>
      </c>
    </row>
    <row r="319" spans="1:35" s="2" customFormat="1" ht="15" x14ac:dyDescent="0.2">
      <c r="A319" s="21">
        <v>4155</v>
      </c>
      <c r="B319" s="21" t="s">
        <v>168</v>
      </c>
      <c r="C319" s="22">
        <v>45110</v>
      </c>
      <c r="D319" s="22">
        <v>45455</v>
      </c>
      <c r="E319" s="21">
        <v>11.99</v>
      </c>
      <c r="F319" s="21">
        <v>42</v>
      </c>
      <c r="G319" s="21" t="s">
        <v>43</v>
      </c>
      <c r="H319" s="21">
        <v>4</v>
      </c>
      <c r="I319" s="21">
        <v>2</v>
      </c>
      <c r="J319" s="21" t="b">
        <v>0</v>
      </c>
      <c r="K319" s="21">
        <v>560</v>
      </c>
      <c r="L319" s="21">
        <v>98</v>
      </c>
      <c r="M319" s="21" t="s">
        <v>74</v>
      </c>
      <c r="N319" s="21" t="s">
        <v>40</v>
      </c>
      <c r="O319" s="21" t="s">
        <v>41</v>
      </c>
      <c r="P319" s="21">
        <v>90</v>
      </c>
      <c r="Q319" s="21">
        <v>3.8</v>
      </c>
      <c r="R319" s="21" t="b">
        <v>0</v>
      </c>
      <c r="S319" s="21" t="s">
        <v>28</v>
      </c>
      <c r="T319" s="21">
        <v>496</v>
      </c>
      <c r="U319" s="21" t="s">
        <v>57</v>
      </c>
      <c r="V319" s="21" t="s">
        <v>52</v>
      </c>
      <c r="W319" s="21" t="s">
        <v>75</v>
      </c>
      <c r="X319" s="21">
        <v>11</v>
      </c>
      <c r="Y319" s="23">
        <f>streaming_service_data!$X319*streaming_service_data!$E319</f>
        <v>131.89000000000001</v>
      </c>
      <c r="Z319" s="21" t="s">
        <v>410</v>
      </c>
      <c r="AA319" s="21">
        <v>2023</v>
      </c>
      <c r="AB319" s="21" t="str">
        <f t="shared" si="20"/>
        <v>Jun</v>
      </c>
      <c r="AC319" s="21">
        <f t="shared" si="21"/>
        <v>2024</v>
      </c>
      <c r="AD319" s="21" t="s">
        <v>478</v>
      </c>
      <c r="AE319" s="39">
        <f t="shared" si="22"/>
        <v>0.46666666666666667</v>
      </c>
      <c r="AF319" s="35">
        <f t="shared" si="23"/>
        <v>2.1428571428571428</v>
      </c>
      <c r="AG319" s="21">
        <f ca="1">TODAY()-streaming_service_data!$D319</f>
        <v>290</v>
      </c>
      <c r="AH319" s="24" t="str">
        <f ca="1">IF(AG319&lt;=100,"Active",IF(streaming_service_data!$AG319&lt;200,"Moderate","In-Active"))</f>
        <v>In-Active</v>
      </c>
      <c r="AI319" s="2">
        <f t="shared" si="24"/>
        <v>11</v>
      </c>
    </row>
    <row r="320" spans="1:35" s="2" customFormat="1" ht="15" x14ac:dyDescent="0.2">
      <c r="A320" s="17">
        <v>4171</v>
      </c>
      <c r="B320" s="17" t="s">
        <v>146</v>
      </c>
      <c r="C320" s="25">
        <v>45389</v>
      </c>
      <c r="D320" s="25">
        <v>45640</v>
      </c>
      <c r="E320" s="17">
        <v>11.99</v>
      </c>
      <c r="F320" s="17">
        <v>291</v>
      </c>
      <c r="G320" s="17" t="s">
        <v>43</v>
      </c>
      <c r="H320" s="17">
        <v>2</v>
      </c>
      <c r="I320" s="17">
        <v>1</v>
      </c>
      <c r="J320" s="17" t="b">
        <v>1</v>
      </c>
      <c r="K320" s="17">
        <v>380</v>
      </c>
      <c r="L320" s="17">
        <v>106</v>
      </c>
      <c r="M320" s="17" t="s">
        <v>39</v>
      </c>
      <c r="N320" s="17" t="s">
        <v>26</v>
      </c>
      <c r="O320" s="17" t="s">
        <v>50</v>
      </c>
      <c r="P320" s="17">
        <v>22</v>
      </c>
      <c r="Q320" s="17">
        <v>4.0999999999999996</v>
      </c>
      <c r="R320" s="17" t="b">
        <v>0</v>
      </c>
      <c r="S320" s="17" t="s">
        <v>28</v>
      </c>
      <c r="T320" s="17">
        <v>2576</v>
      </c>
      <c r="U320" s="17" t="s">
        <v>51</v>
      </c>
      <c r="V320" s="17" t="s">
        <v>60</v>
      </c>
      <c r="W320" s="17" t="s">
        <v>37</v>
      </c>
      <c r="X320" s="17">
        <v>8</v>
      </c>
      <c r="Y320" s="19">
        <f>streaming_service_data!$X320*streaming_service_data!$E320</f>
        <v>95.92</v>
      </c>
      <c r="Z320" s="17" t="s">
        <v>407</v>
      </c>
      <c r="AA320" s="17">
        <v>2024</v>
      </c>
      <c r="AB320" s="17" t="str">
        <f t="shared" si="20"/>
        <v>Dec</v>
      </c>
      <c r="AC320" s="17">
        <f t="shared" si="21"/>
        <v>2024</v>
      </c>
      <c r="AD320" s="17" t="s">
        <v>478</v>
      </c>
      <c r="AE320" s="38">
        <f t="shared" si="22"/>
        <v>13.227272727272727</v>
      </c>
      <c r="AF320" s="31">
        <f t="shared" si="23"/>
        <v>7.560137457044673E-2</v>
      </c>
      <c r="AG320" s="17">
        <f ca="1">TODAY()-streaming_service_data!$D320</f>
        <v>105</v>
      </c>
      <c r="AH320" s="20" t="str">
        <f ca="1">IF(AG320&lt;=100,"Active",IF(streaming_service_data!$AG320&lt;200,"Moderate","In-Active"))</f>
        <v>Moderate</v>
      </c>
      <c r="AI320" s="2">
        <f t="shared" si="24"/>
        <v>8</v>
      </c>
    </row>
    <row r="321" spans="1:35" s="2" customFormat="1" ht="15" x14ac:dyDescent="0.2">
      <c r="A321" s="21">
        <v>4191</v>
      </c>
      <c r="B321" s="21" t="s">
        <v>174</v>
      </c>
      <c r="C321" s="22">
        <v>45035</v>
      </c>
      <c r="D321" s="22">
        <v>45363</v>
      </c>
      <c r="E321" s="21">
        <v>7.99</v>
      </c>
      <c r="F321" s="21">
        <v>46</v>
      </c>
      <c r="G321" s="21" t="s">
        <v>55</v>
      </c>
      <c r="H321" s="21">
        <v>2</v>
      </c>
      <c r="I321" s="21">
        <v>4</v>
      </c>
      <c r="J321" s="21" t="b">
        <v>0</v>
      </c>
      <c r="K321" s="21">
        <v>33</v>
      </c>
      <c r="L321" s="21">
        <v>120</v>
      </c>
      <c r="M321" s="21" t="s">
        <v>63</v>
      </c>
      <c r="N321" s="21" t="s">
        <v>64</v>
      </c>
      <c r="O321" s="21" t="s">
        <v>27</v>
      </c>
      <c r="P321" s="21">
        <v>77</v>
      </c>
      <c r="Q321" s="21">
        <v>3.9</v>
      </c>
      <c r="R321" s="21" t="b">
        <v>1</v>
      </c>
      <c r="S321" s="21" t="s">
        <v>28</v>
      </c>
      <c r="T321" s="21">
        <v>4269</v>
      </c>
      <c r="U321" s="21" t="s">
        <v>65</v>
      </c>
      <c r="V321" s="21" t="s">
        <v>30</v>
      </c>
      <c r="W321" s="21" t="s">
        <v>37</v>
      </c>
      <c r="X321" s="21">
        <v>10</v>
      </c>
      <c r="Y321" s="23">
        <f>streaming_service_data!$X321*streaming_service_data!$E321</f>
        <v>79.900000000000006</v>
      </c>
      <c r="Z321" s="21" t="s">
        <v>407</v>
      </c>
      <c r="AA321" s="21">
        <v>2023</v>
      </c>
      <c r="AB321" s="21" t="str">
        <f t="shared" si="20"/>
        <v>Mar</v>
      </c>
      <c r="AC321" s="21">
        <f t="shared" si="21"/>
        <v>2024</v>
      </c>
      <c r="AD321" s="21" t="s">
        <v>479</v>
      </c>
      <c r="AE321" s="39">
        <f t="shared" si="22"/>
        <v>0.59740259740259738</v>
      </c>
      <c r="AF321" s="35">
        <f t="shared" si="23"/>
        <v>1.673913043478261</v>
      </c>
      <c r="AG321" s="21">
        <f ca="1">TODAY()-streaming_service_data!$D321</f>
        <v>382</v>
      </c>
      <c r="AH321" s="24" t="str">
        <f ca="1">IF(AG321&lt;=100,"Active",IF(streaming_service_data!$AG321&lt;200,"Moderate","In-Active"))</f>
        <v>In-Active</v>
      </c>
      <c r="AI321" s="2">
        <f t="shared" si="24"/>
        <v>10</v>
      </c>
    </row>
    <row r="322" spans="1:35" s="2" customFormat="1" ht="15" x14ac:dyDescent="0.2">
      <c r="A322" s="17">
        <v>4197</v>
      </c>
      <c r="B322" s="17" t="s">
        <v>102</v>
      </c>
      <c r="C322" s="25">
        <v>45596</v>
      </c>
      <c r="D322" s="25">
        <v>45639</v>
      </c>
      <c r="E322" s="17">
        <v>15.99</v>
      </c>
      <c r="F322" s="17">
        <v>183</v>
      </c>
      <c r="G322" s="17" t="s">
        <v>79</v>
      </c>
      <c r="H322" s="17">
        <v>3</v>
      </c>
      <c r="I322" s="17">
        <v>5</v>
      </c>
      <c r="J322" s="17" t="b">
        <v>0</v>
      </c>
      <c r="K322" s="17">
        <v>490</v>
      </c>
      <c r="L322" s="17">
        <v>127</v>
      </c>
      <c r="M322" s="17" t="s">
        <v>39</v>
      </c>
      <c r="N322" s="17" t="s">
        <v>40</v>
      </c>
      <c r="O322" s="17" t="s">
        <v>27</v>
      </c>
      <c r="P322" s="17">
        <v>40</v>
      </c>
      <c r="Q322" s="17">
        <v>4.5999999999999996</v>
      </c>
      <c r="R322" s="17" t="b">
        <v>1</v>
      </c>
      <c r="S322" s="17" t="s">
        <v>28</v>
      </c>
      <c r="T322" s="17">
        <v>4691</v>
      </c>
      <c r="U322" s="17" t="s">
        <v>35</v>
      </c>
      <c r="V322" s="17" t="s">
        <v>60</v>
      </c>
      <c r="W322" s="17" t="s">
        <v>53</v>
      </c>
      <c r="X322" s="17">
        <v>1</v>
      </c>
      <c r="Y322" s="19">
        <f>streaming_service_data!$X322*streaming_service_data!$E322</f>
        <v>15.99</v>
      </c>
      <c r="Z322" s="17" t="s">
        <v>413</v>
      </c>
      <c r="AA322" s="17">
        <v>2024</v>
      </c>
      <c r="AB322" s="17" t="str">
        <f t="shared" ref="AB322:AB385" si="25">LOOKUP(MONTH(D322),$AN$2:$AN$13,$AO$2:$AO$13)</f>
        <v>Dec</v>
      </c>
      <c r="AC322" s="17">
        <f t="shared" ref="AC322:AC385" si="26">YEAR(D322)</f>
        <v>2024</v>
      </c>
      <c r="AD322" s="17" t="s">
        <v>480</v>
      </c>
      <c r="AE322" s="38">
        <f t="shared" si="22"/>
        <v>4.5750000000000002</v>
      </c>
      <c r="AF322" s="31">
        <f t="shared" si="23"/>
        <v>0.21857923497267759</v>
      </c>
      <c r="AG322" s="17">
        <f ca="1">TODAY()-streaming_service_data!$D322</f>
        <v>106</v>
      </c>
      <c r="AH322" s="20" t="str">
        <f ca="1">IF(AG322&lt;=100,"Active",IF(streaming_service_data!$AG322&lt;200,"Moderate","In-Active"))</f>
        <v>Moderate</v>
      </c>
      <c r="AI322" s="2">
        <f t="shared" si="24"/>
        <v>1</v>
      </c>
    </row>
    <row r="323" spans="1:35" s="2" customFormat="1" ht="15" x14ac:dyDescent="0.2">
      <c r="A323" s="21">
        <v>4204</v>
      </c>
      <c r="B323" s="21" t="s">
        <v>114</v>
      </c>
      <c r="C323" s="22">
        <v>45271</v>
      </c>
      <c r="D323" s="22">
        <v>45640</v>
      </c>
      <c r="E323" s="21">
        <v>11.99</v>
      </c>
      <c r="F323" s="21">
        <v>494</v>
      </c>
      <c r="G323" s="21" t="s">
        <v>55</v>
      </c>
      <c r="H323" s="21">
        <v>5</v>
      </c>
      <c r="I323" s="21">
        <v>6</v>
      </c>
      <c r="J323" s="21" t="b">
        <v>1</v>
      </c>
      <c r="K323" s="21">
        <v>202</v>
      </c>
      <c r="L323" s="21">
        <v>163</v>
      </c>
      <c r="M323" s="21" t="s">
        <v>44</v>
      </c>
      <c r="N323" s="21" t="s">
        <v>40</v>
      </c>
      <c r="O323" s="21" t="s">
        <v>50</v>
      </c>
      <c r="P323" s="21">
        <v>61</v>
      </c>
      <c r="Q323" s="21">
        <v>4</v>
      </c>
      <c r="R323" s="21" t="b">
        <v>1</v>
      </c>
      <c r="S323" s="21" t="s">
        <v>28</v>
      </c>
      <c r="T323" s="21">
        <v>4889</v>
      </c>
      <c r="U323" s="21" t="s">
        <v>65</v>
      </c>
      <c r="V323" s="21" t="s">
        <v>30</v>
      </c>
      <c r="W323" s="21" t="s">
        <v>53</v>
      </c>
      <c r="X323" s="21">
        <v>12</v>
      </c>
      <c r="Y323" s="23">
        <f>streaming_service_data!$X323*streaming_service_data!$E323</f>
        <v>143.88</v>
      </c>
      <c r="Z323" s="21" t="s">
        <v>415</v>
      </c>
      <c r="AA323" s="21">
        <v>2023</v>
      </c>
      <c r="AB323" s="21" t="str">
        <f t="shared" si="25"/>
        <v>Dec</v>
      </c>
      <c r="AC323" s="21">
        <f t="shared" si="26"/>
        <v>2024</v>
      </c>
      <c r="AD323" s="21" t="s">
        <v>478</v>
      </c>
      <c r="AE323" s="39">
        <f t="shared" ref="AE323:AE386" si="27">IFERROR(F323/P323,0)</f>
        <v>8.0983606557377055</v>
      </c>
      <c r="AF323" s="35">
        <f t="shared" ref="AF323:AF386" si="28">P323/F323</f>
        <v>0.12348178137651822</v>
      </c>
      <c r="AG323" s="21">
        <f ca="1">TODAY()-streaming_service_data!$D323</f>
        <v>105</v>
      </c>
      <c r="AH323" s="24" t="str">
        <f ca="1">IF(AG323&lt;=100,"Active",IF(streaming_service_data!$AG323&lt;200,"Moderate","In-Active"))</f>
        <v>Moderate</v>
      </c>
      <c r="AI323" s="2">
        <f t="shared" ref="AI323:AI386" si="29">IF(IF(C323&gt;D323,DATEDIF(D323,C323,"m"),DATEDIF(C323,D323,"m"))=0,1,IF(C323&gt;D323,DATEDIF(D323,C323,"m"),DATEDIF(C323,D323,"m")))</f>
        <v>12</v>
      </c>
    </row>
    <row r="324" spans="1:35" s="2" customFormat="1" ht="15" x14ac:dyDescent="0.2">
      <c r="A324" s="17">
        <v>4205</v>
      </c>
      <c r="B324" s="17" t="s">
        <v>167</v>
      </c>
      <c r="C324" s="25">
        <v>45274</v>
      </c>
      <c r="D324" s="25">
        <v>45455</v>
      </c>
      <c r="E324" s="17">
        <v>15.99</v>
      </c>
      <c r="F324" s="17">
        <v>302</v>
      </c>
      <c r="G324" s="17" t="s">
        <v>62</v>
      </c>
      <c r="H324" s="17">
        <v>4</v>
      </c>
      <c r="I324" s="17">
        <v>4</v>
      </c>
      <c r="J324" s="17" t="b">
        <v>1</v>
      </c>
      <c r="K324" s="17">
        <v>800</v>
      </c>
      <c r="L324" s="17">
        <v>101</v>
      </c>
      <c r="M324" s="17" t="s">
        <v>25</v>
      </c>
      <c r="N324" s="17" t="s">
        <v>64</v>
      </c>
      <c r="O324" s="17" t="s">
        <v>56</v>
      </c>
      <c r="P324" s="17">
        <v>89</v>
      </c>
      <c r="Q324" s="17">
        <v>4.3</v>
      </c>
      <c r="R324" s="17" t="b">
        <v>0</v>
      </c>
      <c r="S324" s="17" t="s">
        <v>28</v>
      </c>
      <c r="T324" s="17">
        <v>3411</v>
      </c>
      <c r="U324" s="17" t="s">
        <v>35</v>
      </c>
      <c r="V324" s="17" t="s">
        <v>68</v>
      </c>
      <c r="W324" s="17" t="s">
        <v>37</v>
      </c>
      <c r="X324" s="17">
        <v>5</v>
      </c>
      <c r="Y324" s="19">
        <f>streaming_service_data!$X324*streaming_service_data!$E324</f>
        <v>79.95</v>
      </c>
      <c r="Z324" s="17" t="s">
        <v>415</v>
      </c>
      <c r="AA324" s="17">
        <v>2023</v>
      </c>
      <c r="AB324" s="17" t="str">
        <f t="shared" si="25"/>
        <v>Jun</v>
      </c>
      <c r="AC324" s="17">
        <f t="shared" si="26"/>
        <v>2024</v>
      </c>
      <c r="AD324" s="17" t="s">
        <v>480</v>
      </c>
      <c r="AE324" s="38">
        <f t="shared" si="27"/>
        <v>3.393258426966292</v>
      </c>
      <c r="AF324" s="31">
        <f t="shared" si="28"/>
        <v>0.29470198675496689</v>
      </c>
      <c r="AG324" s="17">
        <f ca="1">TODAY()-streaming_service_data!$D324</f>
        <v>290</v>
      </c>
      <c r="AH324" s="20" t="str">
        <f ca="1">IF(AG324&lt;=100,"Active",IF(streaming_service_data!$AG324&lt;200,"Moderate","In-Active"))</f>
        <v>In-Active</v>
      </c>
      <c r="AI324" s="2">
        <f t="shared" si="29"/>
        <v>5</v>
      </c>
    </row>
    <row r="325" spans="1:35" s="2" customFormat="1" ht="15" x14ac:dyDescent="0.2">
      <c r="A325" s="21">
        <v>4206</v>
      </c>
      <c r="B325" s="21" t="s">
        <v>127</v>
      </c>
      <c r="C325" s="22">
        <v>45386</v>
      </c>
      <c r="D325" s="22">
        <v>45455</v>
      </c>
      <c r="E325" s="21">
        <v>11.99</v>
      </c>
      <c r="F325" s="21">
        <v>354</v>
      </c>
      <c r="G325" s="21" t="s">
        <v>79</v>
      </c>
      <c r="H325" s="21">
        <v>1</v>
      </c>
      <c r="I325" s="21">
        <v>3</v>
      </c>
      <c r="J325" s="21" t="b">
        <v>0</v>
      </c>
      <c r="K325" s="21">
        <v>885</v>
      </c>
      <c r="L325" s="21">
        <v>65</v>
      </c>
      <c r="M325" s="21" t="s">
        <v>44</v>
      </c>
      <c r="N325" s="21" t="s">
        <v>49</v>
      </c>
      <c r="O325" s="21" t="s">
        <v>56</v>
      </c>
      <c r="P325" s="21">
        <v>70</v>
      </c>
      <c r="Q325" s="21">
        <v>4.7</v>
      </c>
      <c r="R325" s="21" t="b">
        <v>0</v>
      </c>
      <c r="S325" s="21" t="s">
        <v>28</v>
      </c>
      <c r="T325" s="21">
        <v>4008</v>
      </c>
      <c r="U325" s="21" t="s">
        <v>51</v>
      </c>
      <c r="V325" s="21" t="s">
        <v>52</v>
      </c>
      <c r="W325" s="21" t="s">
        <v>75</v>
      </c>
      <c r="X325" s="21">
        <v>2</v>
      </c>
      <c r="Y325" s="23">
        <f>streaming_service_data!$X325*streaming_service_data!$E325</f>
        <v>23.98</v>
      </c>
      <c r="Z325" s="21" t="s">
        <v>407</v>
      </c>
      <c r="AA325" s="21">
        <v>2024</v>
      </c>
      <c r="AB325" s="21" t="str">
        <f t="shared" si="25"/>
        <v>Jun</v>
      </c>
      <c r="AC325" s="21">
        <f t="shared" si="26"/>
        <v>2024</v>
      </c>
      <c r="AD325" s="21" t="s">
        <v>478</v>
      </c>
      <c r="AE325" s="39">
        <f t="shared" si="27"/>
        <v>5.0571428571428569</v>
      </c>
      <c r="AF325" s="35">
        <f t="shared" si="28"/>
        <v>0.19774011299435029</v>
      </c>
      <c r="AG325" s="21">
        <f ca="1">TODAY()-streaming_service_data!$D325</f>
        <v>290</v>
      </c>
      <c r="AH325" s="24" t="str">
        <f ca="1">IF(AG325&lt;=100,"Active",IF(streaming_service_data!$AG325&lt;200,"Moderate","In-Active"))</f>
        <v>In-Active</v>
      </c>
      <c r="AI325" s="2">
        <f t="shared" si="29"/>
        <v>2</v>
      </c>
    </row>
    <row r="326" spans="1:35" s="2" customFormat="1" ht="15" x14ac:dyDescent="0.2">
      <c r="A326" s="17">
        <v>4210</v>
      </c>
      <c r="B326" s="17" t="s">
        <v>184</v>
      </c>
      <c r="C326" s="25">
        <v>45259</v>
      </c>
      <c r="D326" s="25">
        <v>45622</v>
      </c>
      <c r="E326" s="17">
        <v>11.99</v>
      </c>
      <c r="F326" s="17">
        <v>85</v>
      </c>
      <c r="G326" s="17" t="s">
        <v>55</v>
      </c>
      <c r="H326" s="17">
        <v>1</v>
      </c>
      <c r="I326" s="17">
        <v>2</v>
      </c>
      <c r="J326" s="17" t="b">
        <v>0</v>
      </c>
      <c r="K326" s="17">
        <v>770</v>
      </c>
      <c r="L326" s="17">
        <v>132</v>
      </c>
      <c r="M326" s="17" t="s">
        <v>44</v>
      </c>
      <c r="N326" s="17" t="s">
        <v>40</v>
      </c>
      <c r="O326" s="17" t="s">
        <v>50</v>
      </c>
      <c r="P326" s="17">
        <v>99</v>
      </c>
      <c r="Q326" s="17">
        <v>4.4000000000000004</v>
      </c>
      <c r="R326" s="17" t="b">
        <v>0</v>
      </c>
      <c r="S326" s="17" t="s">
        <v>28</v>
      </c>
      <c r="T326" s="17">
        <v>4273</v>
      </c>
      <c r="U326" s="17" t="s">
        <v>65</v>
      </c>
      <c r="V326" s="17" t="s">
        <v>30</v>
      </c>
      <c r="W326" s="17" t="s">
        <v>53</v>
      </c>
      <c r="X326" s="17">
        <v>11</v>
      </c>
      <c r="Y326" s="19">
        <f>streaming_service_data!$X326*streaming_service_data!$E326</f>
        <v>131.89000000000001</v>
      </c>
      <c r="Z326" s="17" t="s">
        <v>414</v>
      </c>
      <c r="AA326" s="17">
        <v>2023</v>
      </c>
      <c r="AB326" s="17" t="str">
        <f t="shared" si="25"/>
        <v>Nov</v>
      </c>
      <c r="AC326" s="17">
        <f t="shared" si="26"/>
        <v>2024</v>
      </c>
      <c r="AD326" s="17" t="s">
        <v>478</v>
      </c>
      <c r="AE326" s="38">
        <f t="shared" si="27"/>
        <v>0.85858585858585856</v>
      </c>
      <c r="AF326" s="31">
        <f t="shared" si="28"/>
        <v>1.1647058823529413</v>
      </c>
      <c r="AG326" s="17">
        <f ca="1">TODAY()-streaming_service_data!$D326</f>
        <v>123</v>
      </c>
      <c r="AH326" s="20" t="str">
        <f ca="1">IF(AG326&lt;=100,"Active",IF(streaming_service_data!$AG326&lt;200,"Moderate","In-Active"))</f>
        <v>Moderate</v>
      </c>
      <c r="AI326" s="2">
        <f t="shared" si="29"/>
        <v>11</v>
      </c>
    </row>
    <row r="327" spans="1:35" s="2" customFormat="1" ht="15" x14ac:dyDescent="0.2">
      <c r="A327" s="21">
        <v>4211</v>
      </c>
      <c r="B327" s="21" t="s">
        <v>293</v>
      </c>
      <c r="C327" s="22">
        <v>45483</v>
      </c>
      <c r="D327" s="22">
        <v>45303</v>
      </c>
      <c r="E327" s="21">
        <v>7.99</v>
      </c>
      <c r="F327" s="21">
        <v>277</v>
      </c>
      <c r="G327" s="21" t="s">
        <v>79</v>
      </c>
      <c r="H327" s="21">
        <v>1</v>
      </c>
      <c r="I327" s="21">
        <v>3</v>
      </c>
      <c r="J327" s="21" t="b">
        <v>1</v>
      </c>
      <c r="K327" s="21">
        <v>455</v>
      </c>
      <c r="L327" s="21">
        <v>120</v>
      </c>
      <c r="M327" s="21" t="s">
        <v>74</v>
      </c>
      <c r="N327" s="21" t="s">
        <v>26</v>
      </c>
      <c r="O327" s="21" t="s">
        <v>50</v>
      </c>
      <c r="P327" s="21">
        <v>92</v>
      </c>
      <c r="Q327" s="21">
        <v>4.7</v>
      </c>
      <c r="R327" s="21" t="b">
        <v>0</v>
      </c>
      <c r="S327" s="21" t="s">
        <v>28</v>
      </c>
      <c r="T327" s="21">
        <v>1360</v>
      </c>
      <c r="U327" s="21" t="s">
        <v>57</v>
      </c>
      <c r="V327" s="21" t="s">
        <v>52</v>
      </c>
      <c r="W327" s="21" t="s">
        <v>75</v>
      </c>
      <c r="X327" s="21">
        <v>5</v>
      </c>
      <c r="Y327" s="23">
        <f>streaming_service_data!$X327*streaming_service_data!$E327</f>
        <v>39.950000000000003</v>
      </c>
      <c r="Z327" s="21" t="s">
        <v>410</v>
      </c>
      <c r="AA327" s="21">
        <v>2024</v>
      </c>
      <c r="AB327" s="21" t="str">
        <f t="shared" si="25"/>
        <v>Jan</v>
      </c>
      <c r="AC327" s="21">
        <f t="shared" si="26"/>
        <v>2024</v>
      </c>
      <c r="AD327" s="21" t="s">
        <v>479</v>
      </c>
      <c r="AE327" s="39">
        <f t="shared" si="27"/>
        <v>3.0108695652173911</v>
      </c>
      <c r="AF327" s="35">
        <f t="shared" si="28"/>
        <v>0.33212996389891697</v>
      </c>
      <c r="AG327" s="21">
        <f ca="1">TODAY()-streaming_service_data!$D327</f>
        <v>442</v>
      </c>
      <c r="AH327" s="24" t="str">
        <f ca="1">IF(AG327&lt;=100,"Active",IF(streaming_service_data!$AG327&lt;200,"Moderate","In-Active"))</f>
        <v>In-Active</v>
      </c>
      <c r="AI327" s="2">
        <f t="shared" si="29"/>
        <v>5</v>
      </c>
    </row>
    <row r="328" spans="1:35" s="2" customFormat="1" ht="15" x14ac:dyDescent="0.2">
      <c r="A328" s="17">
        <v>4213</v>
      </c>
      <c r="B328" s="17" t="s">
        <v>321</v>
      </c>
      <c r="C328" s="25">
        <v>45150</v>
      </c>
      <c r="D328" s="25">
        <v>45619</v>
      </c>
      <c r="E328" s="17">
        <v>7.99</v>
      </c>
      <c r="F328" s="17">
        <v>141</v>
      </c>
      <c r="G328" s="17" t="s">
        <v>24</v>
      </c>
      <c r="H328" s="17">
        <v>4</v>
      </c>
      <c r="I328" s="17">
        <v>2</v>
      </c>
      <c r="J328" s="17" t="b">
        <v>1</v>
      </c>
      <c r="K328" s="17">
        <v>379</v>
      </c>
      <c r="L328" s="17">
        <v>35</v>
      </c>
      <c r="M328" s="17" t="s">
        <v>39</v>
      </c>
      <c r="N328" s="17" t="s">
        <v>64</v>
      </c>
      <c r="O328" s="17" t="s">
        <v>27</v>
      </c>
      <c r="P328" s="17">
        <v>29</v>
      </c>
      <c r="Q328" s="17">
        <v>4.9000000000000004</v>
      </c>
      <c r="R328" s="17" t="b">
        <v>1</v>
      </c>
      <c r="S328" s="17" t="s">
        <v>28</v>
      </c>
      <c r="T328" s="17">
        <v>3840</v>
      </c>
      <c r="U328" s="17" t="s">
        <v>65</v>
      </c>
      <c r="V328" s="17" t="s">
        <v>60</v>
      </c>
      <c r="W328" s="17" t="s">
        <v>31</v>
      </c>
      <c r="X328" s="17">
        <v>15</v>
      </c>
      <c r="Y328" s="19">
        <f>streaming_service_data!$X328*streaming_service_data!$E328</f>
        <v>119.85000000000001</v>
      </c>
      <c r="Z328" s="17" t="s">
        <v>411</v>
      </c>
      <c r="AA328" s="17">
        <v>2023</v>
      </c>
      <c r="AB328" s="17" t="str">
        <f t="shared" si="25"/>
        <v>Nov</v>
      </c>
      <c r="AC328" s="17">
        <f t="shared" si="26"/>
        <v>2024</v>
      </c>
      <c r="AD328" s="17" t="s">
        <v>479</v>
      </c>
      <c r="AE328" s="38">
        <f t="shared" si="27"/>
        <v>4.8620689655172411</v>
      </c>
      <c r="AF328" s="31">
        <f t="shared" si="28"/>
        <v>0.20567375886524822</v>
      </c>
      <c r="AG328" s="17">
        <f ca="1">TODAY()-streaming_service_data!$D328</f>
        <v>126</v>
      </c>
      <c r="AH328" s="20" t="str">
        <f ca="1">IF(AG328&lt;=100,"Active",IF(streaming_service_data!$AG328&lt;200,"Moderate","In-Active"))</f>
        <v>Moderate</v>
      </c>
      <c r="AI328" s="2">
        <f t="shared" si="29"/>
        <v>15</v>
      </c>
    </row>
    <row r="329" spans="1:35" s="2" customFormat="1" ht="15" x14ac:dyDescent="0.2">
      <c r="A329" s="21">
        <v>4216</v>
      </c>
      <c r="B329" s="21" t="s">
        <v>255</v>
      </c>
      <c r="C329" s="22">
        <v>45365</v>
      </c>
      <c r="D329" s="22">
        <v>45615</v>
      </c>
      <c r="E329" s="21">
        <v>11.99</v>
      </c>
      <c r="F329" s="21">
        <v>251</v>
      </c>
      <c r="G329" s="21" t="s">
        <v>24</v>
      </c>
      <c r="H329" s="21">
        <v>3</v>
      </c>
      <c r="I329" s="21">
        <v>3</v>
      </c>
      <c r="J329" s="21" t="b">
        <v>0</v>
      </c>
      <c r="K329" s="21">
        <v>922</v>
      </c>
      <c r="L329" s="21">
        <v>106</v>
      </c>
      <c r="M329" s="21" t="s">
        <v>59</v>
      </c>
      <c r="N329" s="21" t="s">
        <v>40</v>
      </c>
      <c r="O329" s="21" t="s">
        <v>27</v>
      </c>
      <c r="P329" s="21">
        <v>56</v>
      </c>
      <c r="Q329" s="21">
        <v>4.3</v>
      </c>
      <c r="R329" s="21" t="b">
        <v>1</v>
      </c>
      <c r="S329" s="21" t="s">
        <v>28</v>
      </c>
      <c r="T329" s="21">
        <v>585</v>
      </c>
      <c r="U329" s="21" t="s">
        <v>29</v>
      </c>
      <c r="V329" s="21" t="s">
        <v>36</v>
      </c>
      <c r="W329" s="21" t="s">
        <v>31</v>
      </c>
      <c r="X329" s="21">
        <v>8</v>
      </c>
      <c r="Y329" s="23">
        <f>streaming_service_data!$X329*streaming_service_data!$E329</f>
        <v>95.92</v>
      </c>
      <c r="Z329" s="21" t="s">
        <v>406</v>
      </c>
      <c r="AA329" s="21">
        <v>2024</v>
      </c>
      <c r="AB329" s="21" t="str">
        <f t="shared" si="25"/>
        <v>Nov</v>
      </c>
      <c r="AC329" s="21">
        <f t="shared" si="26"/>
        <v>2024</v>
      </c>
      <c r="AD329" s="21" t="s">
        <v>478</v>
      </c>
      <c r="AE329" s="39">
        <f t="shared" si="27"/>
        <v>4.4821428571428568</v>
      </c>
      <c r="AF329" s="35">
        <f t="shared" si="28"/>
        <v>0.22310756972111553</v>
      </c>
      <c r="AG329" s="21">
        <f ca="1">TODAY()-streaming_service_data!$D329</f>
        <v>130</v>
      </c>
      <c r="AH329" s="24" t="str">
        <f ca="1">IF(AG329&lt;=100,"Active",IF(streaming_service_data!$AG329&lt;200,"Moderate","In-Active"))</f>
        <v>Moderate</v>
      </c>
      <c r="AI329" s="2">
        <f t="shared" si="29"/>
        <v>8</v>
      </c>
    </row>
    <row r="330" spans="1:35" s="2" customFormat="1" ht="15" x14ac:dyDescent="0.2">
      <c r="A330" s="17">
        <v>4234</v>
      </c>
      <c r="B330" s="17" t="s">
        <v>109</v>
      </c>
      <c r="C330" s="25">
        <v>45139</v>
      </c>
      <c r="D330" s="25">
        <v>45615</v>
      </c>
      <c r="E330" s="17">
        <v>15.99</v>
      </c>
      <c r="F330" s="17">
        <v>40</v>
      </c>
      <c r="G330" s="17" t="s">
        <v>46</v>
      </c>
      <c r="H330" s="17">
        <v>5</v>
      </c>
      <c r="I330" s="17">
        <v>1</v>
      </c>
      <c r="J330" s="17" t="b">
        <v>1</v>
      </c>
      <c r="K330" s="17">
        <v>841</v>
      </c>
      <c r="L330" s="17">
        <v>179</v>
      </c>
      <c r="M330" s="17" t="s">
        <v>59</v>
      </c>
      <c r="N330" s="17" t="s">
        <v>26</v>
      </c>
      <c r="O330" s="17" t="s">
        <v>34</v>
      </c>
      <c r="P330" s="17">
        <v>59</v>
      </c>
      <c r="Q330" s="17">
        <v>3.5</v>
      </c>
      <c r="R330" s="17" t="b">
        <v>1</v>
      </c>
      <c r="S330" s="17" t="s">
        <v>28</v>
      </c>
      <c r="T330" s="17">
        <v>2370</v>
      </c>
      <c r="U330" s="17" t="s">
        <v>51</v>
      </c>
      <c r="V330" s="17" t="s">
        <v>68</v>
      </c>
      <c r="W330" s="17" t="s">
        <v>75</v>
      </c>
      <c r="X330" s="17">
        <v>15</v>
      </c>
      <c r="Y330" s="19">
        <f>streaming_service_data!$X330*streaming_service_data!$E330</f>
        <v>239.85</v>
      </c>
      <c r="Z330" s="17" t="s">
        <v>411</v>
      </c>
      <c r="AA330" s="17">
        <v>2023</v>
      </c>
      <c r="AB330" s="17" t="str">
        <f t="shared" si="25"/>
        <v>Nov</v>
      </c>
      <c r="AC330" s="17">
        <f t="shared" si="26"/>
        <v>2024</v>
      </c>
      <c r="AD330" s="17" t="s">
        <v>480</v>
      </c>
      <c r="AE330" s="38">
        <f t="shared" si="27"/>
        <v>0.67796610169491522</v>
      </c>
      <c r="AF330" s="31">
        <f t="shared" si="28"/>
        <v>1.4750000000000001</v>
      </c>
      <c r="AG330" s="17">
        <f ca="1">TODAY()-streaming_service_data!$D330</f>
        <v>130</v>
      </c>
      <c r="AH330" s="20" t="str">
        <f ca="1">IF(AG330&lt;=100,"Active",IF(streaming_service_data!$AG330&lt;200,"Moderate","In-Active"))</f>
        <v>Moderate</v>
      </c>
      <c r="AI330" s="2">
        <f t="shared" si="29"/>
        <v>15</v>
      </c>
    </row>
    <row r="331" spans="1:35" s="2" customFormat="1" ht="15" x14ac:dyDescent="0.2">
      <c r="A331" s="21">
        <v>4239</v>
      </c>
      <c r="B331" s="21" t="s">
        <v>176</v>
      </c>
      <c r="C331" s="22">
        <v>45614</v>
      </c>
      <c r="D331" s="22">
        <v>45619</v>
      </c>
      <c r="E331" s="21">
        <v>7.99</v>
      </c>
      <c r="F331" s="21">
        <v>470</v>
      </c>
      <c r="G331" s="21" t="s">
        <v>62</v>
      </c>
      <c r="H331" s="21">
        <v>2</v>
      </c>
      <c r="I331" s="21">
        <v>3</v>
      </c>
      <c r="J331" s="21" t="b">
        <v>0</v>
      </c>
      <c r="K331" s="21">
        <v>89</v>
      </c>
      <c r="L331" s="21">
        <v>135</v>
      </c>
      <c r="M331" s="21" t="s">
        <v>48</v>
      </c>
      <c r="N331" s="21" t="s">
        <v>40</v>
      </c>
      <c r="O331" s="21" t="s">
        <v>41</v>
      </c>
      <c r="P331" s="21">
        <v>45</v>
      </c>
      <c r="Q331" s="21">
        <v>4.5</v>
      </c>
      <c r="R331" s="21" t="b">
        <v>0</v>
      </c>
      <c r="S331" s="21" t="s">
        <v>28</v>
      </c>
      <c r="T331" s="21">
        <v>4236</v>
      </c>
      <c r="U331" s="21" t="s">
        <v>29</v>
      </c>
      <c r="V331" s="21" t="s">
        <v>52</v>
      </c>
      <c r="W331" s="21" t="s">
        <v>53</v>
      </c>
      <c r="X331" s="21">
        <v>1</v>
      </c>
      <c r="Y331" s="23">
        <f>streaming_service_data!$X331*streaming_service_data!$E331</f>
        <v>7.99</v>
      </c>
      <c r="Z331" s="21" t="s">
        <v>414</v>
      </c>
      <c r="AA331" s="21">
        <v>2024</v>
      </c>
      <c r="AB331" s="21" t="str">
        <f t="shared" si="25"/>
        <v>Nov</v>
      </c>
      <c r="AC331" s="21">
        <f t="shared" si="26"/>
        <v>2024</v>
      </c>
      <c r="AD331" s="21" t="s">
        <v>479</v>
      </c>
      <c r="AE331" s="39">
        <f t="shared" si="27"/>
        <v>10.444444444444445</v>
      </c>
      <c r="AF331" s="35">
        <f t="shared" si="28"/>
        <v>9.5744680851063829E-2</v>
      </c>
      <c r="AG331" s="21">
        <f ca="1">TODAY()-streaming_service_data!$D331</f>
        <v>126</v>
      </c>
      <c r="AH331" s="24" t="str">
        <f ca="1">IF(AG331&lt;=100,"Active",IF(streaming_service_data!$AG331&lt;200,"Moderate","In-Active"))</f>
        <v>Moderate</v>
      </c>
      <c r="AI331" s="2">
        <f t="shared" si="29"/>
        <v>1</v>
      </c>
    </row>
    <row r="332" spans="1:35" s="2" customFormat="1" ht="15" x14ac:dyDescent="0.2">
      <c r="A332" s="17">
        <v>4242</v>
      </c>
      <c r="B332" s="17" t="s">
        <v>38</v>
      </c>
      <c r="C332" s="25">
        <v>45088</v>
      </c>
      <c r="D332" s="25">
        <v>45641</v>
      </c>
      <c r="E332" s="17">
        <v>7.99</v>
      </c>
      <c r="F332" s="17">
        <v>168</v>
      </c>
      <c r="G332" s="17" t="s">
        <v>55</v>
      </c>
      <c r="H332" s="17">
        <v>5</v>
      </c>
      <c r="I332" s="17">
        <v>3</v>
      </c>
      <c r="J332" s="17" t="b">
        <v>1</v>
      </c>
      <c r="K332" s="17">
        <v>539</v>
      </c>
      <c r="L332" s="17">
        <v>48</v>
      </c>
      <c r="M332" s="17" t="s">
        <v>39</v>
      </c>
      <c r="N332" s="17" t="s">
        <v>49</v>
      </c>
      <c r="O332" s="17" t="s">
        <v>27</v>
      </c>
      <c r="P332" s="17">
        <v>82</v>
      </c>
      <c r="Q332" s="17">
        <v>4.3</v>
      </c>
      <c r="R332" s="17" t="b">
        <v>0</v>
      </c>
      <c r="S332" s="17" t="s">
        <v>28</v>
      </c>
      <c r="T332" s="17">
        <v>3182</v>
      </c>
      <c r="U332" s="17" t="s">
        <v>65</v>
      </c>
      <c r="V332" s="17" t="s">
        <v>36</v>
      </c>
      <c r="W332" s="17" t="s">
        <v>31</v>
      </c>
      <c r="X332" s="17">
        <v>18</v>
      </c>
      <c r="Y332" s="19">
        <f>streaming_service_data!$X332*streaming_service_data!$E332</f>
        <v>143.82</v>
      </c>
      <c r="Z332" s="17" t="s">
        <v>409</v>
      </c>
      <c r="AA332" s="17">
        <v>2023</v>
      </c>
      <c r="AB332" s="17" t="str">
        <f t="shared" si="25"/>
        <v>Dec</v>
      </c>
      <c r="AC332" s="17">
        <f t="shared" si="26"/>
        <v>2024</v>
      </c>
      <c r="AD332" s="17" t="s">
        <v>479</v>
      </c>
      <c r="AE332" s="38">
        <f t="shared" si="27"/>
        <v>2.0487804878048781</v>
      </c>
      <c r="AF332" s="31">
        <f t="shared" si="28"/>
        <v>0.48809523809523808</v>
      </c>
      <c r="AG332" s="17">
        <f ca="1">TODAY()-streaming_service_data!$D332</f>
        <v>104</v>
      </c>
      <c r="AH332" s="20" t="str">
        <f ca="1">IF(AG332&lt;=100,"Active",IF(streaming_service_data!$AG332&lt;200,"Moderate","In-Active"))</f>
        <v>Moderate</v>
      </c>
      <c r="AI332" s="2">
        <f t="shared" si="29"/>
        <v>18</v>
      </c>
    </row>
    <row r="333" spans="1:35" s="2" customFormat="1" ht="15" x14ac:dyDescent="0.2">
      <c r="A333" s="21">
        <v>4243</v>
      </c>
      <c r="B333" s="21" t="s">
        <v>176</v>
      </c>
      <c r="C333" s="22">
        <v>44998</v>
      </c>
      <c r="D333" s="22">
        <v>45625</v>
      </c>
      <c r="E333" s="21">
        <v>15.99</v>
      </c>
      <c r="F333" s="21">
        <v>91</v>
      </c>
      <c r="G333" s="21" t="s">
        <v>24</v>
      </c>
      <c r="H333" s="21">
        <v>2</v>
      </c>
      <c r="I333" s="21">
        <v>1</v>
      </c>
      <c r="J333" s="21" t="b">
        <v>1</v>
      </c>
      <c r="K333" s="21">
        <v>561</v>
      </c>
      <c r="L333" s="21">
        <v>153</v>
      </c>
      <c r="M333" s="21" t="s">
        <v>39</v>
      </c>
      <c r="N333" s="21" t="s">
        <v>64</v>
      </c>
      <c r="O333" s="21" t="s">
        <v>56</v>
      </c>
      <c r="P333" s="21">
        <v>7</v>
      </c>
      <c r="Q333" s="21">
        <v>4.0999999999999996</v>
      </c>
      <c r="R333" s="21" t="b">
        <v>0</v>
      </c>
      <c r="S333" s="21" t="s">
        <v>28</v>
      </c>
      <c r="T333" s="21">
        <v>450</v>
      </c>
      <c r="U333" s="21" t="s">
        <v>65</v>
      </c>
      <c r="V333" s="21" t="s">
        <v>68</v>
      </c>
      <c r="W333" s="21" t="s">
        <v>53</v>
      </c>
      <c r="X333" s="21">
        <v>20</v>
      </c>
      <c r="Y333" s="23">
        <f>streaming_service_data!$X333*streaming_service_data!$E333</f>
        <v>319.8</v>
      </c>
      <c r="Z333" s="21" t="s">
        <v>406</v>
      </c>
      <c r="AA333" s="21">
        <v>2023</v>
      </c>
      <c r="AB333" s="21" t="str">
        <f t="shared" si="25"/>
        <v>Nov</v>
      </c>
      <c r="AC333" s="21">
        <f t="shared" si="26"/>
        <v>2024</v>
      </c>
      <c r="AD333" s="21" t="s">
        <v>480</v>
      </c>
      <c r="AE333" s="39">
        <f t="shared" si="27"/>
        <v>13</v>
      </c>
      <c r="AF333" s="35">
        <f t="shared" si="28"/>
        <v>7.6923076923076927E-2</v>
      </c>
      <c r="AG333" s="21">
        <f ca="1">TODAY()-streaming_service_data!$D333</f>
        <v>120</v>
      </c>
      <c r="AH333" s="24" t="str">
        <f ca="1">IF(AG333&lt;=100,"Active",IF(streaming_service_data!$AG333&lt;200,"Moderate","In-Active"))</f>
        <v>Moderate</v>
      </c>
      <c r="AI333" s="2">
        <f t="shared" si="29"/>
        <v>20</v>
      </c>
    </row>
    <row r="334" spans="1:35" s="2" customFormat="1" ht="15" x14ac:dyDescent="0.2">
      <c r="A334" s="17">
        <v>4246</v>
      </c>
      <c r="B334" s="17" t="s">
        <v>168</v>
      </c>
      <c r="C334" s="25">
        <v>45193</v>
      </c>
      <c r="D334" s="25">
        <v>45641</v>
      </c>
      <c r="E334" s="17">
        <v>7.99</v>
      </c>
      <c r="F334" s="17">
        <v>91</v>
      </c>
      <c r="G334" s="17" t="s">
        <v>33</v>
      </c>
      <c r="H334" s="17">
        <v>5</v>
      </c>
      <c r="I334" s="17">
        <v>1</v>
      </c>
      <c r="J334" s="17" t="b">
        <v>0</v>
      </c>
      <c r="K334" s="17">
        <v>159</v>
      </c>
      <c r="L334" s="17">
        <v>14</v>
      </c>
      <c r="M334" s="17" t="s">
        <v>44</v>
      </c>
      <c r="N334" s="17" t="s">
        <v>26</v>
      </c>
      <c r="O334" s="17" t="s">
        <v>50</v>
      </c>
      <c r="P334" s="17">
        <v>85</v>
      </c>
      <c r="Q334" s="17">
        <v>4.4000000000000004</v>
      </c>
      <c r="R334" s="17" t="b">
        <v>0</v>
      </c>
      <c r="S334" s="17" t="s">
        <v>28</v>
      </c>
      <c r="T334" s="17">
        <v>1858</v>
      </c>
      <c r="U334" s="17" t="s">
        <v>51</v>
      </c>
      <c r="V334" s="17" t="s">
        <v>30</v>
      </c>
      <c r="W334" s="17" t="s">
        <v>31</v>
      </c>
      <c r="X334" s="17">
        <v>14</v>
      </c>
      <c r="Y334" s="19">
        <f>streaming_service_data!$X334*streaming_service_data!$E334</f>
        <v>111.86</v>
      </c>
      <c r="Z334" s="17" t="s">
        <v>412</v>
      </c>
      <c r="AA334" s="17">
        <v>2023</v>
      </c>
      <c r="AB334" s="17" t="str">
        <f t="shared" si="25"/>
        <v>Dec</v>
      </c>
      <c r="AC334" s="17">
        <f t="shared" si="26"/>
        <v>2024</v>
      </c>
      <c r="AD334" s="17" t="s">
        <v>479</v>
      </c>
      <c r="AE334" s="38">
        <f t="shared" si="27"/>
        <v>1.0705882352941176</v>
      </c>
      <c r="AF334" s="31">
        <f t="shared" si="28"/>
        <v>0.93406593406593408</v>
      </c>
      <c r="AG334" s="17">
        <f ca="1">TODAY()-streaming_service_data!$D334</f>
        <v>104</v>
      </c>
      <c r="AH334" s="20" t="str">
        <f ca="1">IF(AG334&lt;=100,"Active",IF(streaming_service_data!$AG334&lt;200,"Moderate","In-Active"))</f>
        <v>Moderate</v>
      </c>
      <c r="AI334" s="2">
        <f t="shared" si="29"/>
        <v>14</v>
      </c>
    </row>
    <row r="335" spans="1:35" s="2" customFormat="1" ht="15" x14ac:dyDescent="0.2">
      <c r="A335" s="21">
        <v>4254</v>
      </c>
      <c r="B335" s="21" t="s">
        <v>108</v>
      </c>
      <c r="C335" s="22">
        <v>45138</v>
      </c>
      <c r="D335" s="22">
        <v>45644</v>
      </c>
      <c r="E335" s="21">
        <v>11.99</v>
      </c>
      <c r="F335" s="21">
        <v>233</v>
      </c>
      <c r="G335" s="21" t="s">
        <v>79</v>
      </c>
      <c r="H335" s="21">
        <v>1</v>
      </c>
      <c r="I335" s="21">
        <v>2</v>
      </c>
      <c r="J335" s="21" t="b">
        <v>1</v>
      </c>
      <c r="K335" s="21">
        <v>769</v>
      </c>
      <c r="L335" s="21">
        <v>132</v>
      </c>
      <c r="M335" s="21" t="s">
        <v>48</v>
      </c>
      <c r="N335" s="21" t="s">
        <v>26</v>
      </c>
      <c r="O335" s="21" t="s">
        <v>27</v>
      </c>
      <c r="P335" s="21">
        <v>82</v>
      </c>
      <c r="Q335" s="21">
        <v>4.3</v>
      </c>
      <c r="R335" s="21" t="b">
        <v>1</v>
      </c>
      <c r="S335" s="21" t="s">
        <v>28</v>
      </c>
      <c r="T335" s="21">
        <v>2761</v>
      </c>
      <c r="U335" s="21" t="s">
        <v>57</v>
      </c>
      <c r="V335" s="21" t="s">
        <v>52</v>
      </c>
      <c r="W335" s="21" t="s">
        <v>53</v>
      </c>
      <c r="X335" s="21">
        <v>16</v>
      </c>
      <c r="Y335" s="23">
        <f>streaming_service_data!$X335*streaming_service_data!$E335</f>
        <v>191.84</v>
      </c>
      <c r="Z335" s="21" t="s">
        <v>410</v>
      </c>
      <c r="AA335" s="21">
        <v>2023</v>
      </c>
      <c r="AB335" s="21" t="str">
        <f t="shared" si="25"/>
        <v>Dec</v>
      </c>
      <c r="AC335" s="21">
        <f t="shared" si="26"/>
        <v>2024</v>
      </c>
      <c r="AD335" s="21" t="s">
        <v>478</v>
      </c>
      <c r="AE335" s="39">
        <f t="shared" si="27"/>
        <v>2.8414634146341462</v>
      </c>
      <c r="AF335" s="35">
        <f t="shared" si="28"/>
        <v>0.35193133047210301</v>
      </c>
      <c r="AG335" s="21">
        <f ca="1">TODAY()-streaming_service_data!$D335</f>
        <v>101</v>
      </c>
      <c r="AH335" s="24" t="str">
        <f ca="1">IF(AG335&lt;=100,"Active",IF(streaming_service_data!$AG335&lt;200,"Moderate","In-Active"))</f>
        <v>Moderate</v>
      </c>
      <c r="AI335" s="2">
        <f t="shared" si="29"/>
        <v>16</v>
      </c>
    </row>
    <row r="336" spans="1:35" s="2" customFormat="1" ht="15" x14ac:dyDescent="0.2">
      <c r="A336" s="17">
        <v>4260</v>
      </c>
      <c r="B336" s="17" t="s">
        <v>143</v>
      </c>
      <c r="C336" s="25">
        <v>45467</v>
      </c>
      <c r="D336" s="25">
        <v>45642</v>
      </c>
      <c r="E336" s="17">
        <v>7.99</v>
      </c>
      <c r="F336" s="17">
        <v>427</v>
      </c>
      <c r="G336" s="17" t="s">
        <v>55</v>
      </c>
      <c r="H336" s="17">
        <v>1</v>
      </c>
      <c r="I336" s="17">
        <v>1</v>
      </c>
      <c r="J336" s="17" t="b">
        <v>0</v>
      </c>
      <c r="K336" s="17">
        <v>159</v>
      </c>
      <c r="L336" s="17">
        <v>98</v>
      </c>
      <c r="M336" s="17" t="s">
        <v>63</v>
      </c>
      <c r="N336" s="17" t="s">
        <v>49</v>
      </c>
      <c r="O336" s="17" t="s">
        <v>50</v>
      </c>
      <c r="P336" s="17">
        <v>66</v>
      </c>
      <c r="Q336" s="17">
        <v>3.3</v>
      </c>
      <c r="R336" s="17" t="b">
        <v>0</v>
      </c>
      <c r="S336" s="17" t="s">
        <v>28</v>
      </c>
      <c r="T336" s="17">
        <v>647</v>
      </c>
      <c r="U336" s="17" t="s">
        <v>29</v>
      </c>
      <c r="V336" s="17" t="s">
        <v>68</v>
      </c>
      <c r="W336" s="17" t="s">
        <v>31</v>
      </c>
      <c r="X336" s="17">
        <v>5</v>
      </c>
      <c r="Y336" s="19">
        <f>streaming_service_data!$X336*streaming_service_data!$E336</f>
        <v>39.950000000000003</v>
      </c>
      <c r="Z336" s="17" t="s">
        <v>409</v>
      </c>
      <c r="AA336" s="17">
        <v>2024</v>
      </c>
      <c r="AB336" s="17" t="str">
        <f t="shared" si="25"/>
        <v>Dec</v>
      </c>
      <c r="AC336" s="17">
        <f t="shared" si="26"/>
        <v>2024</v>
      </c>
      <c r="AD336" s="17" t="s">
        <v>479</v>
      </c>
      <c r="AE336" s="38">
        <f t="shared" si="27"/>
        <v>6.4696969696969697</v>
      </c>
      <c r="AF336" s="31">
        <f t="shared" si="28"/>
        <v>0.15456674473067916</v>
      </c>
      <c r="AG336" s="17">
        <f ca="1">TODAY()-streaming_service_data!$D336</f>
        <v>103</v>
      </c>
      <c r="AH336" s="20" t="str">
        <f ca="1">IF(AG336&lt;=100,"Active",IF(streaming_service_data!$AG336&lt;200,"Moderate","In-Active"))</f>
        <v>Moderate</v>
      </c>
      <c r="AI336" s="2">
        <f t="shared" si="29"/>
        <v>5</v>
      </c>
    </row>
    <row r="337" spans="1:35" s="2" customFormat="1" ht="15" x14ac:dyDescent="0.2">
      <c r="A337" s="21">
        <v>4302</v>
      </c>
      <c r="B337" s="21" t="s">
        <v>112</v>
      </c>
      <c r="C337" s="22">
        <v>44973</v>
      </c>
      <c r="D337" s="22">
        <v>45577</v>
      </c>
      <c r="E337" s="21">
        <v>11.99</v>
      </c>
      <c r="F337" s="21">
        <v>307</v>
      </c>
      <c r="G337" s="21" t="s">
        <v>55</v>
      </c>
      <c r="H337" s="21">
        <v>3</v>
      </c>
      <c r="I337" s="21">
        <v>1</v>
      </c>
      <c r="J337" s="21" t="b">
        <v>0</v>
      </c>
      <c r="K337" s="21">
        <v>919</v>
      </c>
      <c r="L337" s="21">
        <v>175</v>
      </c>
      <c r="M337" s="21" t="s">
        <v>48</v>
      </c>
      <c r="N337" s="21" t="s">
        <v>40</v>
      </c>
      <c r="O337" s="21" t="s">
        <v>56</v>
      </c>
      <c r="P337" s="21">
        <v>22</v>
      </c>
      <c r="Q337" s="21">
        <v>4</v>
      </c>
      <c r="R337" s="21" t="b">
        <v>1</v>
      </c>
      <c r="S337" s="21" t="s">
        <v>28</v>
      </c>
      <c r="T337" s="21">
        <v>2728</v>
      </c>
      <c r="U337" s="21" t="s">
        <v>35</v>
      </c>
      <c r="V337" s="21" t="s">
        <v>30</v>
      </c>
      <c r="W337" s="21" t="s">
        <v>31</v>
      </c>
      <c r="X337" s="21">
        <v>19</v>
      </c>
      <c r="Y337" s="23">
        <f>streaming_service_data!$X337*streaming_service_data!$E337</f>
        <v>227.81</v>
      </c>
      <c r="Z337" s="21" t="s">
        <v>405</v>
      </c>
      <c r="AA337" s="21">
        <v>2023</v>
      </c>
      <c r="AB337" s="21" t="str">
        <f t="shared" si="25"/>
        <v>Oct</v>
      </c>
      <c r="AC337" s="21">
        <f t="shared" si="26"/>
        <v>2024</v>
      </c>
      <c r="AD337" s="21" t="s">
        <v>478</v>
      </c>
      <c r="AE337" s="39">
        <f t="shared" si="27"/>
        <v>13.954545454545455</v>
      </c>
      <c r="AF337" s="35">
        <f t="shared" si="28"/>
        <v>7.1661237785016291E-2</v>
      </c>
      <c r="AG337" s="21">
        <f ca="1">TODAY()-streaming_service_data!$D337</f>
        <v>168</v>
      </c>
      <c r="AH337" s="24" t="str">
        <f ca="1">IF(AG337&lt;=100,"Active",IF(streaming_service_data!$AG337&lt;200,"Moderate","In-Active"))</f>
        <v>Moderate</v>
      </c>
      <c r="AI337" s="2">
        <f t="shared" si="29"/>
        <v>19</v>
      </c>
    </row>
    <row r="338" spans="1:35" s="2" customFormat="1" ht="15" x14ac:dyDescent="0.2">
      <c r="A338" s="17">
        <v>4303</v>
      </c>
      <c r="B338" s="17" t="s">
        <v>121</v>
      </c>
      <c r="C338" s="25">
        <v>45086</v>
      </c>
      <c r="D338" s="25">
        <v>45643</v>
      </c>
      <c r="E338" s="17">
        <v>7.99</v>
      </c>
      <c r="F338" s="17">
        <v>231</v>
      </c>
      <c r="G338" s="17" t="s">
        <v>62</v>
      </c>
      <c r="H338" s="17">
        <v>1</v>
      </c>
      <c r="I338" s="17">
        <v>4</v>
      </c>
      <c r="J338" s="17" t="b">
        <v>0</v>
      </c>
      <c r="K338" s="17">
        <v>420</v>
      </c>
      <c r="L338" s="17">
        <v>85</v>
      </c>
      <c r="M338" s="17" t="s">
        <v>63</v>
      </c>
      <c r="N338" s="17" t="s">
        <v>64</v>
      </c>
      <c r="O338" s="17" t="s">
        <v>41</v>
      </c>
      <c r="P338" s="17">
        <v>30</v>
      </c>
      <c r="Q338" s="17">
        <v>3.5</v>
      </c>
      <c r="R338" s="17" t="b">
        <v>0</v>
      </c>
      <c r="S338" s="17" t="s">
        <v>28</v>
      </c>
      <c r="T338" s="17">
        <v>1520</v>
      </c>
      <c r="U338" s="17" t="s">
        <v>51</v>
      </c>
      <c r="V338" s="17" t="s">
        <v>68</v>
      </c>
      <c r="W338" s="17" t="s">
        <v>37</v>
      </c>
      <c r="X338" s="17">
        <v>18</v>
      </c>
      <c r="Y338" s="19">
        <f>streaming_service_data!$X338*streaming_service_data!$E338</f>
        <v>143.82</v>
      </c>
      <c r="Z338" s="17" t="s">
        <v>409</v>
      </c>
      <c r="AA338" s="17">
        <v>2023</v>
      </c>
      <c r="AB338" s="17" t="str">
        <f t="shared" si="25"/>
        <v>Dec</v>
      </c>
      <c r="AC338" s="17">
        <f t="shared" si="26"/>
        <v>2024</v>
      </c>
      <c r="AD338" s="17" t="s">
        <v>479</v>
      </c>
      <c r="AE338" s="38">
        <f t="shared" si="27"/>
        <v>7.7</v>
      </c>
      <c r="AF338" s="31">
        <f t="shared" si="28"/>
        <v>0.12987012987012986</v>
      </c>
      <c r="AG338" s="17">
        <f ca="1">TODAY()-streaming_service_data!$D338</f>
        <v>102</v>
      </c>
      <c r="AH338" s="20" t="str">
        <f ca="1">IF(AG338&lt;=100,"Active",IF(streaming_service_data!$AG338&lt;200,"Moderate","In-Active"))</f>
        <v>Moderate</v>
      </c>
      <c r="AI338" s="2">
        <f t="shared" si="29"/>
        <v>18</v>
      </c>
    </row>
    <row r="339" spans="1:35" s="2" customFormat="1" ht="15" x14ac:dyDescent="0.2">
      <c r="A339" s="21">
        <v>4314</v>
      </c>
      <c r="B339" s="21" t="s">
        <v>229</v>
      </c>
      <c r="C339" s="22">
        <v>45206</v>
      </c>
      <c r="D339" s="22">
        <v>45641</v>
      </c>
      <c r="E339" s="21">
        <v>7.99</v>
      </c>
      <c r="F339" s="21">
        <v>311</v>
      </c>
      <c r="G339" s="21" t="s">
        <v>79</v>
      </c>
      <c r="H339" s="21">
        <v>3</v>
      </c>
      <c r="I339" s="21">
        <v>5</v>
      </c>
      <c r="J339" s="21" t="b">
        <v>1</v>
      </c>
      <c r="K339" s="21">
        <v>724</v>
      </c>
      <c r="L339" s="21">
        <v>191</v>
      </c>
      <c r="M339" s="21" t="s">
        <v>25</v>
      </c>
      <c r="N339" s="21" t="s">
        <v>26</v>
      </c>
      <c r="O339" s="21" t="s">
        <v>27</v>
      </c>
      <c r="P339" s="21">
        <v>55</v>
      </c>
      <c r="Q339" s="21">
        <v>4.7</v>
      </c>
      <c r="R339" s="21" t="b">
        <v>1</v>
      </c>
      <c r="S339" s="21" t="s">
        <v>28</v>
      </c>
      <c r="T339" s="21">
        <v>4062</v>
      </c>
      <c r="U339" s="21" t="s">
        <v>51</v>
      </c>
      <c r="V339" s="21" t="s">
        <v>30</v>
      </c>
      <c r="W339" s="21" t="s">
        <v>53</v>
      </c>
      <c r="X339" s="21">
        <v>14</v>
      </c>
      <c r="Y339" s="23">
        <f>streaming_service_data!$X339*streaming_service_data!$E339</f>
        <v>111.86</v>
      </c>
      <c r="Z339" s="21" t="s">
        <v>413</v>
      </c>
      <c r="AA339" s="21">
        <v>2023</v>
      </c>
      <c r="AB339" s="21" t="str">
        <f t="shared" si="25"/>
        <v>Dec</v>
      </c>
      <c r="AC339" s="21">
        <f t="shared" si="26"/>
        <v>2024</v>
      </c>
      <c r="AD339" s="21" t="s">
        <v>479</v>
      </c>
      <c r="AE339" s="39">
        <f t="shared" si="27"/>
        <v>5.6545454545454543</v>
      </c>
      <c r="AF339" s="35">
        <f t="shared" si="28"/>
        <v>0.17684887459807075</v>
      </c>
      <c r="AG339" s="21">
        <f ca="1">TODAY()-streaming_service_data!$D339</f>
        <v>104</v>
      </c>
      <c r="AH339" s="24" t="str">
        <f ca="1">IF(AG339&lt;=100,"Active",IF(streaming_service_data!$AG339&lt;200,"Moderate","In-Active"))</f>
        <v>Moderate</v>
      </c>
      <c r="AI339" s="2">
        <f t="shared" si="29"/>
        <v>14</v>
      </c>
    </row>
    <row r="340" spans="1:35" s="2" customFormat="1" ht="15" x14ac:dyDescent="0.2">
      <c r="A340" s="17">
        <v>4320</v>
      </c>
      <c r="B340" s="17" t="s">
        <v>196</v>
      </c>
      <c r="C340" s="25">
        <v>45292</v>
      </c>
      <c r="D340" s="25">
        <v>45643</v>
      </c>
      <c r="E340" s="17">
        <v>15.99</v>
      </c>
      <c r="F340" s="17">
        <v>223</v>
      </c>
      <c r="G340" s="17" t="s">
        <v>24</v>
      </c>
      <c r="H340" s="17">
        <v>5</v>
      </c>
      <c r="I340" s="17">
        <v>3</v>
      </c>
      <c r="J340" s="17" t="b">
        <v>1</v>
      </c>
      <c r="K340" s="17">
        <v>499</v>
      </c>
      <c r="L340" s="17">
        <v>124</v>
      </c>
      <c r="M340" s="17" t="s">
        <v>39</v>
      </c>
      <c r="N340" s="17" t="s">
        <v>26</v>
      </c>
      <c r="O340" s="17" t="s">
        <v>34</v>
      </c>
      <c r="P340" s="17">
        <v>78</v>
      </c>
      <c r="Q340" s="17">
        <v>4.7</v>
      </c>
      <c r="R340" s="17" t="b">
        <v>1</v>
      </c>
      <c r="S340" s="17" t="s">
        <v>28</v>
      </c>
      <c r="T340" s="17">
        <v>2853</v>
      </c>
      <c r="U340" s="17" t="s">
        <v>57</v>
      </c>
      <c r="V340" s="17" t="s">
        <v>60</v>
      </c>
      <c r="W340" s="17" t="s">
        <v>53</v>
      </c>
      <c r="X340" s="17">
        <v>11</v>
      </c>
      <c r="Y340" s="19">
        <f>streaming_service_data!$X340*streaming_service_data!$E340</f>
        <v>175.89000000000001</v>
      </c>
      <c r="Z340" s="17" t="s">
        <v>404</v>
      </c>
      <c r="AA340" s="17">
        <v>2024</v>
      </c>
      <c r="AB340" s="17" t="str">
        <f t="shared" si="25"/>
        <v>Dec</v>
      </c>
      <c r="AC340" s="17">
        <f t="shared" si="26"/>
        <v>2024</v>
      </c>
      <c r="AD340" s="17" t="s">
        <v>480</v>
      </c>
      <c r="AE340" s="38">
        <f t="shared" si="27"/>
        <v>2.858974358974359</v>
      </c>
      <c r="AF340" s="31">
        <f t="shared" si="28"/>
        <v>0.34977578475336324</v>
      </c>
      <c r="AG340" s="17">
        <f ca="1">TODAY()-streaming_service_data!$D340</f>
        <v>102</v>
      </c>
      <c r="AH340" s="20" t="str">
        <f ca="1">IF(AG340&lt;=100,"Active",IF(streaming_service_data!$AG340&lt;200,"Moderate","In-Active"))</f>
        <v>Moderate</v>
      </c>
      <c r="AI340" s="2">
        <f t="shared" si="29"/>
        <v>11</v>
      </c>
    </row>
    <row r="341" spans="1:35" s="2" customFormat="1" ht="15" x14ac:dyDescent="0.2">
      <c r="A341" s="21">
        <v>4328</v>
      </c>
      <c r="B341" s="21" t="s">
        <v>88</v>
      </c>
      <c r="C341" s="22">
        <v>45064</v>
      </c>
      <c r="D341" s="22">
        <v>45620</v>
      </c>
      <c r="E341" s="21">
        <v>11.99</v>
      </c>
      <c r="F341" s="21">
        <v>273</v>
      </c>
      <c r="G341" s="21" t="s">
        <v>24</v>
      </c>
      <c r="H341" s="21">
        <v>3</v>
      </c>
      <c r="I341" s="21">
        <v>4</v>
      </c>
      <c r="J341" s="21" t="b">
        <v>1</v>
      </c>
      <c r="K341" s="21">
        <v>253</v>
      </c>
      <c r="L341" s="21">
        <v>70</v>
      </c>
      <c r="M341" s="21" t="s">
        <v>63</v>
      </c>
      <c r="N341" s="21" t="s">
        <v>26</v>
      </c>
      <c r="O341" s="21" t="s">
        <v>56</v>
      </c>
      <c r="P341" s="21">
        <v>42</v>
      </c>
      <c r="Q341" s="21">
        <v>4.9000000000000004</v>
      </c>
      <c r="R341" s="21" t="b">
        <v>0</v>
      </c>
      <c r="S341" s="21" t="s">
        <v>28</v>
      </c>
      <c r="T341" s="21">
        <v>837</v>
      </c>
      <c r="U341" s="21" t="s">
        <v>29</v>
      </c>
      <c r="V341" s="21" t="s">
        <v>36</v>
      </c>
      <c r="W341" s="21" t="s">
        <v>37</v>
      </c>
      <c r="X341" s="21">
        <v>18</v>
      </c>
      <c r="Y341" s="23">
        <f>streaming_service_data!$X341*streaming_service_data!$E341</f>
        <v>215.82</v>
      </c>
      <c r="Z341" s="21" t="s">
        <v>408</v>
      </c>
      <c r="AA341" s="21">
        <v>2023</v>
      </c>
      <c r="AB341" s="21" t="str">
        <f t="shared" si="25"/>
        <v>Nov</v>
      </c>
      <c r="AC341" s="21">
        <f t="shared" si="26"/>
        <v>2024</v>
      </c>
      <c r="AD341" s="21" t="s">
        <v>478</v>
      </c>
      <c r="AE341" s="39">
        <f t="shared" si="27"/>
        <v>6.5</v>
      </c>
      <c r="AF341" s="35">
        <f t="shared" si="28"/>
        <v>0.15384615384615385</v>
      </c>
      <c r="AG341" s="21">
        <f ca="1">TODAY()-streaming_service_data!$D341</f>
        <v>125</v>
      </c>
      <c r="AH341" s="24" t="str">
        <f ca="1">IF(AG341&lt;=100,"Active",IF(streaming_service_data!$AG341&lt;200,"Moderate","In-Active"))</f>
        <v>Moderate</v>
      </c>
      <c r="AI341" s="2">
        <f t="shared" si="29"/>
        <v>18</v>
      </c>
    </row>
    <row r="342" spans="1:35" s="2" customFormat="1" ht="15" x14ac:dyDescent="0.2">
      <c r="A342" s="17">
        <v>4336</v>
      </c>
      <c r="B342" s="17" t="s">
        <v>72</v>
      </c>
      <c r="C342" s="25">
        <v>44965</v>
      </c>
      <c r="D342" s="25">
        <v>45608</v>
      </c>
      <c r="E342" s="17">
        <v>15.99</v>
      </c>
      <c r="F342" s="17">
        <v>253</v>
      </c>
      <c r="G342" s="17" t="s">
        <v>46</v>
      </c>
      <c r="H342" s="17">
        <v>4</v>
      </c>
      <c r="I342" s="17">
        <v>2</v>
      </c>
      <c r="J342" s="17" t="b">
        <v>0</v>
      </c>
      <c r="K342" s="17">
        <v>660</v>
      </c>
      <c r="L342" s="17">
        <v>151</v>
      </c>
      <c r="M342" s="17" t="s">
        <v>44</v>
      </c>
      <c r="N342" s="17" t="s">
        <v>64</v>
      </c>
      <c r="O342" s="17" t="s">
        <v>27</v>
      </c>
      <c r="P342" s="17">
        <v>43</v>
      </c>
      <c r="Q342" s="17">
        <v>3.4</v>
      </c>
      <c r="R342" s="17" t="b">
        <v>1</v>
      </c>
      <c r="S342" s="17" t="s">
        <v>28</v>
      </c>
      <c r="T342" s="17">
        <v>1317</v>
      </c>
      <c r="U342" s="17" t="s">
        <v>29</v>
      </c>
      <c r="V342" s="17" t="s">
        <v>52</v>
      </c>
      <c r="W342" s="17" t="s">
        <v>31</v>
      </c>
      <c r="X342" s="17">
        <v>21</v>
      </c>
      <c r="Y342" s="19">
        <f>streaming_service_data!$X342*streaming_service_data!$E342</f>
        <v>335.79</v>
      </c>
      <c r="Z342" s="17" t="s">
        <v>405</v>
      </c>
      <c r="AA342" s="17">
        <v>2023</v>
      </c>
      <c r="AB342" s="17" t="str">
        <f t="shared" si="25"/>
        <v>Nov</v>
      </c>
      <c r="AC342" s="17">
        <f t="shared" si="26"/>
        <v>2024</v>
      </c>
      <c r="AD342" s="17" t="s">
        <v>480</v>
      </c>
      <c r="AE342" s="38">
        <f t="shared" si="27"/>
        <v>5.8837209302325579</v>
      </c>
      <c r="AF342" s="31">
        <f t="shared" si="28"/>
        <v>0.16996047430830039</v>
      </c>
      <c r="AG342" s="17">
        <f ca="1">TODAY()-streaming_service_data!$D342</f>
        <v>137</v>
      </c>
      <c r="AH342" s="20" t="str">
        <f ca="1">IF(AG342&lt;=100,"Active",IF(streaming_service_data!$AG342&lt;200,"Moderate","In-Active"))</f>
        <v>Moderate</v>
      </c>
      <c r="AI342" s="2">
        <f t="shared" si="29"/>
        <v>21</v>
      </c>
    </row>
    <row r="343" spans="1:35" s="2" customFormat="1" ht="15" x14ac:dyDescent="0.2">
      <c r="A343" s="21">
        <v>4340</v>
      </c>
      <c r="B343" s="21" t="s">
        <v>259</v>
      </c>
      <c r="C343" s="22">
        <v>45003</v>
      </c>
      <c r="D343" s="22">
        <v>45485</v>
      </c>
      <c r="E343" s="21">
        <v>15.99</v>
      </c>
      <c r="F343" s="21">
        <v>154</v>
      </c>
      <c r="G343" s="21" t="s">
        <v>43</v>
      </c>
      <c r="H343" s="21">
        <v>4</v>
      </c>
      <c r="I343" s="21">
        <v>5</v>
      </c>
      <c r="J343" s="21" t="b">
        <v>1</v>
      </c>
      <c r="K343" s="21">
        <v>804</v>
      </c>
      <c r="L343" s="21">
        <v>106</v>
      </c>
      <c r="M343" s="21" t="s">
        <v>44</v>
      </c>
      <c r="N343" s="21" t="s">
        <v>26</v>
      </c>
      <c r="O343" s="21" t="s">
        <v>56</v>
      </c>
      <c r="P343" s="21">
        <v>60</v>
      </c>
      <c r="Q343" s="21">
        <v>4.8</v>
      </c>
      <c r="R343" s="21" t="b">
        <v>0</v>
      </c>
      <c r="S343" s="21" t="s">
        <v>28</v>
      </c>
      <c r="T343" s="21">
        <v>4108</v>
      </c>
      <c r="U343" s="21" t="s">
        <v>57</v>
      </c>
      <c r="V343" s="21" t="s">
        <v>68</v>
      </c>
      <c r="W343" s="21" t="s">
        <v>31</v>
      </c>
      <c r="X343" s="21">
        <v>15</v>
      </c>
      <c r="Y343" s="23">
        <f>streaming_service_data!$X343*streaming_service_data!$E343</f>
        <v>239.85</v>
      </c>
      <c r="Z343" s="21" t="s">
        <v>406</v>
      </c>
      <c r="AA343" s="21">
        <v>2023</v>
      </c>
      <c r="AB343" s="21" t="str">
        <f t="shared" si="25"/>
        <v>Jul</v>
      </c>
      <c r="AC343" s="21">
        <f t="shared" si="26"/>
        <v>2024</v>
      </c>
      <c r="AD343" s="21" t="s">
        <v>480</v>
      </c>
      <c r="AE343" s="39">
        <f t="shared" si="27"/>
        <v>2.5666666666666669</v>
      </c>
      <c r="AF343" s="35">
        <f t="shared" si="28"/>
        <v>0.38961038961038963</v>
      </c>
      <c r="AG343" s="21">
        <f ca="1">TODAY()-streaming_service_data!$D343</f>
        <v>260</v>
      </c>
      <c r="AH343" s="24" t="str">
        <f ca="1">IF(AG343&lt;=100,"Active",IF(streaming_service_data!$AG343&lt;200,"Moderate","In-Active"))</f>
        <v>In-Active</v>
      </c>
      <c r="AI343" s="2">
        <f t="shared" si="29"/>
        <v>15</v>
      </c>
    </row>
    <row r="344" spans="1:35" s="2" customFormat="1" ht="15" x14ac:dyDescent="0.2">
      <c r="A344" s="17">
        <v>4341</v>
      </c>
      <c r="B344" s="17" t="s">
        <v>300</v>
      </c>
      <c r="C344" s="25">
        <v>44932</v>
      </c>
      <c r="D344" s="25">
        <v>45485</v>
      </c>
      <c r="E344" s="17">
        <v>11.99</v>
      </c>
      <c r="F344" s="17">
        <v>347</v>
      </c>
      <c r="G344" s="17" t="s">
        <v>55</v>
      </c>
      <c r="H344" s="17">
        <v>4</v>
      </c>
      <c r="I344" s="17">
        <v>2</v>
      </c>
      <c r="J344" s="17" t="b">
        <v>1</v>
      </c>
      <c r="K344" s="17">
        <v>546</v>
      </c>
      <c r="L344" s="17">
        <v>12</v>
      </c>
      <c r="M344" s="17" t="s">
        <v>59</v>
      </c>
      <c r="N344" s="17" t="s">
        <v>26</v>
      </c>
      <c r="O344" s="17" t="s">
        <v>50</v>
      </c>
      <c r="P344" s="17">
        <v>31</v>
      </c>
      <c r="Q344" s="17">
        <v>3.1</v>
      </c>
      <c r="R344" s="17" t="b">
        <v>0</v>
      </c>
      <c r="S344" s="17" t="s">
        <v>28</v>
      </c>
      <c r="T344" s="17">
        <v>2022</v>
      </c>
      <c r="U344" s="17" t="s">
        <v>29</v>
      </c>
      <c r="V344" s="17" t="s">
        <v>30</v>
      </c>
      <c r="W344" s="17" t="s">
        <v>37</v>
      </c>
      <c r="X344" s="17">
        <v>18</v>
      </c>
      <c r="Y344" s="19">
        <f>streaming_service_data!$X344*streaming_service_data!$E344</f>
        <v>215.82</v>
      </c>
      <c r="Z344" s="17" t="s">
        <v>404</v>
      </c>
      <c r="AA344" s="17">
        <v>2023</v>
      </c>
      <c r="AB344" s="17" t="str">
        <f t="shared" si="25"/>
        <v>Jul</v>
      </c>
      <c r="AC344" s="17">
        <f t="shared" si="26"/>
        <v>2024</v>
      </c>
      <c r="AD344" s="17" t="s">
        <v>478</v>
      </c>
      <c r="AE344" s="38">
        <f t="shared" si="27"/>
        <v>11.193548387096774</v>
      </c>
      <c r="AF344" s="31">
        <f t="shared" si="28"/>
        <v>8.9337175792507204E-2</v>
      </c>
      <c r="AG344" s="17">
        <f ca="1">TODAY()-streaming_service_data!$D344</f>
        <v>260</v>
      </c>
      <c r="AH344" s="20" t="str">
        <f ca="1">IF(AG344&lt;=100,"Active",IF(streaming_service_data!$AG344&lt;200,"Moderate","In-Active"))</f>
        <v>In-Active</v>
      </c>
      <c r="AI344" s="2">
        <f t="shared" si="29"/>
        <v>18</v>
      </c>
    </row>
    <row r="345" spans="1:35" s="2" customFormat="1" ht="15" x14ac:dyDescent="0.2">
      <c r="A345" s="21">
        <v>4346</v>
      </c>
      <c r="B345" s="21" t="s">
        <v>149</v>
      </c>
      <c r="C345" s="22">
        <v>45336</v>
      </c>
      <c r="D345" s="22">
        <v>45638</v>
      </c>
      <c r="E345" s="21">
        <v>15.99</v>
      </c>
      <c r="F345" s="21">
        <v>238</v>
      </c>
      <c r="G345" s="21" t="s">
        <v>24</v>
      </c>
      <c r="H345" s="21">
        <v>4</v>
      </c>
      <c r="I345" s="21">
        <v>2</v>
      </c>
      <c r="J345" s="21" t="b">
        <v>0</v>
      </c>
      <c r="K345" s="21">
        <v>524</v>
      </c>
      <c r="L345" s="21">
        <v>162</v>
      </c>
      <c r="M345" s="21" t="s">
        <v>25</v>
      </c>
      <c r="N345" s="21" t="s">
        <v>64</v>
      </c>
      <c r="O345" s="21" t="s">
        <v>34</v>
      </c>
      <c r="P345" s="21">
        <v>20</v>
      </c>
      <c r="Q345" s="21">
        <v>3</v>
      </c>
      <c r="R345" s="21" t="b">
        <v>1</v>
      </c>
      <c r="S345" s="21" t="s">
        <v>28</v>
      </c>
      <c r="T345" s="21">
        <v>1782</v>
      </c>
      <c r="U345" s="21" t="s">
        <v>29</v>
      </c>
      <c r="V345" s="21" t="s">
        <v>60</v>
      </c>
      <c r="W345" s="21" t="s">
        <v>53</v>
      </c>
      <c r="X345" s="21">
        <v>9</v>
      </c>
      <c r="Y345" s="23">
        <f>streaming_service_data!$X345*streaming_service_data!$E345</f>
        <v>143.91</v>
      </c>
      <c r="Z345" s="21" t="s">
        <v>405</v>
      </c>
      <c r="AA345" s="21">
        <v>2024</v>
      </c>
      <c r="AB345" s="21" t="str">
        <f t="shared" si="25"/>
        <v>Dec</v>
      </c>
      <c r="AC345" s="21">
        <f t="shared" si="26"/>
        <v>2024</v>
      </c>
      <c r="AD345" s="21" t="s">
        <v>480</v>
      </c>
      <c r="AE345" s="39">
        <f t="shared" si="27"/>
        <v>11.9</v>
      </c>
      <c r="AF345" s="35">
        <f t="shared" si="28"/>
        <v>8.4033613445378158E-2</v>
      </c>
      <c r="AG345" s="21">
        <f ca="1">TODAY()-streaming_service_data!$D345</f>
        <v>107</v>
      </c>
      <c r="AH345" s="24" t="str">
        <f ca="1">IF(AG345&lt;=100,"Active",IF(streaming_service_data!$AG345&lt;200,"Moderate","In-Active"))</f>
        <v>Moderate</v>
      </c>
      <c r="AI345" s="2">
        <f t="shared" si="29"/>
        <v>9</v>
      </c>
    </row>
    <row r="346" spans="1:35" s="2" customFormat="1" ht="15" x14ac:dyDescent="0.2">
      <c r="A346" s="17">
        <v>4351</v>
      </c>
      <c r="B346" s="17" t="s">
        <v>76</v>
      </c>
      <c r="C346" s="25">
        <v>45430</v>
      </c>
      <c r="D346" s="25">
        <v>45626</v>
      </c>
      <c r="E346" s="17">
        <v>11.99</v>
      </c>
      <c r="F346" s="17">
        <v>166</v>
      </c>
      <c r="G346" s="17" t="s">
        <v>55</v>
      </c>
      <c r="H346" s="17">
        <v>1</v>
      </c>
      <c r="I346" s="17">
        <v>6</v>
      </c>
      <c r="J346" s="17" t="b">
        <v>1</v>
      </c>
      <c r="K346" s="17">
        <v>788</v>
      </c>
      <c r="L346" s="17">
        <v>31</v>
      </c>
      <c r="M346" s="17" t="s">
        <v>25</v>
      </c>
      <c r="N346" s="17" t="s">
        <v>26</v>
      </c>
      <c r="O346" s="17" t="s">
        <v>34</v>
      </c>
      <c r="P346" s="17">
        <v>25</v>
      </c>
      <c r="Q346" s="17">
        <v>4.3</v>
      </c>
      <c r="R346" s="17" t="b">
        <v>1</v>
      </c>
      <c r="S346" s="17" t="s">
        <v>28</v>
      </c>
      <c r="T346" s="17">
        <v>633</v>
      </c>
      <c r="U346" s="17" t="s">
        <v>51</v>
      </c>
      <c r="V346" s="17" t="s">
        <v>30</v>
      </c>
      <c r="W346" s="17" t="s">
        <v>75</v>
      </c>
      <c r="X346" s="17">
        <v>6</v>
      </c>
      <c r="Y346" s="19">
        <f>streaming_service_data!$X346*streaming_service_data!$E346</f>
        <v>71.94</v>
      </c>
      <c r="Z346" s="17" t="s">
        <v>408</v>
      </c>
      <c r="AA346" s="17">
        <v>2024</v>
      </c>
      <c r="AB346" s="17" t="str">
        <f t="shared" si="25"/>
        <v>Nov</v>
      </c>
      <c r="AC346" s="17">
        <f t="shared" si="26"/>
        <v>2024</v>
      </c>
      <c r="AD346" s="17" t="s">
        <v>478</v>
      </c>
      <c r="AE346" s="38">
        <f t="shared" si="27"/>
        <v>6.64</v>
      </c>
      <c r="AF346" s="31">
        <f t="shared" si="28"/>
        <v>0.15060240963855423</v>
      </c>
      <c r="AG346" s="17">
        <f ca="1">TODAY()-streaming_service_data!$D346</f>
        <v>119</v>
      </c>
      <c r="AH346" s="20" t="str">
        <f ca="1">IF(AG346&lt;=100,"Active",IF(streaming_service_data!$AG346&lt;200,"Moderate","In-Active"))</f>
        <v>Moderate</v>
      </c>
      <c r="AI346" s="2">
        <f t="shared" si="29"/>
        <v>6</v>
      </c>
    </row>
    <row r="347" spans="1:35" s="2" customFormat="1" ht="15" x14ac:dyDescent="0.2">
      <c r="A347" s="21">
        <v>4364</v>
      </c>
      <c r="B347" s="21" t="s">
        <v>219</v>
      </c>
      <c r="C347" s="22">
        <v>45592</v>
      </c>
      <c r="D347" s="22">
        <v>45303</v>
      </c>
      <c r="E347" s="21">
        <v>7.99</v>
      </c>
      <c r="F347" s="21">
        <v>241</v>
      </c>
      <c r="G347" s="21" t="s">
        <v>79</v>
      </c>
      <c r="H347" s="21">
        <v>3</v>
      </c>
      <c r="I347" s="21">
        <v>6</v>
      </c>
      <c r="J347" s="21" t="b">
        <v>0</v>
      </c>
      <c r="K347" s="21">
        <v>905</v>
      </c>
      <c r="L347" s="21">
        <v>127</v>
      </c>
      <c r="M347" s="21" t="s">
        <v>48</v>
      </c>
      <c r="N347" s="21" t="s">
        <v>26</v>
      </c>
      <c r="O347" s="21" t="s">
        <v>50</v>
      </c>
      <c r="P347" s="21">
        <v>93</v>
      </c>
      <c r="Q347" s="21">
        <v>4</v>
      </c>
      <c r="R347" s="21" t="b">
        <v>0</v>
      </c>
      <c r="S347" s="21" t="s">
        <v>28</v>
      </c>
      <c r="T347" s="21">
        <v>2102</v>
      </c>
      <c r="U347" s="21" t="s">
        <v>35</v>
      </c>
      <c r="V347" s="21" t="s">
        <v>30</v>
      </c>
      <c r="W347" s="21" t="s">
        <v>53</v>
      </c>
      <c r="X347" s="21">
        <v>9</v>
      </c>
      <c r="Y347" s="23">
        <f>streaming_service_data!$X347*streaming_service_data!$E347</f>
        <v>71.91</v>
      </c>
      <c r="Z347" s="21" t="s">
        <v>413</v>
      </c>
      <c r="AA347" s="21">
        <v>2024</v>
      </c>
      <c r="AB347" s="21" t="str">
        <f t="shared" si="25"/>
        <v>Jan</v>
      </c>
      <c r="AC347" s="21">
        <f t="shared" si="26"/>
        <v>2024</v>
      </c>
      <c r="AD347" s="21" t="s">
        <v>479</v>
      </c>
      <c r="AE347" s="39">
        <f t="shared" si="27"/>
        <v>2.5913978494623655</v>
      </c>
      <c r="AF347" s="35">
        <f t="shared" si="28"/>
        <v>0.38589211618257263</v>
      </c>
      <c r="AG347" s="21">
        <f ca="1">TODAY()-streaming_service_data!$D347</f>
        <v>442</v>
      </c>
      <c r="AH347" s="24" t="str">
        <f ca="1">IF(AG347&lt;=100,"Active",IF(streaming_service_data!$AG347&lt;200,"Moderate","In-Active"))</f>
        <v>In-Active</v>
      </c>
      <c r="AI347" s="2">
        <f t="shared" si="29"/>
        <v>9</v>
      </c>
    </row>
    <row r="348" spans="1:35" s="2" customFormat="1" ht="15" x14ac:dyDescent="0.2">
      <c r="A348" s="17">
        <v>4372</v>
      </c>
      <c r="B348" s="17" t="s">
        <v>109</v>
      </c>
      <c r="C348" s="25">
        <v>44944</v>
      </c>
      <c r="D348" s="25">
        <v>45424</v>
      </c>
      <c r="E348" s="17">
        <v>15.99</v>
      </c>
      <c r="F348" s="17">
        <v>329</v>
      </c>
      <c r="G348" s="17" t="s">
        <v>43</v>
      </c>
      <c r="H348" s="17">
        <v>2</v>
      </c>
      <c r="I348" s="17">
        <v>1</v>
      </c>
      <c r="J348" s="17" t="b">
        <v>0</v>
      </c>
      <c r="K348" s="17">
        <v>670</v>
      </c>
      <c r="L348" s="17">
        <v>94</v>
      </c>
      <c r="M348" s="17" t="s">
        <v>44</v>
      </c>
      <c r="N348" s="17" t="s">
        <v>26</v>
      </c>
      <c r="O348" s="17" t="s">
        <v>27</v>
      </c>
      <c r="P348" s="17">
        <v>61</v>
      </c>
      <c r="Q348" s="17">
        <v>3</v>
      </c>
      <c r="R348" s="17" t="b">
        <v>0</v>
      </c>
      <c r="S348" s="17" t="s">
        <v>28</v>
      </c>
      <c r="T348" s="17">
        <v>2572</v>
      </c>
      <c r="U348" s="17" t="s">
        <v>57</v>
      </c>
      <c r="V348" s="17" t="s">
        <v>30</v>
      </c>
      <c r="W348" s="17" t="s">
        <v>53</v>
      </c>
      <c r="X348" s="17">
        <v>15</v>
      </c>
      <c r="Y348" s="19">
        <f>streaming_service_data!$X348*streaming_service_data!$E348</f>
        <v>239.85</v>
      </c>
      <c r="Z348" s="17" t="s">
        <v>404</v>
      </c>
      <c r="AA348" s="17">
        <v>2023</v>
      </c>
      <c r="AB348" s="17" t="str">
        <f t="shared" si="25"/>
        <v>May</v>
      </c>
      <c r="AC348" s="17">
        <f t="shared" si="26"/>
        <v>2024</v>
      </c>
      <c r="AD348" s="17" t="s">
        <v>480</v>
      </c>
      <c r="AE348" s="38">
        <f t="shared" si="27"/>
        <v>5.3934426229508201</v>
      </c>
      <c r="AF348" s="31">
        <f t="shared" si="28"/>
        <v>0.18541033434650456</v>
      </c>
      <c r="AG348" s="17">
        <f ca="1">TODAY()-streaming_service_data!$D348</f>
        <v>321</v>
      </c>
      <c r="AH348" s="20" t="str">
        <f ca="1">IF(AG348&lt;=100,"Active",IF(streaming_service_data!$AG348&lt;200,"Moderate","In-Active"))</f>
        <v>In-Active</v>
      </c>
      <c r="AI348" s="2">
        <f t="shared" si="29"/>
        <v>15</v>
      </c>
    </row>
    <row r="349" spans="1:35" s="2" customFormat="1" ht="15" x14ac:dyDescent="0.2">
      <c r="A349" s="21">
        <v>4383</v>
      </c>
      <c r="B349" s="21" t="s">
        <v>312</v>
      </c>
      <c r="C349" s="22">
        <v>45513</v>
      </c>
      <c r="D349" s="22">
        <v>45626</v>
      </c>
      <c r="E349" s="21">
        <v>15.99</v>
      </c>
      <c r="F349" s="21">
        <v>361</v>
      </c>
      <c r="G349" s="21" t="s">
        <v>24</v>
      </c>
      <c r="H349" s="21">
        <v>4</v>
      </c>
      <c r="I349" s="21">
        <v>5</v>
      </c>
      <c r="J349" s="21" t="b">
        <v>1</v>
      </c>
      <c r="K349" s="21">
        <v>416</v>
      </c>
      <c r="L349" s="21">
        <v>143</v>
      </c>
      <c r="M349" s="21" t="s">
        <v>59</v>
      </c>
      <c r="N349" s="21" t="s">
        <v>49</v>
      </c>
      <c r="O349" s="21" t="s">
        <v>67</v>
      </c>
      <c r="P349" s="21">
        <v>99</v>
      </c>
      <c r="Q349" s="21">
        <v>3.7</v>
      </c>
      <c r="R349" s="21" t="b">
        <v>0</v>
      </c>
      <c r="S349" s="21" t="s">
        <v>28</v>
      </c>
      <c r="T349" s="21">
        <v>527</v>
      </c>
      <c r="U349" s="21" t="s">
        <v>51</v>
      </c>
      <c r="V349" s="21" t="s">
        <v>52</v>
      </c>
      <c r="W349" s="21" t="s">
        <v>53</v>
      </c>
      <c r="X349" s="21">
        <v>3</v>
      </c>
      <c r="Y349" s="23">
        <f>streaming_service_data!$X349*streaming_service_data!$E349</f>
        <v>47.97</v>
      </c>
      <c r="Z349" s="21" t="s">
        <v>411</v>
      </c>
      <c r="AA349" s="21">
        <v>2024</v>
      </c>
      <c r="AB349" s="21" t="str">
        <f t="shared" si="25"/>
        <v>Nov</v>
      </c>
      <c r="AC349" s="21">
        <f t="shared" si="26"/>
        <v>2024</v>
      </c>
      <c r="AD349" s="21" t="s">
        <v>480</v>
      </c>
      <c r="AE349" s="39">
        <f t="shared" si="27"/>
        <v>3.6464646464646466</v>
      </c>
      <c r="AF349" s="35">
        <f t="shared" si="28"/>
        <v>0.2742382271468144</v>
      </c>
      <c r="AG349" s="21">
        <f ca="1">TODAY()-streaming_service_data!$D349</f>
        <v>119</v>
      </c>
      <c r="AH349" s="24" t="str">
        <f ca="1">IF(AG349&lt;=100,"Active",IF(streaming_service_data!$AG349&lt;200,"Moderate","In-Active"))</f>
        <v>Moderate</v>
      </c>
      <c r="AI349" s="2">
        <f t="shared" si="29"/>
        <v>3</v>
      </c>
    </row>
    <row r="350" spans="1:35" s="2" customFormat="1" ht="15" x14ac:dyDescent="0.2">
      <c r="A350" s="17">
        <v>4392</v>
      </c>
      <c r="B350" s="17" t="s">
        <v>242</v>
      </c>
      <c r="C350" s="25">
        <v>44976</v>
      </c>
      <c r="D350" s="25">
        <v>45424</v>
      </c>
      <c r="E350" s="17">
        <v>11.99</v>
      </c>
      <c r="F350" s="17">
        <v>486</v>
      </c>
      <c r="G350" s="17" t="s">
        <v>43</v>
      </c>
      <c r="H350" s="17">
        <v>2</v>
      </c>
      <c r="I350" s="17">
        <v>6</v>
      </c>
      <c r="J350" s="17" t="b">
        <v>0</v>
      </c>
      <c r="K350" s="17">
        <v>887</v>
      </c>
      <c r="L350" s="17">
        <v>128</v>
      </c>
      <c r="M350" s="17" t="s">
        <v>25</v>
      </c>
      <c r="N350" s="17" t="s">
        <v>49</v>
      </c>
      <c r="O350" s="17" t="s">
        <v>34</v>
      </c>
      <c r="P350" s="17">
        <v>59</v>
      </c>
      <c r="Q350" s="17">
        <v>4.4000000000000004</v>
      </c>
      <c r="R350" s="17" t="b">
        <v>0</v>
      </c>
      <c r="S350" s="17" t="s">
        <v>28</v>
      </c>
      <c r="T350" s="17">
        <v>1238</v>
      </c>
      <c r="U350" s="17" t="s">
        <v>57</v>
      </c>
      <c r="V350" s="17" t="s">
        <v>30</v>
      </c>
      <c r="W350" s="17" t="s">
        <v>53</v>
      </c>
      <c r="X350" s="17">
        <v>14</v>
      </c>
      <c r="Y350" s="19">
        <f>streaming_service_data!$X350*streaming_service_data!$E350</f>
        <v>167.86</v>
      </c>
      <c r="Z350" s="17" t="s">
        <v>405</v>
      </c>
      <c r="AA350" s="17">
        <v>2023</v>
      </c>
      <c r="AB350" s="17" t="str">
        <f t="shared" si="25"/>
        <v>May</v>
      </c>
      <c r="AC350" s="17">
        <f t="shared" si="26"/>
        <v>2024</v>
      </c>
      <c r="AD350" s="17" t="s">
        <v>478</v>
      </c>
      <c r="AE350" s="38">
        <f t="shared" si="27"/>
        <v>8.2372881355932197</v>
      </c>
      <c r="AF350" s="31">
        <f t="shared" si="28"/>
        <v>0.12139917695473251</v>
      </c>
      <c r="AG350" s="17">
        <f ca="1">TODAY()-streaming_service_data!$D350</f>
        <v>321</v>
      </c>
      <c r="AH350" s="20" t="str">
        <f ca="1">IF(AG350&lt;=100,"Active",IF(streaming_service_data!$AG350&lt;200,"Moderate","In-Active"))</f>
        <v>In-Active</v>
      </c>
      <c r="AI350" s="2">
        <f t="shared" si="29"/>
        <v>14</v>
      </c>
    </row>
    <row r="351" spans="1:35" s="2" customFormat="1" ht="15" x14ac:dyDescent="0.2">
      <c r="A351" s="21">
        <v>4396</v>
      </c>
      <c r="B351" s="21" t="s">
        <v>151</v>
      </c>
      <c r="C351" s="22">
        <v>44958</v>
      </c>
      <c r="D351" s="22">
        <v>45643</v>
      </c>
      <c r="E351" s="21">
        <v>15.99</v>
      </c>
      <c r="F351" s="21">
        <v>120</v>
      </c>
      <c r="G351" s="21" t="s">
        <v>33</v>
      </c>
      <c r="H351" s="21">
        <v>2</v>
      </c>
      <c r="I351" s="21">
        <v>3</v>
      </c>
      <c r="J351" s="21" t="b">
        <v>0</v>
      </c>
      <c r="K351" s="21">
        <v>781</v>
      </c>
      <c r="L351" s="21">
        <v>97</v>
      </c>
      <c r="M351" s="21" t="s">
        <v>39</v>
      </c>
      <c r="N351" s="21" t="s">
        <v>49</v>
      </c>
      <c r="O351" s="21" t="s">
        <v>56</v>
      </c>
      <c r="P351" s="21">
        <v>46</v>
      </c>
      <c r="Q351" s="21">
        <v>3.3</v>
      </c>
      <c r="R351" s="21" t="b">
        <v>1</v>
      </c>
      <c r="S351" s="21" t="s">
        <v>28</v>
      </c>
      <c r="T351" s="21">
        <v>473</v>
      </c>
      <c r="U351" s="21" t="s">
        <v>51</v>
      </c>
      <c r="V351" s="21" t="s">
        <v>52</v>
      </c>
      <c r="W351" s="21" t="s">
        <v>37</v>
      </c>
      <c r="X351" s="21">
        <v>22</v>
      </c>
      <c r="Y351" s="23">
        <f>streaming_service_data!$X351*streaming_service_data!$E351</f>
        <v>351.78000000000003</v>
      </c>
      <c r="Z351" s="21" t="s">
        <v>405</v>
      </c>
      <c r="AA351" s="21">
        <v>2023</v>
      </c>
      <c r="AB351" s="21" t="str">
        <f t="shared" si="25"/>
        <v>Dec</v>
      </c>
      <c r="AC351" s="21">
        <f t="shared" si="26"/>
        <v>2024</v>
      </c>
      <c r="AD351" s="21" t="s">
        <v>480</v>
      </c>
      <c r="AE351" s="39">
        <f t="shared" si="27"/>
        <v>2.6086956521739131</v>
      </c>
      <c r="AF351" s="35">
        <f t="shared" si="28"/>
        <v>0.38333333333333336</v>
      </c>
      <c r="AG351" s="21">
        <f ca="1">TODAY()-streaming_service_data!$D351</f>
        <v>102</v>
      </c>
      <c r="AH351" s="24" t="str">
        <f ca="1">IF(AG351&lt;=100,"Active",IF(streaming_service_data!$AG351&lt;200,"Moderate","In-Active"))</f>
        <v>Moderate</v>
      </c>
      <c r="AI351" s="2">
        <f t="shared" si="29"/>
        <v>22</v>
      </c>
    </row>
    <row r="352" spans="1:35" s="2" customFormat="1" ht="15" x14ac:dyDescent="0.2">
      <c r="A352" s="17">
        <v>4401</v>
      </c>
      <c r="B352" s="17" t="s">
        <v>314</v>
      </c>
      <c r="C352" s="25">
        <v>45396</v>
      </c>
      <c r="D352" s="25">
        <v>45641</v>
      </c>
      <c r="E352" s="17">
        <v>15.99</v>
      </c>
      <c r="F352" s="17">
        <v>164</v>
      </c>
      <c r="G352" s="17" t="s">
        <v>46</v>
      </c>
      <c r="H352" s="17">
        <v>3</v>
      </c>
      <c r="I352" s="17">
        <v>5</v>
      </c>
      <c r="J352" s="17" t="b">
        <v>1</v>
      </c>
      <c r="K352" s="17">
        <v>89</v>
      </c>
      <c r="L352" s="17">
        <v>32</v>
      </c>
      <c r="M352" s="17" t="s">
        <v>63</v>
      </c>
      <c r="N352" s="17" t="s">
        <v>64</v>
      </c>
      <c r="O352" s="17" t="s">
        <v>34</v>
      </c>
      <c r="P352" s="17">
        <v>83</v>
      </c>
      <c r="Q352" s="17">
        <v>3</v>
      </c>
      <c r="R352" s="17" t="b">
        <v>1</v>
      </c>
      <c r="S352" s="17" t="s">
        <v>28</v>
      </c>
      <c r="T352" s="17">
        <v>2088</v>
      </c>
      <c r="U352" s="17" t="s">
        <v>65</v>
      </c>
      <c r="V352" s="17" t="s">
        <v>68</v>
      </c>
      <c r="W352" s="17" t="s">
        <v>37</v>
      </c>
      <c r="X352" s="17">
        <v>8</v>
      </c>
      <c r="Y352" s="19">
        <f>streaming_service_data!$X352*streaming_service_data!$E352</f>
        <v>127.92</v>
      </c>
      <c r="Z352" s="17" t="s">
        <v>407</v>
      </c>
      <c r="AA352" s="17">
        <v>2024</v>
      </c>
      <c r="AB352" s="17" t="str">
        <f t="shared" si="25"/>
        <v>Dec</v>
      </c>
      <c r="AC352" s="17">
        <f t="shared" si="26"/>
        <v>2024</v>
      </c>
      <c r="AD352" s="17" t="s">
        <v>480</v>
      </c>
      <c r="AE352" s="38">
        <f t="shared" si="27"/>
        <v>1.9759036144578312</v>
      </c>
      <c r="AF352" s="31">
        <f t="shared" si="28"/>
        <v>0.50609756097560976</v>
      </c>
      <c r="AG352" s="17">
        <f ca="1">TODAY()-streaming_service_data!$D352</f>
        <v>104</v>
      </c>
      <c r="AH352" s="20" t="str">
        <f ca="1">IF(AG352&lt;=100,"Active",IF(streaming_service_data!$AG352&lt;200,"Moderate","In-Active"))</f>
        <v>Moderate</v>
      </c>
      <c r="AI352" s="2">
        <f t="shared" si="29"/>
        <v>8</v>
      </c>
    </row>
    <row r="353" spans="1:35" s="2" customFormat="1" ht="15" x14ac:dyDescent="0.2">
      <c r="A353" s="21">
        <v>4408</v>
      </c>
      <c r="B353" s="21" t="s">
        <v>153</v>
      </c>
      <c r="C353" s="22">
        <v>45197</v>
      </c>
      <c r="D353" s="22">
        <v>45626</v>
      </c>
      <c r="E353" s="21">
        <v>7.99</v>
      </c>
      <c r="F353" s="21">
        <v>257</v>
      </c>
      <c r="G353" s="21" t="s">
        <v>79</v>
      </c>
      <c r="H353" s="21">
        <v>3</v>
      </c>
      <c r="I353" s="21">
        <v>6</v>
      </c>
      <c r="J353" s="21" t="b">
        <v>1</v>
      </c>
      <c r="K353" s="21">
        <v>985</v>
      </c>
      <c r="L353" s="21">
        <v>97</v>
      </c>
      <c r="M353" s="21" t="s">
        <v>44</v>
      </c>
      <c r="N353" s="21" t="s">
        <v>49</v>
      </c>
      <c r="O353" s="21" t="s">
        <v>41</v>
      </c>
      <c r="P353" s="21">
        <v>88</v>
      </c>
      <c r="Q353" s="21">
        <v>3.9</v>
      </c>
      <c r="R353" s="21" t="b">
        <v>1</v>
      </c>
      <c r="S353" s="21" t="s">
        <v>28</v>
      </c>
      <c r="T353" s="21">
        <v>4155</v>
      </c>
      <c r="U353" s="21" t="s">
        <v>35</v>
      </c>
      <c r="V353" s="21" t="s">
        <v>52</v>
      </c>
      <c r="W353" s="21" t="s">
        <v>53</v>
      </c>
      <c r="X353" s="21">
        <v>14</v>
      </c>
      <c r="Y353" s="23">
        <f>streaming_service_data!$X353*streaming_service_data!$E353</f>
        <v>111.86</v>
      </c>
      <c r="Z353" s="21" t="s">
        <v>412</v>
      </c>
      <c r="AA353" s="21">
        <v>2023</v>
      </c>
      <c r="AB353" s="21" t="str">
        <f t="shared" si="25"/>
        <v>Nov</v>
      </c>
      <c r="AC353" s="21">
        <f t="shared" si="26"/>
        <v>2024</v>
      </c>
      <c r="AD353" s="21" t="s">
        <v>479</v>
      </c>
      <c r="AE353" s="39">
        <f t="shared" si="27"/>
        <v>2.9204545454545454</v>
      </c>
      <c r="AF353" s="35">
        <f t="shared" si="28"/>
        <v>0.34241245136186771</v>
      </c>
      <c r="AG353" s="21">
        <f ca="1">TODAY()-streaming_service_data!$D353</f>
        <v>119</v>
      </c>
      <c r="AH353" s="24" t="str">
        <f ca="1">IF(AG353&lt;=100,"Active",IF(streaming_service_data!$AG353&lt;200,"Moderate","In-Active"))</f>
        <v>Moderate</v>
      </c>
      <c r="AI353" s="2">
        <f t="shared" si="29"/>
        <v>14</v>
      </c>
    </row>
    <row r="354" spans="1:35" s="2" customFormat="1" ht="15" x14ac:dyDescent="0.2">
      <c r="A354" s="17">
        <v>4427</v>
      </c>
      <c r="B354" s="17" t="s">
        <v>307</v>
      </c>
      <c r="C354" s="25">
        <v>45094</v>
      </c>
      <c r="D354" s="25">
        <v>45624</v>
      </c>
      <c r="E354" s="17">
        <v>7.99</v>
      </c>
      <c r="F354" s="17">
        <v>474</v>
      </c>
      <c r="G354" s="17" t="s">
        <v>55</v>
      </c>
      <c r="H354" s="17">
        <v>3</v>
      </c>
      <c r="I354" s="17">
        <v>5</v>
      </c>
      <c r="J354" s="17" t="b">
        <v>1</v>
      </c>
      <c r="K354" s="17">
        <v>341</v>
      </c>
      <c r="L354" s="17">
        <v>165</v>
      </c>
      <c r="M354" s="17" t="s">
        <v>59</v>
      </c>
      <c r="N354" s="17" t="s">
        <v>64</v>
      </c>
      <c r="O354" s="17" t="s">
        <v>41</v>
      </c>
      <c r="P354" s="17">
        <v>30</v>
      </c>
      <c r="Q354" s="17">
        <v>4.8</v>
      </c>
      <c r="R354" s="17" t="b">
        <v>0</v>
      </c>
      <c r="S354" s="17" t="s">
        <v>28</v>
      </c>
      <c r="T354" s="17">
        <v>1285</v>
      </c>
      <c r="U354" s="17" t="s">
        <v>29</v>
      </c>
      <c r="V354" s="17" t="s">
        <v>60</v>
      </c>
      <c r="W354" s="17" t="s">
        <v>37</v>
      </c>
      <c r="X354" s="17">
        <v>17</v>
      </c>
      <c r="Y354" s="19">
        <f>streaming_service_data!$X354*streaming_service_data!$E354</f>
        <v>135.83000000000001</v>
      </c>
      <c r="Z354" s="17" t="s">
        <v>409</v>
      </c>
      <c r="AA354" s="17">
        <v>2023</v>
      </c>
      <c r="AB354" s="17" t="str">
        <f t="shared" si="25"/>
        <v>Nov</v>
      </c>
      <c r="AC354" s="17">
        <f t="shared" si="26"/>
        <v>2024</v>
      </c>
      <c r="AD354" s="17" t="s">
        <v>479</v>
      </c>
      <c r="AE354" s="38">
        <f t="shared" si="27"/>
        <v>15.8</v>
      </c>
      <c r="AF354" s="31">
        <f t="shared" si="28"/>
        <v>6.3291139240506333E-2</v>
      </c>
      <c r="AG354" s="17">
        <f ca="1">TODAY()-streaming_service_data!$D354</f>
        <v>121</v>
      </c>
      <c r="AH354" s="20" t="str">
        <f ca="1">IF(AG354&lt;=100,"Active",IF(streaming_service_data!$AG354&lt;200,"Moderate","In-Active"))</f>
        <v>Moderate</v>
      </c>
      <c r="AI354" s="2">
        <f t="shared" si="29"/>
        <v>17</v>
      </c>
    </row>
    <row r="355" spans="1:35" s="2" customFormat="1" ht="15" x14ac:dyDescent="0.2">
      <c r="A355" s="21">
        <v>4448</v>
      </c>
      <c r="B355" s="21" t="s">
        <v>121</v>
      </c>
      <c r="C355" s="22">
        <v>45374</v>
      </c>
      <c r="D355" s="22">
        <v>45642</v>
      </c>
      <c r="E355" s="21">
        <v>11.99</v>
      </c>
      <c r="F355" s="21">
        <v>99</v>
      </c>
      <c r="G355" s="21" t="s">
        <v>43</v>
      </c>
      <c r="H355" s="21">
        <v>4</v>
      </c>
      <c r="I355" s="21">
        <v>2</v>
      </c>
      <c r="J355" s="21" t="b">
        <v>0</v>
      </c>
      <c r="K355" s="21">
        <v>319</v>
      </c>
      <c r="L355" s="21">
        <v>187</v>
      </c>
      <c r="M355" s="21" t="s">
        <v>59</v>
      </c>
      <c r="N355" s="21" t="s">
        <v>49</v>
      </c>
      <c r="O355" s="21" t="s">
        <v>56</v>
      </c>
      <c r="P355" s="21">
        <v>58</v>
      </c>
      <c r="Q355" s="21">
        <v>3.6</v>
      </c>
      <c r="R355" s="21" t="b">
        <v>0</v>
      </c>
      <c r="S355" s="21" t="s">
        <v>28</v>
      </c>
      <c r="T355" s="21">
        <v>1180</v>
      </c>
      <c r="U355" s="21" t="s">
        <v>65</v>
      </c>
      <c r="V355" s="21" t="s">
        <v>30</v>
      </c>
      <c r="W355" s="21" t="s">
        <v>53</v>
      </c>
      <c r="X355" s="21">
        <v>8</v>
      </c>
      <c r="Y355" s="23">
        <f>streaming_service_data!$X355*streaming_service_data!$E355</f>
        <v>95.92</v>
      </c>
      <c r="Z355" s="21" t="s">
        <v>406</v>
      </c>
      <c r="AA355" s="21">
        <v>2024</v>
      </c>
      <c r="AB355" s="21" t="str">
        <f t="shared" si="25"/>
        <v>Dec</v>
      </c>
      <c r="AC355" s="21">
        <f t="shared" si="26"/>
        <v>2024</v>
      </c>
      <c r="AD355" s="21" t="s">
        <v>478</v>
      </c>
      <c r="AE355" s="39">
        <f t="shared" si="27"/>
        <v>1.7068965517241379</v>
      </c>
      <c r="AF355" s="35">
        <f t="shared" si="28"/>
        <v>0.58585858585858586</v>
      </c>
      <c r="AG355" s="21">
        <f ca="1">TODAY()-streaming_service_data!$D355</f>
        <v>103</v>
      </c>
      <c r="AH355" s="24" t="str">
        <f ca="1">IF(AG355&lt;=100,"Active",IF(streaming_service_data!$AG355&lt;200,"Moderate","In-Active"))</f>
        <v>Moderate</v>
      </c>
      <c r="AI355" s="2">
        <f t="shared" si="29"/>
        <v>8</v>
      </c>
    </row>
    <row r="356" spans="1:35" s="2" customFormat="1" ht="15" x14ac:dyDescent="0.2">
      <c r="A356" s="17">
        <v>4458</v>
      </c>
      <c r="B356" s="17" t="s">
        <v>382</v>
      </c>
      <c r="C356" s="25">
        <v>45225</v>
      </c>
      <c r="D356" s="25">
        <v>45616</v>
      </c>
      <c r="E356" s="17">
        <v>15.99</v>
      </c>
      <c r="F356" s="17">
        <v>23</v>
      </c>
      <c r="G356" s="17" t="s">
        <v>43</v>
      </c>
      <c r="H356" s="17">
        <v>3</v>
      </c>
      <c r="I356" s="17">
        <v>3</v>
      </c>
      <c r="J356" s="17" t="b">
        <v>1</v>
      </c>
      <c r="K356" s="17">
        <v>489</v>
      </c>
      <c r="L356" s="17">
        <v>7</v>
      </c>
      <c r="M356" s="17" t="s">
        <v>48</v>
      </c>
      <c r="N356" s="17" t="s">
        <v>40</v>
      </c>
      <c r="O356" s="17" t="s">
        <v>41</v>
      </c>
      <c r="P356" s="17">
        <v>54</v>
      </c>
      <c r="Q356" s="17">
        <v>4.5</v>
      </c>
      <c r="R356" s="17" t="b">
        <v>1</v>
      </c>
      <c r="S356" s="17" t="s">
        <v>28</v>
      </c>
      <c r="T356" s="17">
        <v>1485</v>
      </c>
      <c r="U356" s="17" t="s">
        <v>65</v>
      </c>
      <c r="V356" s="17" t="s">
        <v>52</v>
      </c>
      <c r="W356" s="17" t="s">
        <v>37</v>
      </c>
      <c r="X356" s="17">
        <v>12</v>
      </c>
      <c r="Y356" s="19">
        <f>streaming_service_data!$X356*streaming_service_data!$E356</f>
        <v>191.88</v>
      </c>
      <c r="Z356" s="17" t="s">
        <v>413</v>
      </c>
      <c r="AA356" s="17">
        <v>2023</v>
      </c>
      <c r="AB356" s="17" t="str">
        <f t="shared" si="25"/>
        <v>Nov</v>
      </c>
      <c r="AC356" s="17">
        <f t="shared" si="26"/>
        <v>2024</v>
      </c>
      <c r="AD356" s="17" t="s">
        <v>480</v>
      </c>
      <c r="AE356" s="38">
        <f t="shared" si="27"/>
        <v>0.42592592592592593</v>
      </c>
      <c r="AF356" s="31">
        <f t="shared" si="28"/>
        <v>2.347826086956522</v>
      </c>
      <c r="AG356" s="17">
        <f ca="1">TODAY()-streaming_service_data!$D356</f>
        <v>129</v>
      </c>
      <c r="AH356" s="20" t="str">
        <f ca="1">IF(AG356&lt;=100,"Active",IF(streaming_service_data!$AG356&lt;200,"Moderate","In-Active"))</f>
        <v>Moderate</v>
      </c>
      <c r="AI356" s="2">
        <f t="shared" si="29"/>
        <v>12</v>
      </c>
    </row>
    <row r="357" spans="1:35" s="2" customFormat="1" ht="15" x14ac:dyDescent="0.2">
      <c r="A357" s="21">
        <v>4463</v>
      </c>
      <c r="B357" s="21" t="s">
        <v>238</v>
      </c>
      <c r="C357" s="22">
        <v>45214</v>
      </c>
      <c r="D357" s="22">
        <v>45620</v>
      </c>
      <c r="E357" s="21">
        <v>15.99</v>
      </c>
      <c r="F357" s="21">
        <v>141</v>
      </c>
      <c r="G357" s="21" t="s">
        <v>55</v>
      </c>
      <c r="H357" s="21">
        <v>5</v>
      </c>
      <c r="I357" s="21">
        <v>5</v>
      </c>
      <c r="J357" s="21" t="b">
        <v>1</v>
      </c>
      <c r="K357" s="21">
        <v>636</v>
      </c>
      <c r="L357" s="21">
        <v>186</v>
      </c>
      <c r="M357" s="21" t="s">
        <v>44</v>
      </c>
      <c r="N357" s="21" t="s">
        <v>49</v>
      </c>
      <c r="O357" s="21" t="s">
        <v>41</v>
      </c>
      <c r="P357" s="21">
        <v>95</v>
      </c>
      <c r="Q357" s="21">
        <v>3.6</v>
      </c>
      <c r="R357" s="21" t="b">
        <v>0</v>
      </c>
      <c r="S357" s="21" t="s">
        <v>28</v>
      </c>
      <c r="T357" s="21">
        <v>3865</v>
      </c>
      <c r="U357" s="21" t="s">
        <v>57</v>
      </c>
      <c r="V357" s="21" t="s">
        <v>52</v>
      </c>
      <c r="W357" s="21" t="s">
        <v>31</v>
      </c>
      <c r="X357" s="21">
        <v>13</v>
      </c>
      <c r="Y357" s="23">
        <f>streaming_service_data!$X357*streaming_service_data!$E357</f>
        <v>207.87</v>
      </c>
      <c r="Z357" s="21" t="s">
        <v>413</v>
      </c>
      <c r="AA357" s="21">
        <v>2023</v>
      </c>
      <c r="AB357" s="21" t="str">
        <f t="shared" si="25"/>
        <v>Nov</v>
      </c>
      <c r="AC357" s="21">
        <f t="shared" si="26"/>
        <v>2024</v>
      </c>
      <c r="AD357" s="21" t="s">
        <v>480</v>
      </c>
      <c r="AE357" s="39">
        <f t="shared" si="27"/>
        <v>1.4842105263157894</v>
      </c>
      <c r="AF357" s="35">
        <f t="shared" si="28"/>
        <v>0.67375886524822692</v>
      </c>
      <c r="AG357" s="21">
        <f ca="1">TODAY()-streaming_service_data!$D357</f>
        <v>125</v>
      </c>
      <c r="AH357" s="24" t="str">
        <f ca="1">IF(AG357&lt;=100,"Active",IF(streaming_service_data!$AG357&lt;200,"Moderate","In-Active"))</f>
        <v>Moderate</v>
      </c>
      <c r="AI357" s="2">
        <f t="shared" si="29"/>
        <v>13</v>
      </c>
    </row>
    <row r="358" spans="1:35" s="2" customFormat="1" ht="15" x14ac:dyDescent="0.2">
      <c r="A358" s="17">
        <v>4466</v>
      </c>
      <c r="B358" s="17" t="s">
        <v>99</v>
      </c>
      <c r="C358" s="25">
        <v>45453</v>
      </c>
      <c r="D358" s="25">
        <v>45623</v>
      </c>
      <c r="E358" s="17">
        <v>11.99</v>
      </c>
      <c r="F358" s="17">
        <v>25</v>
      </c>
      <c r="G358" s="17" t="s">
        <v>33</v>
      </c>
      <c r="H358" s="17">
        <v>5</v>
      </c>
      <c r="I358" s="17">
        <v>2</v>
      </c>
      <c r="J358" s="17" t="b">
        <v>0</v>
      </c>
      <c r="K358" s="17">
        <v>162</v>
      </c>
      <c r="L358" s="17">
        <v>147</v>
      </c>
      <c r="M358" s="17" t="s">
        <v>63</v>
      </c>
      <c r="N358" s="17" t="s">
        <v>40</v>
      </c>
      <c r="O358" s="17" t="s">
        <v>56</v>
      </c>
      <c r="P358" s="17">
        <v>82</v>
      </c>
      <c r="Q358" s="17">
        <v>4.3</v>
      </c>
      <c r="R358" s="17" t="b">
        <v>0</v>
      </c>
      <c r="S358" s="17" t="s">
        <v>28</v>
      </c>
      <c r="T358" s="17">
        <v>4358</v>
      </c>
      <c r="U358" s="17" t="s">
        <v>51</v>
      </c>
      <c r="V358" s="17" t="s">
        <v>36</v>
      </c>
      <c r="W358" s="17" t="s">
        <v>31</v>
      </c>
      <c r="X358" s="17">
        <v>5</v>
      </c>
      <c r="Y358" s="19">
        <f>streaming_service_data!$X358*streaming_service_data!$E358</f>
        <v>59.95</v>
      </c>
      <c r="Z358" s="17" t="s">
        <v>409</v>
      </c>
      <c r="AA358" s="17">
        <v>2024</v>
      </c>
      <c r="AB358" s="17" t="str">
        <f t="shared" si="25"/>
        <v>Nov</v>
      </c>
      <c r="AC358" s="17">
        <f t="shared" si="26"/>
        <v>2024</v>
      </c>
      <c r="AD358" s="17" t="s">
        <v>478</v>
      </c>
      <c r="AE358" s="38">
        <f t="shared" si="27"/>
        <v>0.3048780487804878</v>
      </c>
      <c r="AF358" s="31">
        <f t="shared" si="28"/>
        <v>3.28</v>
      </c>
      <c r="AG358" s="17">
        <f ca="1">TODAY()-streaming_service_data!$D358</f>
        <v>122</v>
      </c>
      <c r="AH358" s="20" t="str">
        <f ca="1">IF(AG358&lt;=100,"Active",IF(streaming_service_data!$AG358&lt;200,"Moderate","In-Active"))</f>
        <v>Moderate</v>
      </c>
      <c r="AI358" s="2">
        <f t="shared" si="29"/>
        <v>5</v>
      </c>
    </row>
    <row r="359" spans="1:35" s="2" customFormat="1" ht="15" x14ac:dyDescent="0.2">
      <c r="A359" s="21">
        <v>4471</v>
      </c>
      <c r="B359" s="21" t="s">
        <v>243</v>
      </c>
      <c r="C359" s="22">
        <v>45382</v>
      </c>
      <c r="D359" s="22">
        <v>45608</v>
      </c>
      <c r="E359" s="21">
        <v>11.99</v>
      </c>
      <c r="F359" s="21">
        <v>129</v>
      </c>
      <c r="G359" s="21" t="s">
        <v>33</v>
      </c>
      <c r="H359" s="21">
        <v>5</v>
      </c>
      <c r="I359" s="21">
        <v>3</v>
      </c>
      <c r="J359" s="21" t="b">
        <v>0</v>
      </c>
      <c r="K359" s="21">
        <v>291</v>
      </c>
      <c r="L359" s="21">
        <v>37</v>
      </c>
      <c r="M359" s="21" t="s">
        <v>48</v>
      </c>
      <c r="N359" s="21" t="s">
        <v>49</v>
      </c>
      <c r="O359" s="21" t="s">
        <v>41</v>
      </c>
      <c r="P359" s="21">
        <v>51</v>
      </c>
      <c r="Q359" s="21">
        <v>3.8</v>
      </c>
      <c r="R359" s="21" t="b">
        <v>0</v>
      </c>
      <c r="S359" s="21" t="s">
        <v>28</v>
      </c>
      <c r="T359" s="21">
        <v>4980</v>
      </c>
      <c r="U359" s="21" t="s">
        <v>65</v>
      </c>
      <c r="V359" s="21" t="s">
        <v>36</v>
      </c>
      <c r="W359" s="21" t="s">
        <v>53</v>
      </c>
      <c r="X359" s="21">
        <v>7</v>
      </c>
      <c r="Y359" s="23">
        <f>streaming_service_data!$X359*streaming_service_data!$E359</f>
        <v>83.93</v>
      </c>
      <c r="Z359" s="21" t="s">
        <v>406</v>
      </c>
      <c r="AA359" s="21">
        <v>2024</v>
      </c>
      <c r="AB359" s="21" t="str">
        <f t="shared" si="25"/>
        <v>Nov</v>
      </c>
      <c r="AC359" s="21">
        <f t="shared" si="26"/>
        <v>2024</v>
      </c>
      <c r="AD359" s="21" t="s">
        <v>478</v>
      </c>
      <c r="AE359" s="39">
        <f t="shared" si="27"/>
        <v>2.5294117647058822</v>
      </c>
      <c r="AF359" s="35">
        <f t="shared" si="28"/>
        <v>0.39534883720930231</v>
      </c>
      <c r="AG359" s="21">
        <f ca="1">TODAY()-streaming_service_data!$D359</f>
        <v>137</v>
      </c>
      <c r="AH359" s="24" t="str">
        <f ca="1">IF(AG359&lt;=100,"Active",IF(streaming_service_data!$AG359&lt;200,"Moderate","In-Active"))</f>
        <v>Moderate</v>
      </c>
      <c r="AI359" s="2">
        <f t="shared" si="29"/>
        <v>7</v>
      </c>
    </row>
    <row r="360" spans="1:35" s="2" customFormat="1" ht="15" x14ac:dyDescent="0.2">
      <c r="A360" s="17">
        <v>4475</v>
      </c>
      <c r="B360" s="17" t="s">
        <v>228</v>
      </c>
      <c r="C360" s="25">
        <v>45286</v>
      </c>
      <c r="D360" s="25">
        <v>45638</v>
      </c>
      <c r="E360" s="17">
        <v>7.99</v>
      </c>
      <c r="F360" s="17">
        <v>221</v>
      </c>
      <c r="G360" s="17" t="s">
        <v>24</v>
      </c>
      <c r="H360" s="17">
        <v>2</v>
      </c>
      <c r="I360" s="17">
        <v>4</v>
      </c>
      <c r="J360" s="17" t="b">
        <v>0</v>
      </c>
      <c r="K360" s="17">
        <v>702</v>
      </c>
      <c r="L360" s="17">
        <v>130</v>
      </c>
      <c r="M360" s="17" t="s">
        <v>39</v>
      </c>
      <c r="N360" s="17" t="s">
        <v>26</v>
      </c>
      <c r="O360" s="17" t="s">
        <v>67</v>
      </c>
      <c r="P360" s="17">
        <v>36</v>
      </c>
      <c r="Q360" s="17">
        <v>4.3</v>
      </c>
      <c r="R360" s="17" t="b">
        <v>0</v>
      </c>
      <c r="S360" s="17" t="s">
        <v>28</v>
      </c>
      <c r="T360" s="17">
        <v>3289</v>
      </c>
      <c r="U360" s="17" t="s">
        <v>57</v>
      </c>
      <c r="V360" s="17" t="s">
        <v>36</v>
      </c>
      <c r="W360" s="17" t="s">
        <v>37</v>
      </c>
      <c r="X360" s="17">
        <v>11</v>
      </c>
      <c r="Y360" s="19">
        <f>streaming_service_data!$X360*streaming_service_data!$E360</f>
        <v>87.89</v>
      </c>
      <c r="Z360" s="17" t="s">
        <v>415</v>
      </c>
      <c r="AA360" s="17">
        <v>2023</v>
      </c>
      <c r="AB360" s="17" t="str">
        <f t="shared" si="25"/>
        <v>Dec</v>
      </c>
      <c r="AC360" s="17">
        <f t="shared" si="26"/>
        <v>2024</v>
      </c>
      <c r="AD360" s="17" t="s">
        <v>479</v>
      </c>
      <c r="AE360" s="38">
        <f t="shared" si="27"/>
        <v>6.1388888888888893</v>
      </c>
      <c r="AF360" s="31">
        <f t="shared" si="28"/>
        <v>0.16289592760180996</v>
      </c>
      <c r="AG360" s="17">
        <f ca="1">TODAY()-streaming_service_data!$D360</f>
        <v>107</v>
      </c>
      <c r="AH360" s="20" t="str">
        <f ca="1">IF(AG360&lt;=100,"Active",IF(streaming_service_data!$AG360&lt;200,"Moderate","In-Active"))</f>
        <v>Moderate</v>
      </c>
      <c r="AI360" s="2">
        <f t="shared" si="29"/>
        <v>11</v>
      </c>
    </row>
    <row r="361" spans="1:35" s="2" customFormat="1" ht="15" x14ac:dyDescent="0.2">
      <c r="A361" s="21">
        <v>4477</v>
      </c>
      <c r="B361" s="21" t="s">
        <v>176</v>
      </c>
      <c r="C361" s="22">
        <v>45410</v>
      </c>
      <c r="D361" s="22">
        <v>45619</v>
      </c>
      <c r="E361" s="21">
        <v>7.99</v>
      </c>
      <c r="F361" s="21">
        <v>85</v>
      </c>
      <c r="G361" s="21" t="s">
        <v>33</v>
      </c>
      <c r="H361" s="21">
        <v>5</v>
      </c>
      <c r="I361" s="21">
        <v>1</v>
      </c>
      <c r="J361" s="21" t="b">
        <v>0</v>
      </c>
      <c r="K361" s="21">
        <v>429</v>
      </c>
      <c r="L361" s="21">
        <v>52</v>
      </c>
      <c r="M361" s="21" t="s">
        <v>44</v>
      </c>
      <c r="N361" s="21" t="s">
        <v>26</v>
      </c>
      <c r="O361" s="21" t="s">
        <v>34</v>
      </c>
      <c r="P361" s="21">
        <v>16</v>
      </c>
      <c r="Q361" s="21">
        <v>3.8</v>
      </c>
      <c r="R361" s="21" t="b">
        <v>0</v>
      </c>
      <c r="S361" s="21" t="s">
        <v>28</v>
      </c>
      <c r="T361" s="21">
        <v>4971</v>
      </c>
      <c r="U361" s="21" t="s">
        <v>29</v>
      </c>
      <c r="V361" s="21" t="s">
        <v>60</v>
      </c>
      <c r="W361" s="21" t="s">
        <v>37</v>
      </c>
      <c r="X361" s="21">
        <v>6</v>
      </c>
      <c r="Y361" s="23">
        <f>streaming_service_data!$X361*streaming_service_data!$E361</f>
        <v>47.94</v>
      </c>
      <c r="Z361" s="21" t="s">
        <v>407</v>
      </c>
      <c r="AA361" s="21">
        <v>2024</v>
      </c>
      <c r="AB361" s="21" t="str">
        <f t="shared" si="25"/>
        <v>Nov</v>
      </c>
      <c r="AC361" s="21">
        <f t="shared" si="26"/>
        <v>2024</v>
      </c>
      <c r="AD361" s="21" t="s">
        <v>479</v>
      </c>
      <c r="AE361" s="39">
        <f t="shared" si="27"/>
        <v>5.3125</v>
      </c>
      <c r="AF361" s="35">
        <f t="shared" si="28"/>
        <v>0.18823529411764706</v>
      </c>
      <c r="AG361" s="21">
        <f ca="1">TODAY()-streaming_service_data!$D361</f>
        <v>126</v>
      </c>
      <c r="AH361" s="24" t="str">
        <f ca="1">IF(AG361&lt;=100,"Active",IF(streaming_service_data!$AG361&lt;200,"Moderate","In-Active"))</f>
        <v>Moderate</v>
      </c>
      <c r="AI361" s="2">
        <f t="shared" si="29"/>
        <v>6</v>
      </c>
    </row>
    <row r="362" spans="1:35" s="2" customFormat="1" ht="15" x14ac:dyDescent="0.2">
      <c r="A362" s="17">
        <v>4479</v>
      </c>
      <c r="B362" s="17" t="s">
        <v>23</v>
      </c>
      <c r="C362" s="25">
        <v>45454</v>
      </c>
      <c r="D362" s="25">
        <v>45455</v>
      </c>
      <c r="E362" s="17">
        <v>15.99</v>
      </c>
      <c r="F362" s="17">
        <v>241</v>
      </c>
      <c r="G362" s="17" t="s">
        <v>79</v>
      </c>
      <c r="H362" s="17">
        <v>3</v>
      </c>
      <c r="I362" s="17">
        <v>2</v>
      </c>
      <c r="J362" s="17" t="b">
        <v>1</v>
      </c>
      <c r="K362" s="17">
        <v>549</v>
      </c>
      <c r="L362" s="17">
        <v>158</v>
      </c>
      <c r="M362" s="17" t="s">
        <v>48</v>
      </c>
      <c r="N362" s="17" t="s">
        <v>40</v>
      </c>
      <c r="O362" s="17" t="s">
        <v>41</v>
      </c>
      <c r="P362" s="17">
        <v>96</v>
      </c>
      <c r="Q362" s="17">
        <v>3.1</v>
      </c>
      <c r="R362" s="17" t="b">
        <v>1</v>
      </c>
      <c r="S362" s="17" t="s">
        <v>28</v>
      </c>
      <c r="T362" s="17">
        <v>1986</v>
      </c>
      <c r="U362" s="17" t="s">
        <v>29</v>
      </c>
      <c r="V362" s="17" t="s">
        <v>36</v>
      </c>
      <c r="W362" s="17" t="s">
        <v>53</v>
      </c>
      <c r="X362" s="17">
        <v>1</v>
      </c>
      <c r="Y362" s="19">
        <f>streaming_service_data!$X362*streaming_service_data!$E362</f>
        <v>15.99</v>
      </c>
      <c r="Z362" s="17" t="s">
        <v>409</v>
      </c>
      <c r="AA362" s="17">
        <v>2024</v>
      </c>
      <c r="AB362" s="17" t="str">
        <f t="shared" si="25"/>
        <v>Jun</v>
      </c>
      <c r="AC362" s="17">
        <f t="shared" si="26"/>
        <v>2024</v>
      </c>
      <c r="AD362" s="17" t="s">
        <v>480</v>
      </c>
      <c r="AE362" s="38">
        <f t="shared" si="27"/>
        <v>2.5104166666666665</v>
      </c>
      <c r="AF362" s="31">
        <f t="shared" si="28"/>
        <v>0.39834024896265557</v>
      </c>
      <c r="AG362" s="17">
        <f ca="1">TODAY()-streaming_service_data!$D362</f>
        <v>290</v>
      </c>
      <c r="AH362" s="20" t="str">
        <f ca="1">IF(AG362&lt;=100,"Active",IF(streaming_service_data!$AG362&lt;200,"Moderate","In-Active"))</f>
        <v>In-Active</v>
      </c>
      <c r="AI362" s="2">
        <f t="shared" si="29"/>
        <v>1</v>
      </c>
    </row>
    <row r="363" spans="1:35" s="2" customFormat="1" ht="15" x14ac:dyDescent="0.2">
      <c r="A363" s="21">
        <v>4486</v>
      </c>
      <c r="B363" s="21" t="s">
        <v>242</v>
      </c>
      <c r="C363" s="22">
        <v>45413</v>
      </c>
      <c r="D363" s="22">
        <v>45639</v>
      </c>
      <c r="E363" s="21">
        <v>7.99</v>
      </c>
      <c r="F363" s="21">
        <v>113</v>
      </c>
      <c r="G363" s="21" t="s">
        <v>33</v>
      </c>
      <c r="H363" s="21">
        <v>1</v>
      </c>
      <c r="I363" s="21">
        <v>1</v>
      </c>
      <c r="J363" s="21" t="b">
        <v>0</v>
      </c>
      <c r="K363" s="21">
        <v>177</v>
      </c>
      <c r="L363" s="21">
        <v>3</v>
      </c>
      <c r="M363" s="21" t="s">
        <v>59</v>
      </c>
      <c r="N363" s="21" t="s">
        <v>64</v>
      </c>
      <c r="O363" s="21" t="s">
        <v>56</v>
      </c>
      <c r="P363" s="21">
        <v>69</v>
      </c>
      <c r="Q363" s="21">
        <v>4.8</v>
      </c>
      <c r="R363" s="21" t="b">
        <v>0</v>
      </c>
      <c r="S363" s="21" t="s">
        <v>28</v>
      </c>
      <c r="T363" s="21">
        <v>1542</v>
      </c>
      <c r="U363" s="21" t="s">
        <v>35</v>
      </c>
      <c r="V363" s="21" t="s">
        <v>68</v>
      </c>
      <c r="W363" s="21" t="s">
        <v>31</v>
      </c>
      <c r="X363" s="21">
        <v>7</v>
      </c>
      <c r="Y363" s="23">
        <f>streaming_service_data!$X363*streaming_service_data!$E363</f>
        <v>55.93</v>
      </c>
      <c r="Z363" s="21" t="s">
        <v>408</v>
      </c>
      <c r="AA363" s="21">
        <v>2024</v>
      </c>
      <c r="AB363" s="21" t="str">
        <f t="shared" si="25"/>
        <v>Dec</v>
      </c>
      <c r="AC363" s="21">
        <f t="shared" si="26"/>
        <v>2024</v>
      </c>
      <c r="AD363" s="21" t="s">
        <v>479</v>
      </c>
      <c r="AE363" s="39">
        <f t="shared" si="27"/>
        <v>1.6376811594202898</v>
      </c>
      <c r="AF363" s="35">
        <f t="shared" si="28"/>
        <v>0.61061946902654862</v>
      </c>
      <c r="AG363" s="21">
        <f ca="1">TODAY()-streaming_service_data!$D363</f>
        <v>106</v>
      </c>
      <c r="AH363" s="24" t="str">
        <f ca="1">IF(AG363&lt;=100,"Active",IF(streaming_service_data!$AG363&lt;200,"Moderate","In-Active"))</f>
        <v>Moderate</v>
      </c>
      <c r="AI363" s="2">
        <f t="shared" si="29"/>
        <v>7</v>
      </c>
    </row>
    <row r="364" spans="1:35" s="2" customFormat="1" ht="15" x14ac:dyDescent="0.2">
      <c r="A364" s="17">
        <v>4488</v>
      </c>
      <c r="B364" s="17" t="s">
        <v>182</v>
      </c>
      <c r="C364" s="25">
        <v>45074</v>
      </c>
      <c r="D364" s="25">
        <v>45424</v>
      </c>
      <c r="E364" s="17">
        <v>7.99</v>
      </c>
      <c r="F364" s="17">
        <v>304</v>
      </c>
      <c r="G364" s="17" t="s">
        <v>79</v>
      </c>
      <c r="H364" s="17">
        <v>1</v>
      </c>
      <c r="I364" s="17">
        <v>3</v>
      </c>
      <c r="J364" s="17" t="b">
        <v>0</v>
      </c>
      <c r="K364" s="17">
        <v>975</v>
      </c>
      <c r="L364" s="17">
        <v>10</v>
      </c>
      <c r="M364" s="17" t="s">
        <v>39</v>
      </c>
      <c r="N364" s="17" t="s">
        <v>26</v>
      </c>
      <c r="O364" s="17" t="s">
        <v>56</v>
      </c>
      <c r="P364" s="17">
        <v>48</v>
      </c>
      <c r="Q364" s="17">
        <v>3.2</v>
      </c>
      <c r="R364" s="17" t="b">
        <v>0</v>
      </c>
      <c r="S364" s="17" t="s">
        <v>28</v>
      </c>
      <c r="T364" s="17">
        <v>3923</v>
      </c>
      <c r="U364" s="17" t="s">
        <v>51</v>
      </c>
      <c r="V364" s="17" t="s">
        <v>36</v>
      </c>
      <c r="W364" s="17" t="s">
        <v>31</v>
      </c>
      <c r="X364" s="17">
        <v>11</v>
      </c>
      <c r="Y364" s="19">
        <f>streaming_service_data!$X364*streaming_service_data!$E364</f>
        <v>87.89</v>
      </c>
      <c r="Z364" s="17" t="s">
        <v>408</v>
      </c>
      <c r="AA364" s="17">
        <v>2023</v>
      </c>
      <c r="AB364" s="17" t="str">
        <f t="shared" si="25"/>
        <v>May</v>
      </c>
      <c r="AC364" s="17">
        <f t="shared" si="26"/>
        <v>2024</v>
      </c>
      <c r="AD364" s="17" t="s">
        <v>479</v>
      </c>
      <c r="AE364" s="38">
        <f t="shared" si="27"/>
        <v>6.333333333333333</v>
      </c>
      <c r="AF364" s="31">
        <f t="shared" si="28"/>
        <v>0.15789473684210525</v>
      </c>
      <c r="AG364" s="17">
        <f ca="1">TODAY()-streaming_service_data!$D364</f>
        <v>321</v>
      </c>
      <c r="AH364" s="20" t="str">
        <f ca="1">IF(AG364&lt;=100,"Active",IF(streaming_service_data!$AG364&lt;200,"Moderate","In-Active"))</f>
        <v>In-Active</v>
      </c>
      <c r="AI364" s="2">
        <f t="shared" si="29"/>
        <v>11</v>
      </c>
    </row>
    <row r="365" spans="1:35" s="2" customFormat="1" ht="15" x14ac:dyDescent="0.2">
      <c r="A365" s="21">
        <v>4497</v>
      </c>
      <c r="B365" s="21" t="s">
        <v>235</v>
      </c>
      <c r="C365" s="22">
        <v>44986</v>
      </c>
      <c r="D365" s="22">
        <v>45641</v>
      </c>
      <c r="E365" s="21">
        <v>15.99</v>
      </c>
      <c r="F365" s="21">
        <v>63</v>
      </c>
      <c r="G365" s="21" t="s">
        <v>24</v>
      </c>
      <c r="H365" s="21">
        <v>4</v>
      </c>
      <c r="I365" s="21">
        <v>4</v>
      </c>
      <c r="J365" s="21" t="b">
        <v>0</v>
      </c>
      <c r="K365" s="21">
        <v>670</v>
      </c>
      <c r="L365" s="21">
        <v>72</v>
      </c>
      <c r="M365" s="21" t="s">
        <v>25</v>
      </c>
      <c r="N365" s="21" t="s">
        <v>26</v>
      </c>
      <c r="O365" s="21" t="s">
        <v>50</v>
      </c>
      <c r="P365" s="21">
        <v>27</v>
      </c>
      <c r="Q365" s="21">
        <v>4.8</v>
      </c>
      <c r="R365" s="21" t="b">
        <v>0</v>
      </c>
      <c r="S365" s="21" t="s">
        <v>28</v>
      </c>
      <c r="T365" s="21">
        <v>15</v>
      </c>
      <c r="U365" s="21" t="s">
        <v>29</v>
      </c>
      <c r="V365" s="21" t="s">
        <v>30</v>
      </c>
      <c r="W365" s="21" t="s">
        <v>37</v>
      </c>
      <c r="X365" s="21">
        <v>21</v>
      </c>
      <c r="Y365" s="23">
        <f>streaming_service_data!$X365*streaming_service_data!$E365</f>
        <v>335.79</v>
      </c>
      <c r="Z365" s="21" t="s">
        <v>406</v>
      </c>
      <c r="AA365" s="21">
        <v>2023</v>
      </c>
      <c r="AB365" s="21" t="str">
        <f t="shared" si="25"/>
        <v>Dec</v>
      </c>
      <c r="AC365" s="21">
        <f t="shared" si="26"/>
        <v>2024</v>
      </c>
      <c r="AD365" s="21" t="s">
        <v>480</v>
      </c>
      <c r="AE365" s="39">
        <f t="shared" si="27"/>
        <v>2.3333333333333335</v>
      </c>
      <c r="AF365" s="35">
        <f t="shared" si="28"/>
        <v>0.42857142857142855</v>
      </c>
      <c r="AG365" s="21">
        <f ca="1">TODAY()-streaming_service_data!$D365</f>
        <v>104</v>
      </c>
      <c r="AH365" s="24" t="str">
        <f ca="1">IF(AG365&lt;=100,"Active",IF(streaming_service_data!$AG365&lt;200,"Moderate","In-Active"))</f>
        <v>Moderate</v>
      </c>
      <c r="AI365" s="2">
        <f t="shared" si="29"/>
        <v>21</v>
      </c>
    </row>
    <row r="366" spans="1:35" s="2" customFormat="1" ht="15" x14ac:dyDescent="0.2">
      <c r="A366" s="17">
        <v>4511</v>
      </c>
      <c r="B366" s="17" t="s">
        <v>71</v>
      </c>
      <c r="C366" s="25">
        <v>45012</v>
      </c>
      <c r="D366" s="25">
        <v>45621</v>
      </c>
      <c r="E366" s="17">
        <v>7.99</v>
      </c>
      <c r="F366" s="17">
        <v>348</v>
      </c>
      <c r="G366" s="17" t="s">
        <v>33</v>
      </c>
      <c r="H366" s="17">
        <v>2</v>
      </c>
      <c r="I366" s="17">
        <v>5</v>
      </c>
      <c r="J366" s="17" t="b">
        <v>0</v>
      </c>
      <c r="K366" s="17">
        <v>501</v>
      </c>
      <c r="L366" s="17">
        <v>71</v>
      </c>
      <c r="M366" s="17" t="s">
        <v>63</v>
      </c>
      <c r="N366" s="17" t="s">
        <v>40</v>
      </c>
      <c r="O366" s="17" t="s">
        <v>67</v>
      </c>
      <c r="P366" s="17">
        <v>38</v>
      </c>
      <c r="Q366" s="17">
        <v>4.3</v>
      </c>
      <c r="R366" s="17" t="b">
        <v>0</v>
      </c>
      <c r="S366" s="17" t="s">
        <v>28</v>
      </c>
      <c r="T366" s="17">
        <v>1547</v>
      </c>
      <c r="U366" s="17" t="s">
        <v>29</v>
      </c>
      <c r="V366" s="17" t="s">
        <v>60</v>
      </c>
      <c r="W366" s="17" t="s">
        <v>31</v>
      </c>
      <c r="X366" s="17">
        <v>19</v>
      </c>
      <c r="Y366" s="19">
        <f>streaming_service_data!$X366*streaming_service_data!$E366</f>
        <v>151.81</v>
      </c>
      <c r="Z366" s="17" t="s">
        <v>406</v>
      </c>
      <c r="AA366" s="17">
        <v>2023</v>
      </c>
      <c r="AB366" s="17" t="str">
        <f t="shared" si="25"/>
        <v>Nov</v>
      </c>
      <c r="AC366" s="17">
        <f t="shared" si="26"/>
        <v>2024</v>
      </c>
      <c r="AD366" s="17" t="s">
        <v>479</v>
      </c>
      <c r="AE366" s="38">
        <f t="shared" si="27"/>
        <v>9.1578947368421044</v>
      </c>
      <c r="AF366" s="31">
        <f t="shared" si="28"/>
        <v>0.10919540229885058</v>
      </c>
      <c r="AG366" s="17">
        <f ca="1">TODAY()-streaming_service_data!$D366</f>
        <v>124</v>
      </c>
      <c r="AH366" s="20" t="str">
        <f ca="1">IF(AG366&lt;=100,"Active",IF(streaming_service_data!$AG366&lt;200,"Moderate","In-Active"))</f>
        <v>Moderate</v>
      </c>
      <c r="AI366" s="2">
        <f t="shared" si="29"/>
        <v>19</v>
      </c>
    </row>
    <row r="367" spans="1:35" s="2" customFormat="1" ht="15" x14ac:dyDescent="0.2">
      <c r="A367" s="21">
        <v>4512</v>
      </c>
      <c r="B367" s="21" t="s">
        <v>168</v>
      </c>
      <c r="C367" s="22">
        <v>44978</v>
      </c>
      <c r="D367" s="22">
        <v>45626</v>
      </c>
      <c r="E367" s="21">
        <v>11.99</v>
      </c>
      <c r="F367" s="21">
        <v>250</v>
      </c>
      <c r="G367" s="21" t="s">
        <v>46</v>
      </c>
      <c r="H367" s="21">
        <v>5</v>
      </c>
      <c r="I367" s="21">
        <v>2</v>
      </c>
      <c r="J367" s="21" t="b">
        <v>0</v>
      </c>
      <c r="K367" s="21">
        <v>611</v>
      </c>
      <c r="L367" s="21">
        <v>170</v>
      </c>
      <c r="M367" s="21" t="s">
        <v>44</v>
      </c>
      <c r="N367" s="21" t="s">
        <v>49</v>
      </c>
      <c r="O367" s="21" t="s">
        <v>56</v>
      </c>
      <c r="P367" s="21">
        <v>71</v>
      </c>
      <c r="Q367" s="21">
        <v>3.9</v>
      </c>
      <c r="R367" s="21" t="b">
        <v>0</v>
      </c>
      <c r="S367" s="21" t="s">
        <v>28</v>
      </c>
      <c r="T367" s="21">
        <v>4193</v>
      </c>
      <c r="U367" s="21" t="s">
        <v>29</v>
      </c>
      <c r="V367" s="21" t="s">
        <v>36</v>
      </c>
      <c r="W367" s="21" t="s">
        <v>37</v>
      </c>
      <c r="X367" s="21">
        <v>21</v>
      </c>
      <c r="Y367" s="23">
        <f>streaming_service_data!$X367*streaming_service_data!$E367</f>
        <v>251.79</v>
      </c>
      <c r="Z367" s="21" t="s">
        <v>405</v>
      </c>
      <c r="AA367" s="21">
        <v>2023</v>
      </c>
      <c r="AB367" s="21" t="str">
        <f t="shared" si="25"/>
        <v>Nov</v>
      </c>
      <c r="AC367" s="21">
        <f t="shared" si="26"/>
        <v>2024</v>
      </c>
      <c r="AD367" s="21" t="s">
        <v>478</v>
      </c>
      <c r="AE367" s="39">
        <f t="shared" si="27"/>
        <v>3.5211267605633805</v>
      </c>
      <c r="AF367" s="35">
        <f t="shared" si="28"/>
        <v>0.28399999999999997</v>
      </c>
      <c r="AG367" s="21">
        <f ca="1">TODAY()-streaming_service_data!$D367</f>
        <v>119</v>
      </c>
      <c r="AH367" s="24" t="str">
        <f ca="1">IF(AG367&lt;=100,"Active",IF(streaming_service_data!$AG367&lt;200,"Moderate","In-Active"))</f>
        <v>Moderate</v>
      </c>
      <c r="AI367" s="2">
        <f t="shared" si="29"/>
        <v>21</v>
      </c>
    </row>
    <row r="368" spans="1:35" s="2" customFormat="1" ht="15" x14ac:dyDescent="0.2">
      <c r="A368" s="17">
        <v>4530</v>
      </c>
      <c r="B368" s="17" t="s">
        <v>147</v>
      </c>
      <c r="C368" s="25">
        <v>45275</v>
      </c>
      <c r="D368" s="25">
        <v>45622</v>
      </c>
      <c r="E368" s="17">
        <v>7.99</v>
      </c>
      <c r="F368" s="17">
        <v>331</v>
      </c>
      <c r="G368" s="17" t="s">
        <v>24</v>
      </c>
      <c r="H368" s="17">
        <v>1</v>
      </c>
      <c r="I368" s="17">
        <v>6</v>
      </c>
      <c r="J368" s="17" t="b">
        <v>1</v>
      </c>
      <c r="K368" s="17">
        <v>231</v>
      </c>
      <c r="L368" s="17">
        <v>199</v>
      </c>
      <c r="M368" s="17" t="s">
        <v>63</v>
      </c>
      <c r="N368" s="17" t="s">
        <v>26</v>
      </c>
      <c r="O368" s="17" t="s">
        <v>41</v>
      </c>
      <c r="P368" s="17">
        <v>93</v>
      </c>
      <c r="Q368" s="17">
        <v>3.4</v>
      </c>
      <c r="R368" s="17" t="b">
        <v>0</v>
      </c>
      <c r="S368" s="17" t="s">
        <v>28</v>
      </c>
      <c r="T368" s="17">
        <v>4906</v>
      </c>
      <c r="U368" s="17" t="s">
        <v>35</v>
      </c>
      <c r="V368" s="17" t="s">
        <v>68</v>
      </c>
      <c r="W368" s="17" t="s">
        <v>31</v>
      </c>
      <c r="X368" s="17">
        <v>11</v>
      </c>
      <c r="Y368" s="19">
        <f>streaming_service_data!$X368*streaming_service_data!$E368</f>
        <v>87.89</v>
      </c>
      <c r="Z368" s="17" t="s">
        <v>415</v>
      </c>
      <c r="AA368" s="17">
        <v>2023</v>
      </c>
      <c r="AB368" s="17" t="str">
        <f t="shared" si="25"/>
        <v>Nov</v>
      </c>
      <c r="AC368" s="17">
        <f t="shared" si="26"/>
        <v>2024</v>
      </c>
      <c r="AD368" s="17" t="s">
        <v>479</v>
      </c>
      <c r="AE368" s="38">
        <f t="shared" si="27"/>
        <v>3.5591397849462365</v>
      </c>
      <c r="AF368" s="31">
        <f t="shared" si="28"/>
        <v>0.2809667673716012</v>
      </c>
      <c r="AG368" s="17">
        <f ca="1">TODAY()-streaming_service_data!$D368</f>
        <v>123</v>
      </c>
      <c r="AH368" s="20" t="str">
        <f ca="1">IF(AG368&lt;=100,"Active",IF(streaming_service_data!$AG368&lt;200,"Moderate","In-Active"))</f>
        <v>Moderate</v>
      </c>
      <c r="AI368" s="2">
        <f t="shared" si="29"/>
        <v>11</v>
      </c>
    </row>
    <row r="369" spans="1:35" s="2" customFormat="1" ht="15" x14ac:dyDescent="0.2">
      <c r="A369" s="21">
        <v>4538</v>
      </c>
      <c r="B369" s="21" t="s">
        <v>187</v>
      </c>
      <c r="C369" s="22">
        <v>45182</v>
      </c>
      <c r="D369" s="22">
        <v>45640</v>
      </c>
      <c r="E369" s="21">
        <v>15.99</v>
      </c>
      <c r="F369" s="21">
        <v>362</v>
      </c>
      <c r="G369" s="21" t="s">
        <v>33</v>
      </c>
      <c r="H369" s="21">
        <v>4</v>
      </c>
      <c r="I369" s="21">
        <v>1</v>
      </c>
      <c r="J369" s="21" t="b">
        <v>0</v>
      </c>
      <c r="K369" s="21">
        <v>709</v>
      </c>
      <c r="L369" s="21">
        <v>52</v>
      </c>
      <c r="M369" s="21" t="s">
        <v>25</v>
      </c>
      <c r="N369" s="21" t="s">
        <v>49</v>
      </c>
      <c r="O369" s="21" t="s">
        <v>50</v>
      </c>
      <c r="P369" s="21">
        <v>80</v>
      </c>
      <c r="Q369" s="21">
        <v>4.5</v>
      </c>
      <c r="R369" s="21" t="b">
        <v>1</v>
      </c>
      <c r="S369" s="21" t="s">
        <v>28</v>
      </c>
      <c r="T369" s="21">
        <v>4127</v>
      </c>
      <c r="U369" s="21" t="s">
        <v>51</v>
      </c>
      <c r="V369" s="21" t="s">
        <v>68</v>
      </c>
      <c r="W369" s="21" t="s">
        <v>31</v>
      </c>
      <c r="X369" s="21">
        <v>15</v>
      </c>
      <c r="Y369" s="23">
        <f>streaming_service_data!$X369*streaming_service_data!$E369</f>
        <v>239.85</v>
      </c>
      <c r="Z369" s="21" t="s">
        <v>412</v>
      </c>
      <c r="AA369" s="21">
        <v>2023</v>
      </c>
      <c r="AB369" s="21" t="str">
        <f t="shared" si="25"/>
        <v>Dec</v>
      </c>
      <c r="AC369" s="21">
        <f t="shared" si="26"/>
        <v>2024</v>
      </c>
      <c r="AD369" s="21" t="s">
        <v>480</v>
      </c>
      <c r="AE369" s="39">
        <f t="shared" si="27"/>
        <v>4.5250000000000004</v>
      </c>
      <c r="AF369" s="35">
        <f t="shared" si="28"/>
        <v>0.22099447513812154</v>
      </c>
      <c r="AG369" s="21">
        <f ca="1">TODAY()-streaming_service_data!$D369</f>
        <v>105</v>
      </c>
      <c r="AH369" s="24" t="str">
        <f ca="1">IF(AG369&lt;=100,"Active",IF(streaming_service_data!$AG369&lt;200,"Moderate","In-Active"))</f>
        <v>Moderate</v>
      </c>
      <c r="AI369" s="2">
        <f t="shared" si="29"/>
        <v>15</v>
      </c>
    </row>
    <row r="370" spans="1:35" s="2" customFormat="1" ht="15" x14ac:dyDescent="0.2">
      <c r="A370" s="17">
        <v>4540</v>
      </c>
      <c r="B370" s="17" t="s">
        <v>359</v>
      </c>
      <c r="C370" s="25">
        <v>45116</v>
      </c>
      <c r="D370" s="25">
        <v>45621</v>
      </c>
      <c r="E370" s="17">
        <v>15.99</v>
      </c>
      <c r="F370" s="17">
        <v>335</v>
      </c>
      <c r="G370" s="17" t="s">
        <v>24</v>
      </c>
      <c r="H370" s="17">
        <v>3</v>
      </c>
      <c r="I370" s="17">
        <v>6</v>
      </c>
      <c r="J370" s="17" t="b">
        <v>1</v>
      </c>
      <c r="K370" s="17">
        <v>75</v>
      </c>
      <c r="L370" s="17">
        <v>177</v>
      </c>
      <c r="M370" s="17" t="s">
        <v>44</v>
      </c>
      <c r="N370" s="17" t="s">
        <v>26</v>
      </c>
      <c r="O370" s="17" t="s">
        <v>27</v>
      </c>
      <c r="P370" s="17">
        <v>73</v>
      </c>
      <c r="Q370" s="17">
        <v>3.9</v>
      </c>
      <c r="R370" s="17" t="b">
        <v>1</v>
      </c>
      <c r="S370" s="17" t="s">
        <v>28</v>
      </c>
      <c r="T370" s="17">
        <v>1702</v>
      </c>
      <c r="U370" s="17" t="s">
        <v>35</v>
      </c>
      <c r="V370" s="17" t="s">
        <v>52</v>
      </c>
      <c r="W370" s="17" t="s">
        <v>37</v>
      </c>
      <c r="X370" s="17">
        <v>16</v>
      </c>
      <c r="Y370" s="19">
        <f>streaming_service_data!$X370*streaming_service_data!$E370</f>
        <v>255.84</v>
      </c>
      <c r="Z370" s="17" t="s">
        <v>410</v>
      </c>
      <c r="AA370" s="17">
        <v>2023</v>
      </c>
      <c r="AB370" s="17" t="str">
        <f t="shared" si="25"/>
        <v>Nov</v>
      </c>
      <c r="AC370" s="17">
        <f t="shared" si="26"/>
        <v>2024</v>
      </c>
      <c r="AD370" s="17" t="s">
        <v>480</v>
      </c>
      <c r="AE370" s="38">
        <f t="shared" si="27"/>
        <v>4.5890410958904111</v>
      </c>
      <c r="AF370" s="31">
        <f t="shared" si="28"/>
        <v>0.21791044776119403</v>
      </c>
      <c r="AG370" s="17">
        <f ca="1">TODAY()-streaming_service_data!$D370</f>
        <v>124</v>
      </c>
      <c r="AH370" s="20" t="str">
        <f ca="1">IF(AG370&lt;=100,"Active",IF(streaming_service_data!$AG370&lt;200,"Moderate","In-Active"))</f>
        <v>Moderate</v>
      </c>
      <c r="AI370" s="2">
        <f t="shared" si="29"/>
        <v>16</v>
      </c>
    </row>
    <row r="371" spans="1:35" s="2" customFormat="1" ht="15" x14ac:dyDescent="0.2">
      <c r="A371" s="21">
        <v>4548</v>
      </c>
      <c r="B371" s="21" t="s">
        <v>157</v>
      </c>
      <c r="C371" s="22">
        <v>45144</v>
      </c>
      <c r="D371" s="22">
        <v>45616</v>
      </c>
      <c r="E371" s="21">
        <v>7.99</v>
      </c>
      <c r="F371" s="21">
        <v>279</v>
      </c>
      <c r="G371" s="21" t="s">
        <v>79</v>
      </c>
      <c r="H371" s="21">
        <v>4</v>
      </c>
      <c r="I371" s="21">
        <v>6</v>
      </c>
      <c r="J371" s="21" t="b">
        <v>0</v>
      </c>
      <c r="K371" s="21">
        <v>636</v>
      </c>
      <c r="L371" s="21">
        <v>176</v>
      </c>
      <c r="M371" s="21" t="s">
        <v>74</v>
      </c>
      <c r="N371" s="21" t="s">
        <v>64</v>
      </c>
      <c r="O371" s="21" t="s">
        <v>67</v>
      </c>
      <c r="P371" s="21">
        <v>32</v>
      </c>
      <c r="Q371" s="21">
        <v>3.7</v>
      </c>
      <c r="R371" s="21" t="b">
        <v>1</v>
      </c>
      <c r="S371" s="21" t="s">
        <v>28</v>
      </c>
      <c r="T371" s="21">
        <v>4445</v>
      </c>
      <c r="U371" s="21" t="s">
        <v>29</v>
      </c>
      <c r="V371" s="21" t="s">
        <v>36</v>
      </c>
      <c r="W371" s="21" t="s">
        <v>75</v>
      </c>
      <c r="X371" s="21">
        <v>15</v>
      </c>
      <c r="Y371" s="23">
        <f>streaming_service_data!$X371*streaming_service_data!$E371</f>
        <v>119.85000000000001</v>
      </c>
      <c r="Z371" s="21" t="s">
        <v>411</v>
      </c>
      <c r="AA371" s="21">
        <v>2023</v>
      </c>
      <c r="AB371" s="21" t="str">
        <f t="shared" si="25"/>
        <v>Nov</v>
      </c>
      <c r="AC371" s="21">
        <f t="shared" si="26"/>
        <v>2024</v>
      </c>
      <c r="AD371" s="21" t="s">
        <v>479</v>
      </c>
      <c r="AE371" s="39">
        <f t="shared" si="27"/>
        <v>8.71875</v>
      </c>
      <c r="AF371" s="35">
        <f t="shared" si="28"/>
        <v>0.11469534050179211</v>
      </c>
      <c r="AG371" s="21">
        <f ca="1">TODAY()-streaming_service_data!$D371</f>
        <v>129</v>
      </c>
      <c r="AH371" s="24" t="str">
        <f ca="1">IF(AG371&lt;=100,"Active",IF(streaming_service_data!$AG371&lt;200,"Moderate","In-Active"))</f>
        <v>Moderate</v>
      </c>
      <c r="AI371" s="2">
        <f t="shared" si="29"/>
        <v>15</v>
      </c>
    </row>
    <row r="372" spans="1:35" s="2" customFormat="1" ht="15" x14ac:dyDescent="0.2">
      <c r="A372" s="17">
        <v>4551</v>
      </c>
      <c r="B372" s="17" t="s">
        <v>251</v>
      </c>
      <c r="C372" s="25">
        <v>45310</v>
      </c>
      <c r="D372" s="25">
        <v>45615</v>
      </c>
      <c r="E372" s="17">
        <v>11.99</v>
      </c>
      <c r="F372" s="17">
        <v>174</v>
      </c>
      <c r="G372" s="17" t="s">
        <v>79</v>
      </c>
      <c r="H372" s="17">
        <v>1</v>
      </c>
      <c r="I372" s="17">
        <v>6</v>
      </c>
      <c r="J372" s="17" t="b">
        <v>1</v>
      </c>
      <c r="K372" s="17">
        <v>239</v>
      </c>
      <c r="L372" s="17">
        <v>175</v>
      </c>
      <c r="M372" s="17" t="s">
        <v>25</v>
      </c>
      <c r="N372" s="17" t="s">
        <v>49</v>
      </c>
      <c r="O372" s="17" t="s">
        <v>56</v>
      </c>
      <c r="P372" s="17">
        <v>65</v>
      </c>
      <c r="Q372" s="17">
        <v>3.7</v>
      </c>
      <c r="R372" s="17" t="b">
        <v>0</v>
      </c>
      <c r="S372" s="17" t="s">
        <v>28</v>
      </c>
      <c r="T372" s="17">
        <v>2388</v>
      </c>
      <c r="U372" s="17" t="s">
        <v>65</v>
      </c>
      <c r="V372" s="17" t="s">
        <v>52</v>
      </c>
      <c r="W372" s="17" t="s">
        <v>53</v>
      </c>
      <c r="X372" s="17">
        <v>10</v>
      </c>
      <c r="Y372" s="19">
        <f>streaming_service_data!$X372*streaming_service_data!$E372</f>
        <v>119.9</v>
      </c>
      <c r="Z372" s="17" t="s">
        <v>404</v>
      </c>
      <c r="AA372" s="17">
        <v>2024</v>
      </c>
      <c r="AB372" s="17" t="str">
        <f t="shared" si="25"/>
        <v>Nov</v>
      </c>
      <c r="AC372" s="17">
        <f t="shared" si="26"/>
        <v>2024</v>
      </c>
      <c r="AD372" s="17" t="s">
        <v>478</v>
      </c>
      <c r="AE372" s="38">
        <f t="shared" si="27"/>
        <v>2.6769230769230767</v>
      </c>
      <c r="AF372" s="31">
        <f t="shared" si="28"/>
        <v>0.37356321839080459</v>
      </c>
      <c r="AG372" s="17">
        <f ca="1">TODAY()-streaming_service_data!$D372</f>
        <v>130</v>
      </c>
      <c r="AH372" s="20" t="str">
        <f ca="1">IF(AG372&lt;=100,"Active",IF(streaming_service_data!$AG372&lt;200,"Moderate","In-Active"))</f>
        <v>Moderate</v>
      </c>
      <c r="AI372" s="2">
        <f t="shared" si="29"/>
        <v>10</v>
      </c>
    </row>
    <row r="373" spans="1:35" s="2" customFormat="1" ht="15" x14ac:dyDescent="0.2">
      <c r="A373" s="21">
        <v>4553</v>
      </c>
      <c r="B373" s="21" t="s">
        <v>238</v>
      </c>
      <c r="C373" s="22">
        <v>45092</v>
      </c>
      <c r="D373" s="22">
        <v>45623</v>
      </c>
      <c r="E373" s="21">
        <v>7.99</v>
      </c>
      <c r="F373" s="21">
        <v>272</v>
      </c>
      <c r="G373" s="21" t="s">
        <v>46</v>
      </c>
      <c r="H373" s="21">
        <v>1</v>
      </c>
      <c r="I373" s="21">
        <v>6</v>
      </c>
      <c r="J373" s="21" t="b">
        <v>0</v>
      </c>
      <c r="K373" s="21">
        <v>356</v>
      </c>
      <c r="L373" s="21">
        <v>126</v>
      </c>
      <c r="M373" s="21" t="s">
        <v>48</v>
      </c>
      <c r="N373" s="21" t="s">
        <v>40</v>
      </c>
      <c r="O373" s="21" t="s">
        <v>41</v>
      </c>
      <c r="P373" s="21">
        <v>40</v>
      </c>
      <c r="Q373" s="21">
        <v>4.3</v>
      </c>
      <c r="R373" s="21" t="b">
        <v>1</v>
      </c>
      <c r="S373" s="21" t="s">
        <v>28</v>
      </c>
      <c r="T373" s="21">
        <v>749</v>
      </c>
      <c r="U373" s="21" t="s">
        <v>51</v>
      </c>
      <c r="V373" s="21" t="s">
        <v>36</v>
      </c>
      <c r="W373" s="21" t="s">
        <v>53</v>
      </c>
      <c r="X373" s="21">
        <v>17</v>
      </c>
      <c r="Y373" s="23">
        <f>streaming_service_data!$X373*streaming_service_data!$E373</f>
        <v>135.83000000000001</v>
      </c>
      <c r="Z373" s="21" t="s">
        <v>409</v>
      </c>
      <c r="AA373" s="21">
        <v>2023</v>
      </c>
      <c r="AB373" s="21" t="str">
        <f t="shared" si="25"/>
        <v>Nov</v>
      </c>
      <c r="AC373" s="21">
        <f t="shared" si="26"/>
        <v>2024</v>
      </c>
      <c r="AD373" s="21" t="s">
        <v>479</v>
      </c>
      <c r="AE373" s="39">
        <f t="shared" si="27"/>
        <v>6.8</v>
      </c>
      <c r="AF373" s="35">
        <f t="shared" si="28"/>
        <v>0.14705882352941177</v>
      </c>
      <c r="AG373" s="21">
        <f ca="1">TODAY()-streaming_service_data!$D373</f>
        <v>122</v>
      </c>
      <c r="AH373" s="24" t="str">
        <f ca="1">IF(AG373&lt;=100,"Active",IF(streaming_service_data!$AG373&lt;200,"Moderate","In-Active"))</f>
        <v>Moderate</v>
      </c>
      <c r="AI373" s="2">
        <f t="shared" si="29"/>
        <v>17</v>
      </c>
    </row>
    <row r="374" spans="1:35" s="2" customFormat="1" ht="15" x14ac:dyDescent="0.2">
      <c r="A374" s="17">
        <v>4556</v>
      </c>
      <c r="B374" s="17" t="s">
        <v>88</v>
      </c>
      <c r="C374" s="25">
        <v>45201</v>
      </c>
      <c r="D374" s="25">
        <v>45625</v>
      </c>
      <c r="E374" s="17">
        <v>11.99</v>
      </c>
      <c r="F374" s="17">
        <v>341</v>
      </c>
      <c r="G374" s="17" t="s">
        <v>79</v>
      </c>
      <c r="H374" s="17">
        <v>4</v>
      </c>
      <c r="I374" s="17">
        <v>1</v>
      </c>
      <c r="J374" s="17" t="b">
        <v>1</v>
      </c>
      <c r="K374" s="17">
        <v>744</v>
      </c>
      <c r="L374" s="17">
        <v>146</v>
      </c>
      <c r="M374" s="17" t="s">
        <v>59</v>
      </c>
      <c r="N374" s="17" t="s">
        <v>26</v>
      </c>
      <c r="O374" s="17" t="s">
        <v>56</v>
      </c>
      <c r="P374" s="17">
        <v>75</v>
      </c>
      <c r="Q374" s="17">
        <v>4.4000000000000004</v>
      </c>
      <c r="R374" s="17" t="b">
        <v>0</v>
      </c>
      <c r="S374" s="17" t="s">
        <v>28</v>
      </c>
      <c r="T374" s="17">
        <v>4935</v>
      </c>
      <c r="U374" s="17" t="s">
        <v>51</v>
      </c>
      <c r="V374" s="17" t="s">
        <v>30</v>
      </c>
      <c r="W374" s="17" t="s">
        <v>53</v>
      </c>
      <c r="X374" s="17">
        <v>13</v>
      </c>
      <c r="Y374" s="19">
        <f>streaming_service_data!$X374*streaming_service_data!$E374</f>
        <v>155.87</v>
      </c>
      <c r="Z374" s="17" t="s">
        <v>413</v>
      </c>
      <c r="AA374" s="17">
        <v>2023</v>
      </c>
      <c r="AB374" s="17" t="str">
        <f t="shared" si="25"/>
        <v>Nov</v>
      </c>
      <c r="AC374" s="17">
        <f t="shared" si="26"/>
        <v>2024</v>
      </c>
      <c r="AD374" s="17" t="s">
        <v>478</v>
      </c>
      <c r="AE374" s="38">
        <f t="shared" si="27"/>
        <v>4.5466666666666669</v>
      </c>
      <c r="AF374" s="31">
        <f t="shared" si="28"/>
        <v>0.21994134897360704</v>
      </c>
      <c r="AG374" s="17">
        <f ca="1">TODAY()-streaming_service_data!$D374</f>
        <v>120</v>
      </c>
      <c r="AH374" s="20" t="str">
        <f ca="1">IF(AG374&lt;=100,"Active",IF(streaming_service_data!$AG374&lt;200,"Moderate","In-Active"))</f>
        <v>Moderate</v>
      </c>
      <c r="AI374" s="2">
        <f t="shared" si="29"/>
        <v>13</v>
      </c>
    </row>
    <row r="375" spans="1:35" s="2" customFormat="1" ht="15" x14ac:dyDescent="0.2">
      <c r="A375" s="21">
        <v>4558</v>
      </c>
      <c r="B375" s="21" t="s">
        <v>136</v>
      </c>
      <c r="C375" s="22">
        <v>44944</v>
      </c>
      <c r="D375" s="22">
        <v>45616</v>
      </c>
      <c r="E375" s="21">
        <v>11.99</v>
      </c>
      <c r="F375" s="21">
        <v>292</v>
      </c>
      <c r="G375" s="21" t="s">
        <v>33</v>
      </c>
      <c r="H375" s="21">
        <v>4</v>
      </c>
      <c r="I375" s="21">
        <v>2</v>
      </c>
      <c r="J375" s="21" t="b">
        <v>1</v>
      </c>
      <c r="K375" s="21">
        <v>109</v>
      </c>
      <c r="L375" s="21">
        <v>68</v>
      </c>
      <c r="M375" s="21" t="s">
        <v>63</v>
      </c>
      <c r="N375" s="21" t="s">
        <v>49</v>
      </c>
      <c r="O375" s="21" t="s">
        <v>56</v>
      </c>
      <c r="P375" s="21">
        <v>95</v>
      </c>
      <c r="Q375" s="21">
        <v>4.3</v>
      </c>
      <c r="R375" s="21" t="b">
        <v>0</v>
      </c>
      <c r="S375" s="21" t="s">
        <v>28</v>
      </c>
      <c r="T375" s="21">
        <v>1127</v>
      </c>
      <c r="U375" s="21" t="s">
        <v>57</v>
      </c>
      <c r="V375" s="21" t="s">
        <v>68</v>
      </c>
      <c r="W375" s="21" t="s">
        <v>37</v>
      </c>
      <c r="X375" s="21">
        <v>22</v>
      </c>
      <c r="Y375" s="23">
        <f>streaming_service_data!$X375*streaming_service_data!$E375</f>
        <v>263.78000000000003</v>
      </c>
      <c r="Z375" s="21" t="s">
        <v>404</v>
      </c>
      <c r="AA375" s="21">
        <v>2023</v>
      </c>
      <c r="AB375" s="21" t="str">
        <f t="shared" si="25"/>
        <v>Nov</v>
      </c>
      <c r="AC375" s="21">
        <f t="shared" si="26"/>
        <v>2024</v>
      </c>
      <c r="AD375" s="21" t="s">
        <v>478</v>
      </c>
      <c r="AE375" s="39">
        <f t="shared" si="27"/>
        <v>3.0736842105263156</v>
      </c>
      <c r="AF375" s="35">
        <f t="shared" si="28"/>
        <v>0.32534246575342468</v>
      </c>
      <c r="AG375" s="21">
        <f ca="1">TODAY()-streaming_service_data!$D375</f>
        <v>129</v>
      </c>
      <c r="AH375" s="24" t="str">
        <f ca="1">IF(AG375&lt;=100,"Active",IF(streaming_service_data!$AG375&lt;200,"Moderate","In-Active"))</f>
        <v>Moderate</v>
      </c>
      <c r="AI375" s="2">
        <f t="shared" si="29"/>
        <v>22</v>
      </c>
    </row>
    <row r="376" spans="1:35" s="2" customFormat="1" ht="15" x14ac:dyDescent="0.2">
      <c r="A376" s="17">
        <v>4576</v>
      </c>
      <c r="B376" s="17" t="s">
        <v>99</v>
      </c>
      <c r="C376" s="25">
        <v>45492</v>
      </c>
      <c r="D376" s="25">
        <v>45642</v>
      </c>
      <c r="E376" s="17">
        <v>15.99</v>
      </c>
      <c r="F376" s="17">
        <v>480</v>
      </c>
      <c r="G376" s="17" t="s">
        <v>33</v>
      </c>
      <c r="H376" s="17">
        <v>2</v>
      </c>
      <c r="I376" s="17">
        <v>2</v>
      </c>
      <c r="J376" s="17" t="b">
        <v>1</v>
      </c>
      <c r="K376" s="17">
        <v>994</v>
      </c>
      <c r="L376" s="17">
        <v>78</v>
      </c>
      <c r="M376" s="17" t="s">
        <v>63</v>
      </c>
      <c r="N376" s="17" t="s">
        <v>49</v>
      </c>
      <c r="O376" s="17" t="s">
        <v>41</v>
      </c>
      <c r="P376" s="17">
        <v>39</v>
      </c>
      <c r="Q376" s="17">
        <v>4.3</v>
      </c>
      <c r="R376" s="17" t="b">
        <v>1</v>
      </c>
      <c r="S376" s="17" t="s">
        <v>28</v>
      </c>
      <c r="T376" s="17">
        <v>1734</v>
      </c>
      <c r="U376" s="17" t="s">
        <v>65</v>
      </c>
      <c r="V376" s="17" t="s">
        <v>36</v>
      </c>
      <c r="W376" s="17" t="s">
        <v>53</v>
      </c>
      <c r="X376" s="17">
        <v>4</v>
      </c>
      <c r="Y376" s="19">
        <f>streaming_service_data!$X376*streaming_service_data!$E376</f>
        <v>63.96</v>
      </c>
      <c r="Z376" s="17" t="s">
        <v>410</v>
      </c>
      <c r="AA376" s="17">
        <v>2024</v>
      </c>
      <c r="AB376" s="17" t="str">
        <f t="shared" si="25"/>
        <v>Dec</v>
      </c>
      <c r="AC376" s="17">
        <f t="shared" si="26"/>
        <v>2024</v>
      </c>
      <c r="AD376" s="17" t="s">
        <v>480</v>
      </c>
      <c r="AE376" s="38">
        <f t="shared" si="27"/>
        <v>12.307692307692308</v>
      </c>
      <c r="AF376" s="31">
        <f t="shared" si="28"/>
        <v>8.1250000000000003E-2</v>
      </c>
      <c r="AG376" s="17">
        <f ca="1">TODAY()-streaming_service_data!$D376</f>
        <v>103</v>
      </c>
      <c r="AH376" s="20" t="str">
        <f ca="1">IF(AG376&lt;=100,"Active",IF(streaming_service_data!$AG376&lt;200,"Moderate","In-Active"))</f>
        <v>Moderate</v>
      </c>
      <c r="AI376" s="2">
        <f t="shared" si="29"/>
        <v>4</v>
      </c>
    </row>
    <row r="377" spans="1:35" s="2" customFormat="1" ht="15" x14ac:dyDescent="0.2">
      <c r="A377" s="21">
        <v>4577</v>
      </c>
      <c r="B377" s="21" t="s">
        <v>127</v>
      </c>
      <c r="C377" s="22">
        <v>45465</v>
      </c>
      <c r="D377" s="22">
        <v>45608</v>
      </c>
      <c r="E377" s="21">
        <v>11.99</v>
      </c>
      <c r="F377" s="21">
        <v>58</v>
      </c>
      <c r="G377" s="21" t="s">
        <v>62</v>
      </c>
      <c r="H377" s="21">
        <v>1</v>
      </c>
      <c r="I377" s="21">
        <v>6</v>
      </c>
      <c r="J377" s="21" t="b">
        <v>0</v>
      </c>
      <c r="K377" s="21">
        <v>983</v>
      </c>
      <c r="L377" s="21">
        <v>8</v>
      </c>
      <c r="M377" s="21" t="s">
        <v>44</v>
      </c>
      <c r="N377" s="21" t="s">
        <v>49</v>
      </c>
      <c r="O377" s="21" t="s">
        <v>56</v>
      </c>
      <c r="P377" s="21">
        <v>75</v>
      </c>
      <c r="Q377" s="21">
        <v>4.3</v>
      </c>
      <c r="R377" s="21" t="b">
        <v>1</v>
      </c>
      <c r="S377" s="21" t="s">
        <v>28</v>
      </c>
      <c r="T377" s="21">
        <v>2409</v>
      </c>
      <c r="U377" s="21" t="s">
        <v>65</v>
      </c>
      <c r="V377" s="21" t="s">
        <v>68</v>
      </c>
      <c r="W377" s="21" t="s">
        <v>75</v>
      </c>
      <c r="X377" s="21">
        <v>4</v>
      </c>
      <c r="Y377" s="23">
        <f>streaming_service_data!$X377*streaming_service_data!$E377</f>
        <v>47.96</v>
      </c>
      <c r="Z377" s="21" t="s">
        <v>409</v>
      </c>
      <c r="AA377" s="21">
        <v>2024</v>
      </c>
      <c r="AB377" s="21" t="str">
        <f t="shared" si="25"/>
        <v>Nov</v>
      </c>
      <c r="AC377" s="21">
        <f t="shared" si="26"/>
        <v>2024</v>
      </c>
      <c r="AD377" s="21" t="s">
        <v>478</v>
      </c>
      <c r="AE377" s="39">
        <f t="shared" si="27"/>
        <v>0.77333333333333332</v>
      </c>
      <c r="AF377" s="35">
        <f t="shared" si="28"/>
        <v>1.2931034482758621</v>
      </c>
      <c r="AG377" s="21">
        <f ca="1">TODAY()-streaming_service_data!$D377</f>
        <v>137</v>
      </c>
      <c r="AH377" s="24" t="str">
        <f ca="1">IF(AG377&lt;=100,"Active",IF(streaming_service_data!$AG377&lt;200,"Moderate","In-Active"))</f>
        <v>Moderate</v>
      </c>
      <c r="AI377" s="2">
        <f t="shared" si="29"/>
        <v>4</v>
      </c>
    </row>
    <row r="378" spans="1:35" s="2" customFormat="1" ht="15" x14ac:dyDescent="0.2">
      <c r="A378" s="17">
        <v>4584</v>
      </c>
      <c r="B378" s="17" t="s">
        <v>99</v>
      </c>
      <c r="C378" s="25">
        <v>45561</v>
      </c>
      <c r="D378" s="25">
        <v>45640</v>
      </c>
      <c r="E378" s="17">
        <v>7.99</v>
      </c>
      <c r="F378" s="17">
        <v>446</v>
      </c>
      <c r="G378" s="17" t="s">
        <v>33</v>
      </c>
      <c r="H378" s="17">
        <v>3</v>
      </c>
      <c r="I378" s="17">
        <v>6</v>
      </c>
      <c r="J378" s="17" t="b">
        <v>0</v>
      </c>
      <c r="K378" s="17">
        <v>185</v>
      </c>
      <c r="L378" s="17">
        <v>134</v>
      </c>
      <c r="M378" s="17" t="s">
        <v>25</v>
      </c>
      <c r="N378" s="17" t="s">
        <v>49</v>
      </c>
      <c r="O378" s="17" t="s">
        <v>50</v>
      </c>
      <c r="P378" s="17">
        <v>18</v>
      </c>
      <c r="Q378" s="17">
        <v>3.3</v>
      </c>
      <c r="R378" s="17" t="b">
        <v>0</v>
      </c>
      <c r="S378" s="17" t="s">
        <v>28</v>
      </c>
      <c r="T378" s="17">
        <v>727</v>
      </c>
      <c r="U378" s="17" t="s">
        <v>29</v>
      </c>
      <c r="V378" s="17" t="s">
        <v>60</v>
      </c>
      <c r="W378" s="17" t="s">
        <v>53</v>
      </c>
      <c r="X378" s="17">
        <v>2</v>
      </c>
      <c r="Y378" s="19">
        <f>streaming_service_data!$X378*streaming_service_data!$E378</f>
        <v>15.98</v>
      </c>
      <c r="Z378" s="17" t="s">
        <v>412</v>
      </c>
      <c r="AA378" s="17">
        <v>2024</v>
      </c>
      <c r="AB378" s="17" t="str">
        <f t="shared" si="25"/>
        <v>Dec</v>
      </c>
      <c r="AC378" s="17">
        <f t="shared" si="26"/>
        <v>2024</v>
      </c>
      <c r="AD378" s="17" t="s">
        <v>479</v>
      </c>
      <c r="AE378" s="38">
        <f t="shared" si="27"/>
        <v>24.777777777777779</v>
      </c>
      <c r="AF378" s="31">
        <f t="shared" si="28"/>
        <v>4.0358744394618833E-2</v>
      </c>
      <c r="AG378" s="17">
        <f ca="1">TODAY()-streaming_service_data!$D378</f>
        <v>105</v>
      </c>
      <c r="AH378" s="20" t="str">
        <f ca="1">IF(AG378&lt;=100,"Active",IF(streaming_service_data!$AG378&lt;200,"Moderate","In-Active"))</f>
        <v>Moderate</v>
      </c>
      <c r="AI378" s="2">
        <f t="shared" si="29"/>
        <v>2</v>
      </c>
    </row>
    <row r="379" spans="1:35" s="2" customFormat="1" ht="15" x14ac:dyDescent="0.2">
      <c r="A379" s="21">
        <v>4586</v>
      </c>
      <c r="B379" s="21" t="s">
        <v>396</v>
      </c>
      <c r="C379" s="22">
        <v>45221</v>
      </c>
      <c r="D379" s="22">
        <v>45303</v>
      </c>
      <c r="E379" s="21">
        <v>7.99</v>
      </c>
      <c r="F379" s="21">
        <v>448</v>
      </c>
      <c r="G379" s="21" t="s">
        <v>24</v>
      </c>
      <c r="H379" s="21">
        <v>3</v>
      </c>
      <c r="I379" s="21">
        <v>4</v>
      </c>
      <c r="J379" s="21" t="b">
        <v>1</v>
      </c>
      <c r="K379" s="21">
        <v>506</v>
      </c>
      <c r="L379" s="21">
        <v>193</v>
      </c>
      <c r="M379" s="21" t="s">
        <v>63</v>
      </c>
      <c r="N379" s="21" t="s">
        <v>40</v>
      </c>
      <c r="O379" s="21" t="s">
        <v>50</v>
      </c>
      <c r="P379" s="21">
        <v>79</v>
      </c>
      <c r="Q379" s="21">
        <v>4.3</v>
      </c>
      <c r="R379" s="21" t="b">
        <v>0</v>
      </c>
      <c r="S379" s="21" t="s">
        <v>28</v>
      </c>
      <c r="T379" s="21">
        <v>3589</v>
      </c>
      <c r="U379" s="21" t="s">
        <v>51</v>
      </c>
      <c r="V379" s="21" t="s">
        <v>36</v>
      </c>
      <c r="W379" s="21" t="s">
        <v>31</v>
      </c>
      <c r="X379" s="21">
        <v>2</v>
      </c>
      <c r="Y379" s="23">
        <f>streaming_service_data!$X379*streaming_service_data!$E379</f>
        <v>15.98</v>
      </c>
      <c r="Z379" s="21" t="s">
        <v>413</v>
      </c>
      <c r="AA379" s="21">
        <v>2023</v>
      </c>
      <c r="AB379" s="21" t="str">
        <f t="shared" si="25"/>
        <v>Jan</v>
      </c>
      <c r="AC379" s="21">
        <f t="shared" si="26"/>
        <v>2024</v>
      </c>
      <c r="AD379" s="21" t="s">
        <v>479</v>
      </c>
      <c r="AE379" s="39">
        <f t="shared" si="27"/>
        <v>5.6708860759493671</v>
      </c>
      <c r="AF379" s="35">
        <f t="shared" si="28"/>
        <v>0.17633928571428573</v>
      </c>
      <c r="AG379" s="21">
        <f ca="1">TODAY()-streaming_service_data!$D379</f>
        <v>442</v>
      </c>
      <c r="AH379" s="24" t="str">
        <f ca="1">IF(AG379&lt;=100,"Active",IF(streaming_service_data!$AG379&lt;200,"Moderate","In-Active"))</f>
        <v>In-Active</v>
      </c>
      <c r="AI379" s="2">
        <f t="shared" si="29"/>
        <v>2</v>
      </c>
    </row>
    <row r="380" spans="1:35" s="2" customFormat="1" ht="15" x14ac:dyDescent="0.2">
      <c r="A380" s="17">
        <v>4590</v>
      </c>
      <c r="B380" s="17" t="s">
        <v>312</v>
      </c>
      <c r="C380" s="25">
        <v>45097</v>
      </c>
      <c r="D380" s="25">
        <v>45363</v>
      </c>
      <c r="E380" s="17">
        <v>11.99</v>
      </c>
      <c r="F380" s="17">
        <v>366</v>
      </c>
      <c r="G380" s="17" t="s">
        <v>79</v>
      </c>
      <c r="H380" s="17">
        <v>4</v>
      </c>
      <c r="I380" s="17">
        <v>3</v>
      </c>
      <c r="J380" s="17" t="b">
        <v>0</v>
      </c>
      <c r="K380" s="17">
        <v>327</v>
      </c>
      <c r="L380" s="17">
        <v>1</v>
      </c>
      <c r="M380" s="17" t="s">
        <v>44</v>
      </c>
      <c r="N380" s="17" t="s">
        <v>40</v>
      </c>
      <c r="O380" s="17" t="s">
        <v>27</v>
      </c>
      <c r="P380" s="17">
        <v>56</v>
      </c>
      <c r="Q380" s="17">
        <v>3.6</v>
      </c>
      <c r="R380" s="17" t="b">
        <v>1</v>
      </c>
      <c r="S380" s="17" t="s">
        <v>28</v>
      </c>
      <c r="T380" s="17">
        <v>3290</v>
      </c>
      <c r="U380" s="17" t="s">
        <v>35</v>
      </c>
      <c r="V380" s="17" t="s">
        <v>68</v>
      </c>
      <c r="W380" s="17" t="s">
        <v>31</v>
      </c>
      <c r="X380" s="17">
        <v>8</v>
      </c>
      <c r="Y380" s="19">
        <f>streaming_service_data!$X380*streaming_service_data!$E380</f>
        <v>95.92</v>
      </c>
      <c r="Z380" s="17" t="s">
        <v>409</v>
      </c>
      <c r="AA380" s="17">
        <v>2023</v>
      </c>
      <c r="AB380" s="17" t="str">
        <f t="shared" si="25"/>
        <v>Mar</v>
      </c>
      <c r="AC380" s="17">
        <f t="shared" si="26"/>
        <v>2024</v>
      </c>
      <c r="AD380" s="17" t="s">
        <v>478</v>
      </c>
      <c r="AE380" s="38">
        <f t="shared" si="27"/>
        <v>6.5357142857142856</v>
      </c>
      <c r="AF380" s="31">
        <f t="shared" si="28"/>
        <v>0.15300546448087432</v>
      </c>
      <c r="AG380" s="17">
        <f ca="1">TODAY()-streaming_service_data!$D380</f>
        <v>382</v>
      </c>
      <c r="AH380" s="20" t="str">
        <f ca="1">IF(AG380&lt;=100,"Active",IF(streaming_service_data!$AG380&lt;200,"Moderate","In-Active"))</f>
        <v>In-Active</v>
      </c>
      <c r="AI380" s="2">
        <f t="shared" si="29"/>
        <v>8</v>
      </c>
    </row>
    <row r="381" spans="1:35" s="2" customFormat="1" ht="15" x14ac:dyDescent="0.2">
      <c r="A381" s="21">
        <v>4597</v>
      </c>
      <c r="B381" s="21" t="s">
        <v>157</v>
      </c>
      <c r="C381" s="22">
        <v>45573</v>
      </c>
      <c r="D381" s="22">
        <v>45639</v>
      </c>
      <c r="E381" s="21">
        <v>7.99</v>
      </c>
      <c r="F381" s="21">
        <v>183</v>
      </c>
      <c r="G381" s="21" t="s">
        <v>46</v>
      </c>
      <c r="H381" s="21">
        <v>4</v>
      </c>
      <c r="I381" s="21">
        <v>5</v>
      </c>
      <c r="J381" s="21" t="b">
        <v>0</v>
      </c>
      <c r="K381" s="21">
        <v>833</v>
      </c>
      <c r="L381" s="21">
        <v>154</v>
      </c>
      <c r="M381" s="21" t="s">
        <v>74</v>
      </c>
      <c r="N381" s="21" t="s">
        <v>26</v>
      </c>
      <c r="O381" s="21" t="s">
        <v>34</v>
      </c>
      <c r="P381" s="21">
        <v>46</v>
      </c>
      <c r="Q381" s="21">
        <v>3.9</v>
      </c>
      <c r="R381" s="21" t="b">
        <v>0</v>
      </c>
      <c r="S381" s="21" t="s">
        <v>28</v>
      </c>
      <c r="T381" s="21">
        <v>3113</v>
      </c>
      <c r="U381" s="21" t="s">
        <v>65</v>
      </c>
      <c r="V381" s="21" t="s">
        <v>30</v>
      </c>
      <c r="W381" s="21" t="s">
        <v>37</v>
      </c>
      <c r="X381" s="21">
        <v>2</v>
      </c>
      <c r="Y381" s="23">
        <f>streaming_service_data!$X381*streaming_service_data!$E381</f>
        <v>15.98</v>
      </c>
      <c r="Z381" s="21" t="s">
        <v>413</v>
      </c>
      <c r="AA381" s="21">
        <v>2024</v>
      </c>
      <c r="AB381" s="21" t="str">
        <f t="shared" si="25"/>
        <v>Dec</v>
      </c>
      <c r="AC381" s="21">
        <f t="shared" si="26"/>
        <v>2024</v>
      </c>
      <c r="AD381" s="21" t="s">
        <v>479</v>
      </c>
      <c r="AE381" s="39">
        <f t="shared" si="27"/>
        <v>3.9782608695652173</v>
      </c>
      <c r="AF381" s="35">
        <f t="shared" si="28"/>
        <v>0.25136612021857924</v>
      </c>
      <c r="AG381" s="21">
        <f ca="1">TODAY()-streaming_service_data!$D381</f>
        <v>106</v>
      </c>
      <c r="AH381" s="24" t="str">
        <f ca="1">IF(AG381&lt;=100,"Active",IF(streaming_service_data!$AG381&lt;200,"Moderate","In-Active"))</f>
        <v>Moderate</v>
      </c>
      <c r="AI381" s="2">
        <f t="shared" si="29"/>
        <v>2</v>
      </c>
    </row>
    <row r="382" spans="1:35" s="2" customFormat="1" ht="15" x14ac:dyDescent="0.2">
      <c r="A382" s="17">
        <v>4608</v>
      </c>
      <c r="B382" s="17" t="s">
        <v>89</v>
      </c>
      <c r="C382" s="25">
        <v>45379</v>
      </c>
      <c r="D382" s="25">
        <v>45624</v>
      </c>
      <c r="E382" s="17">
        <v>11.99</v>
      </c>
      <c r="F382" s="17">
        <v>338</v>
      </c>
      <c r="G382" s="17" t="s">
        <v>62</v>
      </c>
      <c r="H382" s="17">
        <v>3</v>
      </c>
      <c r="I382" s="17">
        <v>2</v>
      </c>
      <c r="J382" s="17" t="b">
        <v>1</v>
      </c>
      <c r="K382" s="17">
        <v>528</v>
      </c>
      <c r="L382" s="17">
        <v>184</v>
      </c>
      <c r="M382" s="17" t="s">
        <v>44</v>
      </c>
      <c r="N382" s="17" t="s">
        <v>64</v>
      </c>
      <c r="O382" s="17" t="s">
        <v>50</v>
      </c>
      <c r="P382" s="17">
        <v>58</v>
      </c>
      <c r="Q382" s="17">
        <v>3.7</v>
      </c>
      <c r="R382" s="17" t="b">
        <v>1</v>
      </c>
      <c r="S382" s="17" t="s">
        <v>28</v>
      </c>
      <c r="T382" s="17">
        <v>3966</v>
      </c>
      <c r="U382" s="17" t="s">
        <v>35</v>
      </c>
      <c r="V382" s="17" t="s">
        <v>68</v>
      </c>
      <c r="W382" s="17" t="s">
        <v>31</v>
      </c>
      <c r="X382" s="17">
        <v>8</v>
      </c>
      <c r="Y382" s="19">
        <f>streaming_service_data!$X382*streaming_service_data!$E382</f>
        <v>95.92</v>
      </c>
      <c r="Z382" s="17" t="s">
        <v>406</v>
      </c>
      <c r="AA382" s="17">
        <v>2024</v>
      </c>
      <c r="AB382" s="17" t="str">
        <f t="shared" si="25"/>
        <v>Nov</v>
      </c>
      <c r="AC382" s="17">
        <f t="shared" si="26"/>
        <v>2024</v>
      </c>
      <c r="AD382" s="17" t="s">
        <v>478</v>
      </c>
      <c r="AE382" s="38">
        <f t="shared" si="27"/>
        <v>5.8275862068965516</v>
      </c>
      <c r="AF382" s="31">
        <f t="shared" si="28"/>
        <v>0.17159763313609466</v>
      </c>
      <c r="AG382" s="17">
        <f ca="1">TODAY()-streaming_service_data!$D382</f>
        <v>121</v>
      </c>
      <c r="AH382" s="20" t="str">
        <f ca="1">IF(AG382&lt;=100,"Active",IF(streaming_service_data!$AG382&lt;200,"Moderate","In-Active"))</f>
        <v>Moderate</v>
      </c>
      <c r="AI382" s="2">
        <f t="shared" si="29"/>
        <v>8</v>
      </c>
    </row>
    <row r="383" spans="1:35" s="2" customFormat="1" ht="15" x14ac:dyDescent="0.2">
      <c r="A383" s="21">
        <v>4613</v>
      </c>
      <c r="B383" s="21" t="s">
        <v>85</v>
      </c>
      <c r="C383" s="22">
        <v>44988</v>
      </c>
      <c r="D383" s="22">
        <v>45394</v>
      </c>
      <c r="E383" s="21">
        <v>15.99</v>
      </c>
      <c r="F383" s="21">
        <v>492</v>
      </c>
      <c r="G383" s="21" t="s">
        <v>24</v>
      </c>
      <c r="H383" s="21">
        <v>1</v>
      </c>
      <c r="I383" s="21">
        <v>2</v>
      </c>
      <c r="J383" s="21" t="b">
        <v>0</v>
      </c>
      <c r="K383" s="21">
        <v>237</v>
      </c>
      <c r="L383" s="21">
        <v>55</v>
      </c>
      <c r="M383" s="21" t="s">
        <v>59</v>
      </c>
      <c r="N383" s="21" t="s">
        <v>64</v>
      </c>
      <c r="O383" s="21" t="s">
        <v>41</v>
      </c>
      <c r="P383" s="21">
        <v>15</v>
      </c>
      <c r="Q383" s="21">
        <v>4.9000000000000004</v>
      </c>
      <c r="R383" s="21" t="b">
        <v>1</v>
      </c>
      <c r="S383" s="21" t="s">
        <v>28</v>
      </c>
      <c r="T383" s="21">
        <v>3843</v>
      </c>
      <c r="U383" s="21" t="s">
        <v>29</v>
      </c>
      <c r="V383" s="21" t="s">
        <v>30</v>
      </c>
      <c r="W383" s="21" t="s">
        <v>37</v>
      </c>
      <c r="X383" s="21">
        <v>13</v>
      </c>
      <c r="Y383" s="23">
        <f>streaming_service_data!$X383*streaming_service_data!$E383</f>
        <v>207.87</v>
      </c>
      <c r="Z383" s="21" t="s">
        <v>406</v>
      </c>
      <c r="AA383" s="21">
        <v>2023</v>
      </c>
      <c r="AB383" s="21" t="str">
        <f t="shared" si="25"/>
        <v>Apr</v>
      </c>
      <c r="AC383" s="21">
        <f t="shared" si="26"/>
        <v>2024</v>
      </c>
      <c r="AD383" s="21" t="s">
        <v>480</v>
      </c>
      <c r="AE383" s="39">
        <f t="shared" si="27"/>
        <v>32.799999999999997</v>
      </c>
      <c r="AF383" s="35">
        <f t="shared" si="28"/>
        <v>3.048780487804878E-2</v>
      </c>
      <c r="AG383" s="21">
        <f ca="1">TODAY()-streaming_service_data!$D383</f>
        <v>351</v>
      </c>
      <c r="AH383" s="24" t="str">
        <f ca="1">IF(AG383&lt;=100,"Active",IF(streaming_service_data!$AG383&lt;200,"Moderate","In-Active"))</f>
        <v>In-Active</v>
      </c>
      <c r="AI383" s="2">
        <f t="shared" si="29"/>
        <v>13</v>
      </c>
    </row>
    <row r="384" spans="1:35" s="2" customFormat="1" ht="15" x14ac:dyDescent="0.2">
      <c r="A384" s="17">
        <v>4622</v>
      </c>
      <c r="B384" s="17" t="s">
        <v>128</v>
      </c>
      <c r="C384" s="25">
        <v>45616</v>
      </c>
      <c r="D384" s="25">
        <v>45641</v>
      </c>
      <c r="E384" s="17">
        <v>7.99</v>
      </c>
      <c r="F384" s="17">
        <v>47</v>
      </c>
      <c r="G384" s="17" t="s">
        <v>24</v>
      </c>
      <c r="H384" s="17">
        <v>2</v>
      </c>
      <c r="I384" s="17">
        <v>4</v>
      </c>
      <c r="J384" s="17" t="b">
        <v>1</v>
      </c>
      <c r="K384" s="17">
        <v>770</v>
      </c>
      <c r="L384" s="17">
        <v>2</v>
      </c>
      <c r="M384" s="17" t="s">
        <v>59</v>
      </c>
      <c r="N384" s="17" t="s">
        <v>49</v>
      </c>
      <c r="O384" s="17" t="s">
        <v>56</v>
      </c>
      <c r="P384" s="17">
        <v>46</v>
      </c>
      <c r="Q384" s="17">
        <v>4.7</v>
      </c>
      <c r="R384" s="17" t="b">
        <v>1</v>
      </c>
      <c r="S384" s="17" t="s">
        <v>28</v>
      </c>
      <c r="T384" s="17">
        <v>371</v>
      </c>
      <c r="U384" s="17" t="s">
        <v>35</v>
      </c>
      <c r="V384" s="17" t="s">
        <v>60</v>
      </c>
      <c r="W384" s="17" t="s">
        <v>75</v>
      </c>
      <c r="X384" s="17">
        <v>1</v>
      </c>
      <c r="Y384" s="19">
        <f>streaming_service_data!$X384*streaming_service_data!$E384</f>
        <v>7.99</v>
      </c>
      <c r="Z384" s="17" t="s">
        <v>414</v>
      </c>
      <c r="AA384" s="17">
        <v>2024</v>
      </c>
      <c r="AB384" s="17" t="str">
        <f t="shared" si="25"/>
        <v>Dec</v>
      </c>
      <c r="AC384" s="17">
        <f t="shared" si="26"/>
        <v>2024</v>
      </c>
      <c r="AD384" s="17" t="s">
        <v>479</v>
      </c>
      <c r="AE384" s="38">
        <f t="shared" si="27"/>
        <v>1.0217391304347827</v>
      </c>
      <c r="AF384" s="31">
        <f t="shared" si="28"/>
        <v>0.97872340425531912</v>
      </c>
      <c r="AG384" s="17">
        <f ca="1">TODAY()-streaming_service_data!$D384</f>
        <v>104</v>
      </c>
      <c r="AH384" s="20" t="str">
        <f ca="1">IF(AG384&lt;=100,"Active",IF(streaming_service_data!$AG384&lt;200,"Moderate","In-Active"))</f>
        <v>Moderate</v>
      </c>
      <c r="AI384" s="2">
        <f t="shared" si="29"/>
        <v>1</v>
      </c>
    </row>
    <row r="385" spans="1:35" s="2" customFormat="1" ht="15" x14ac:dyDescent="0.2">
      <c r="A385" s="21">
        <v>4641</v>
      </c>
      <c r="B385" s="21" t="s">
        <v>197</v>
      </c>
      <c r="C385" s="22">
        <v>45635</v>
      </c>
      <c r="D385" s="22">
        <v>45516</v>
      </c>
      <c r="E385" s="21">
        <v>15.99</v>
      </c>
      <c r="F385" s="21">
        <v>101</v>
      </c>
      <c r="G385" s="21" t="s">
        <v>79</v>
      </c>
      <c r="H385" s="21">
        <v>4</v>
      </c>
      <c r="I385" s="21">
        <v>6</v>
      </c>
      <c r="J385" s="21" t="b">
        <v>1</v>
      </c>
      <c r="K385" s="21">
        <v>350</v>
      </c>
      <c r="L385" s="21">
        <v>17</v>
      </c>
      <c r="M385" s="21" t="s">
        <v>59</v>
      </c>
      <c r="N385" s="21" t="s">
        <v>26</v>
      </c>
      <c r="O385" s="21" t="s">
        <v>41</v>
      </c>
      <c r="P385" s="21">
        <v>11</v>
      </c>
      <c r="Q385" s="21">
        <v>3.4</v>
      </c>
      <c r="R385" s="21" t="b">
        <v>1</v>
      </c>
      <c r="S385" s="21" t="s">
        <v>28</v>
      </c>
      <c r="T385" s="21">
        <v>2193</v>
      </c>
      <c r="U385" s="21" t="s">
        <v>65</v>
      </c>
      <c r="V385" s="21" t="s">
        <v>30</v>
      </c>
      <c r="W385" s="21" t="s">
        <v>75</v>
      </c>
      <c r="X385" s="21">
        <v>3</v>
      </c>
      <c r="Y385" s="23">
        <f>streaming_service_data!$X385*streaming_service_data!$E385</f>
        <v>47.97</v>
      </c>
      <c r="Z385" s="21" t="s">
        <v>415</v>
      </c>
      <c r="AA385" s="21">
        <v>2024</v>
      </c>
      <c r="AB385" s="21" t="str">
        <f t="shared" si="25"/>
        <v>Aug</v>
      </c>
      <c r="AC385" s="21">
        <f t="shared" si="26"/>
        <v>2024</v>
      </c>
      <c r="AD385" s="21" t="s">
        <v>480</v>
      </c>
      <c r="AE385" s="39">
        <f t="shared" si="27"/>
        <v>9.1818181818181817</v>
      </c>
      <c r="AF385" s="35">
        <f t="shared" si="28"/>
        <v>0.10891089108910891</v>
      </c>
      <c r="AG385" s="21">
        <f ca="1">TODAY()-streaming_service_data!$D385</f>
        <v>229</v>
      </c>
      <c r="AH385" s="24" t="str">
        <f ca="1">IF(AG385&lt;=100,"Active",IF(streaming_service_data!$AG385&lt;200,"Moderate","In-Active"))</f>
        <v>In-Active</v>
      </c>
      <c r="AI385" s="2">
        <f t="shared" si="29"/>
        <v>3</v>
      </c>
    </row>
    <row r="386" spans="1:35" s="2" customFormat="1" ht="15" x14ac:dyDescent="0.2">
      <c r="A386" s="17">
        <v>4645</v>
      </c>
      <c r="B386" s="17" t="s">
        <v>94</v>
      </c>
      <c r="C386" s="25">
        <v>45076</v>
      </c>
      <c r="D386" s="25">
        <v>45640</v>
      </c>
      <c r="E386" s="17">
        <v>7.99</v>
      </c>
      <c r="F386" s="17">
        <v>178</v>
      </c>
      <c r="G386" s="17" t="s">
        <v>24</v>
      </c>
      <c r="H386" s="17">
        <v>4</v>
      </c>
      <c r="I386" s="17">
        <v>5</v>
      </c>
      <c r="J386" s="17" t="b">
        <v>1</v>
      </c>
      <c r="K386" s="17">
        <v>323</v>
      </c>
      <c r="L386" s="17">
        <v>130</v>
      </c>
      <c r="M386" s="17" t="s">
        <v>63</v>
      </c>
      <c r="N386" s="17" t="s">
        <v>64</v>
      </c>
      <c r="O386" s="17" t="s">
        <v>67</v>
      </c>
      <c r="P386" s="17">
        <v>29</v>
      </c>
      <c r="Q386" s="17">
        <v>3</v>
      </c>
      <c r="R386" s="17" t="b">
        <v>1</v>
      </c>
      <c r="S386" s="17" t="s">
        <v>28</v>
      </c>
      <c r="T386" s="17">
        <v>3079</v>
      </c>
      <c r="U386" s="17" t="s">
        <v>35</v>
      </c>
      <c r="V386" s="17" t="s">
        <v>30</v>
      </c>
      <c r="W386" s="17" t="s">
        <v>75</v>
      </c>
      <c r="X386" s="17">
        <v>18</v>
      </c>
      <c r="Y386" s="19">
        <f>streaming_service_data!$X386*streaming_service_data!$E386</f>
        <v>143.82</v>
      </c>
      <c r="Z386" s="17" t="s">
        <v>408</v>
      </c>
      <c r="AA386" s="17">
        <v>2023</v>
      </c>
      <c r="AB386" s="17" t="str">
        <f t="shared" ref="AB386:AB449" si="30">LOOKUP(MONTH(D386),$AN$2:$AN$13,$AO$2:$AO$13)</f>
        <v>Dec</v>
      </c>
      <c r="AC386" s="17">
        <f t="shared" ref="AC386:AC449" si="31">YEAR(D386)</f>
        <v>2024</v>
      </c>
      <c r="AD386" s="17" t="s">
        <v>479</v>
      </c>
      <c r="AE386" s="38">
        <f t="shared" si="27"/>
        <v>6.1379310344827589</v>
      </c>
      <c r="AF386" s="31">
        <f t="shared" si="28"/>
        <v>0.16292134831460675</v>
      </c>
      <c r="AG386" s="17">
        <f ca="1">TODAY()-streaming_service_data!$D386</f>
        <v>105</v>
      </c>
      <c r="AH386" s="20" t="str">
        <f ca="1">IF(AG386&lt;=100,"Active",IF(streaming_service_data!$AG386&lt;200,"Moderate","In-Active"))</f>
        <v>Moderate</v>
      </c>
      <c r="AI386" s="2">
        <f t="shared" si="29"/>
        <v>18</v>
      </c>
    </row>
    <row r="387" spans="1:35" s="2" customFormat="1" ht="15" x14ac:dyDescent="0.2">
      <c r="A387" s="21">
        <v>4656</v>
      </c>
      <c r="B387" s="21" t="s">
        <v>137</v>
      </c>
      <c r="C387" s="22">
        <v>45068</v>
      </c>
      <c r="D387" s="22">
        <v>45625</v>
      </c>
      <c r="E387" s="21">
        <v>7.99</v>
      </c>
      <c r="F387" s="21">
        <v>75</v>
      </c>
      <c r="G387" s="21" t="s">
        <v>24</v>
      </c>
      <c r="H387" s="21">
        <v>3</v>
      </c>
      <c r="I387" s="21">
        <v>5</v>
      </c>
      <c r="J387" s="21" t="b">
        <v>0</v>
      </c>
      <c r="K387" s="21">
        <v>607</v>
      </c>
      <c r="L387" s="21">
        <v>94</v>
      </c>
      <c r="M387" s="21" t="s">
        <v>39</v>
      </c>
      <c r="N387" s="21" t="s">
        <v>64</v>
      </c>
      <c r="O387" s="21" t="s">
        <v>34</v>
      </c>
      <c r="P387" s="21">
        <v>57</v>
      </c>
      <c r="Q387" s="21">
        <v>3.8</v>
      </c>
      <c r="R387" s="21" t="b">
        <v>1</v>
      </c>
      <c r="S387" s="21" t="s">
        <v>28</v>
      </c>
      <c r="T387" s="21">
        <v>4800</v>
      </c>
      <c r="U387" s="21" t="s">
        <v>51</v>
      </c>
      <c r="V387" s="21" t="s">
        <v>36</v>
      </c>
      <c r="W387" s="21" t="s">
        <v>75</v>
      </c>
      <c r="X387" s="21">
        <v>18</v>
      </c>
      <c r="Y387" s="23">
        <f>streaming_service_data!$X387*streaming_service_data!$E387</f>
        <v>143.82</v>
      </c>
      <c r="Z387" s="21" t="s">
        <v>408</v>
      </c>
      <c r="AA387" s="21">
        <v>2023</v>
      </c>
      <c r="AB387" s="21" t="str">
        <f t="shared" si="30"/>
        <v>Nov</v>
      </c>
      <c r="AC387" s="21">
        <f t="shared" si="31"/>
        <v>2024</v>
      </c>
      <c r="AD387" s="21" t="s">
        <v>479</v>
      </c>
      <c r="AE387" s="39">
        <f t="shared" ref="AE387:AE450" si="32">IFERROR(F387/P387,0)</f>
        <v>1.3157894736842106</v>
      </c>
      <c r="AF387" s="35">
        <f t="shared" ref="AF387:AF450" si="33">P387/F387</f>
        <v>0.76</v>
      </c>
      <c r="AG387" s="21">
        <f ca="1">TODAY()-streaming_service_data!$D387</f>
        <v>120</v>
      </c>
      <c r="AH387" s="24" t="str">
        <f ca="1">IF(AG387&lt;=100,"Active",IF(streaming_service_data!$AG387&lt;200,"Moderate","In-Active"))</f>
        <v>Moderate</v>
      </c>
      <c r="AI387" s="2">
        <f t="shared" ref="AI387:AI450" si="34">IF(IF(C387&gt;D387,DATEDIF(D387,C387,"m"),DATEDIF(C387,D387,"m"))=0,1,IF(C387&gt;D387,DATEDIF(D387,C387,"m"),DATEDIF(C387,D387,"m")))</f>
        <v>18</v>
      </c>
    </row>
    <row r="388" spans="1:35" s="2" customFormat="1" ht="15" x14ac:dyDescent="0.2">
      <c r="A388" s="17">
        <v>4668</v>
      </c>
      <c r="B388" s="17" t="s">
        <v>162</v>
      </c>
      <c r="C388" s="25">
        <v>45643</v>
      </c>
      <c r="D388" s="25">
        <v>45547</v>
      </c>
      <c r="E388" s="17">
        <v>11.99</v>
      </c>
      <c r="F388" s="17">
        <v>396</v>
      </c>
      <c r="G388" s="17" t="s">
        <v>43</v>
      </c>
      <c r="H388" s="17">
        <v>5</v>
      </c>
      <c r="I388" s="17">
        <v>5</v>
      </c>
      <c r="J388" s="17" t="b">
        <v>1</v>
      </c>
      <c r="K388" s="17">
        <v>549</v>
      </c>
      <c r="L388" s="17">
        <v>35</v>
      </c>
      <c r="M388" s="17" t="s">
        <v>39</v>
      </c>
      <c r="N388" s="17" t="s">
        <v>26</v>
      </c>
      <c r="O388" s="17" t="s">
        <v>34</v>
      </c>
      <c r="P388" s="17">
        <v>66</v>
      </c>
      <c r="Q388" s="17">
        <v>3.6</v>
      </c>
      <c r="R388" s="17" t="b">
        <v>1</v>
      </c>
      <c r="S388" s="17" t="s">
        <v>28</v>
      </c>
      <c r="T388" s="17">
        <v>4293</v>
      </c>
      <c r="U388" s="17" t="s">
        <v>57</v>
      </c>
      <c r="V388" s="17" t="s">
        <v>68</v>
      </c>
      <c r="W388" s="17" t="s">
        <v>53</v>
      </c>
      <c r="X388" s="17">
        <v>3</v>
      </c>
      <c r="Y388" s="19">
        <f>streaming_service_data!$X388*streaming_service_data!$E388</f>
        <v>35.97</v>
      </c>
      <c r="Z388" s="17" t="s">
        <v>415</v>
      </c>
      <c r="AA388" s="17">
        <v>2024</v>
      </c>
      <c r="AB388" s="17" t="str">
        <f t="shared" si="30"/>
        <v>Sep</v>
      </c>
      <c r="AC388" s="17">
        <f t="shared" si="31"/>
        <v>2024</v>
      </c>
      <c r="AD388" s="17" t="s">
        <v>478</v>
      </c>
      <c r="AE388" s="38">
        <f t="shared" si="32"/>
        <v>6</v>
      </c>
      <c r="AF388" s="31">
        <f t="shared" si="33"/>
        <v>0.16666666666666666</v>
      </c>
      <c r="AG388" s="17">
        <f ca="1">TODAY()-streaming_service_data!$D388</f>
        <v>198</v>
      </c>
      <c r="AH388" s="20" t="str">
        <f ca="1">IF(AG388&lt;=100,"Active",IF(streaming_service_data!$AG388&lt;200,"Moderate","In-Active"))</f>
        <v>Moderate</v>
      </c>
      <c r="AI388" s="2">
        <f t="shared" si="34"/>
        <v>3</v>
      </c>
    </row>
    <row r="389" spans="1:35" s="2" customFormat="1" ht="15" x14ac:dyDescent="0.2">
      <c r="A389" s="21">
        <v>4680</v>
      </c>
      <c r="B389" s="21" t="s">
        <v>399</v>
      </c>
      <c r="C389" s="22">
        <v>45642</v>
      </c>
      <c r="D389" s="22">
        <v>45608</v>
      </c>
      <c r="E389" s="21">
        <v>11.99</v>
      </c>
      <c r="F389" s="21">
        <v>221</v>
      </c>
      <c r="G389" s="21" t="s">
        <v>79</v>
      </c>
      <c r="H389" s="21">
        <v>5</v>
      </c>
      <c r="I389" s="21">
        <v>5</v>
      </c>
      <c r="J389" s="21" t="b">
        <v>1</v>
      </c>
      <c r="K389" s="21">
        <v>749</v>
      </c>
      <c r="L389" s="21">
        <v>66</v>
      </c>
      <c r="M389" s="21" t="s">
        <v>25</v>
      </c>
      <c r="N389" s="21" t="s">
        <v>64</v>
      </c>
      <c r="O389" s="21" t="s">
        <v>34</v>
      </c>
      <c r="P389" s="21">
        <v>37</v>
      </c>
      <c r="Q389" s="21">
        <v>3.3</v>
      </c>
      <c r="R389" s="21" t="b">
        <v>1</v>
      </c>
      <c r="S389" s="21" t="s">
        <v>28</v>
      </c>
      <c r="T389" s="21">
        <v>4505</v>
      </c>
      <c r="U389" s="21" t="s">
        <v>51</v>
      </c>
      <c r="V389" s="21" t="s">
        <v>30</v>
      </c>
      <c r="W389" s="21" t="s">
        <v>75</v>
      </c>
      <c r="X389" s="21">
        <v>1</v>
      </c>
      <c r="Y389" s="23">
        <f>streaming_service_data!$X389*streaming_service_data!$E389</f>
        <v>11.99</v>
      </c>
      <c r="Z389" s="21" t="s">
        <v>415</v>
      </c>
      <c r="AA389" s="21">
        <v>2024</v>
      </c>
      <c r="AB389" s="21" t="str">
        <f t="shared" si="30"/>
        <v>Nov</v>
      </c>
      <c r="AC389" s="21">
        <f t="shared" si="31"/>
        <v>2024</v>
      </c>
      <c r="AD389" s="21" t="s">
        <v>478</v>
      </c>
      <c r="AE389" s="39">
        <f t="shared" si="32"/>
        <v>5.9729729729729728</v>
      </c>
      <c r="AF389" s="35">
        <f t="shared" si="33"/>
        <v>0.167420814479638</v>
      </c>
      <c r="AG389" s="21">
        <f ca="1">TODAY()-streaming_service_data!$D389</f>
        <v>137</v>
      </c>
      <c r="AH389" s="24" t="str">
        <f ca="1">IF(AG389&lt;=100,"Active",IF(streaming_service_data!$AG389&lt;200,"Moderate","In-Active"))</f>
        <v>Moderate</v>
      </c>
      <c r="AI389" s="2">
        <f t="shared" si="34"/>
        <v>1</v>
      </c>
    </row>
    <row r="390" spans="1:35" s="2" customFormat="1" ht="15" x14ac:dyDescent="0.2">
      <c r="A390" s="17">
        <v>4696</v>
      </c>
      <c r="B390" s="17" t="s">
        <v>198</v>
      </c>
      <c r="C390" s="25">
        <v>45095</v>
      </c>
      <c r="D390" s="25">
        <v>45394</v>
      </c>
      <c r="E390" s="17">
        <v>15.99</v>
      </c>
      <c r="F390" s="17">
        <v>48</v>
      </c>
      <c r="G390" s="17" t="s">
        <v>24</v>
      </c>
      <c r="H390" s="17">
        <v>5</v>
      </c>
      <c r="I390" s="17">
        <v>2</v>
      </c>
      <c r="J390" s="17" t="b">
        <v>0</v>
      </c>
      <c r="K390" s="17">
        <v>331</v>
      </c>
      <c r="L390" s="17">
        <v>93</v>
      </c>
      <c r="M390" s="17" t="s">
        <v>25</v>
      </c>
      <c r="N390" s="17" t="s">
        <v>64</v>
      </c>
      <c r="O390" s="17" t="s">
        <v>67</v>
      </c>
      <c r="P390" s="17">
        <v>66</v>
      </c>
      <c r="Q390" s="17">
        <v>3.7</v>
      </c>
      <c r="R390" s="17" t="b">
        <v>0</v>
      </c>
      <c r="S390" s="17" t="s">
        <v>28</v>
      </c>
      <c r="T390" s="17">
        <v>1050</v>
      </c>
      <c r="U390" s="17" t="s">
        <v>57</v>
      </c>
      <c r="V390" s="17" t="s">
        <v>36</v>
      </c>
      <c r="W390" s="17" t="s">
        <v>31</v>
      </c>
      <c r="X390" s="17">
        <v>9</v>
      </c>
      <c r="Y390" s="19">
        <f>streaming_service_data!$X390*streaming_service_data!$E390</f>
        <v>143.91</v>
      </c>
      <c r="Z390" s="17" t="s">
        <v>409</v>
      </c>
      <c r="AA390" s="17">
        <v>2023</v>
      </c>
      <c r="AB390" s="17" t="str">
        <f t="shared" si="30"/>
        <v>Apr</v>
      </c>
      <c r="AC390" s="17">
        <f t="shared" si="31"/>
        <v>2024</v>
      </c>
      <c r="AD390" s="17" t="s">
        <v>480</v>
      </c>
      <c r="AE390" s="38">
        <f t="shared" si="32"/>
        <v>0.72727272727272729</v>
      </c>
      <c r="AF390" s="31">
        <f t="shared" si="33"/>
        <v>1.375</v>
      </c>
      <c r="AG390" s="17">
        <f ca="1">TODAY()-streaming_service_data!$D390</f>
        <v>351</v>
      </c>
      <c r="AH390" s="20" t="str">
        <f ca="1">IF(AG390&lt;=100,"Active",IF(streaming_service_data!$AG390&lt;200,"Moderate","In-Active"))</f>
        <v>In-Active</v>
      </c>
      <c r="AI390" s="2">
        <f t="shared" si="34"/>
        <v>9</v>
      </c>
    </row>
    <row r="391" spans="1:35" s="2" customFormat="1" ht="15" x14ac:dyDescent="0.2">
      <c r="A391" s="21">
        <v>4700</v>
      </c>
      <c r="B391" s="21" t="s">
        <v>121</v>
      </c>
      <c r="C391" s="22">
        <v>45612</v>
      </c>
      <c r="D391" s="22">
        <v>45394</v>
      </c>
      <c r="E391" s="21">
        <v>7.99</v>
      </c>
      <c r="F391" s="21">
        <v>438</v>
      </c>
      <c r="G391" s="21" t="s">
        <v>24</v>
      </c>
      <c r="H391" s="21">
        <v>4</v>
      </c>
      <c r="I391" s="21">
        <v>4</v>
      </c>
      <c r="J391" s="21" t="b">
        <v>1</v>
      </c>
      <c r="K391" s="21">
        <v>546</v>
      </c>
      <c r="L391" s="21">
        <v>88</v>
      </c>
      <c r="M391" s="21" t="s">
        <v>44</v>
      </c>
      <c r="N391" s="21" t="s">
        <v>64</v>
      </c>
      <c r="O391" s="21" t="s">
        <v>67</v>
      </c>
      <c r="P391" s="21">
        <v>36</v>
      </c>
      <c r="Q391" s="21">
        <v>3.5</v>
      </c>
      <c r="R391" s="21" t="b">
        <v>0</v>
      </c>
      <c r="S391" s="21" t="s">
        <v>28</v>
      </c>
      <c r="T391" s="21">
        <v>1906</v>
      </c>
      <c r="U391" s="21" t="s">
        <v>57</v>
      </c>
      <c r="V391" s="21" t="s">
        <v>68</v>
      </c>
      <c r="W391" s="21" t="s">
        <v>75</v>
      </c>
      <c r="X391" s="21">
        <v>7</v>
      </c>
      <c r="Y391" s="23">
        <f>streaming_service_data!$X391*streaming_service_data!$E391</f>
        <v>55.93</v>
      </c>
      <c r="Z391" s="21" t="s">
        <v>414</v>
      </c>
      <c r="AA391" s="21">
        <v>2024</v>
      </c>
      <c r="AB391" s="21" t="str">
        <f t="shared" si="30"/>
        <v>Apr</v>
      </c>
      <c r="AC391" s="21">
        <f t="shared" si="31"/>
        <v>2024</v>
      </c>
      <c r="AD391" s="21" t="s">
        <v>479</v>
      </c>
      <c r="AE391" s="39">
        <f t="shared" si="32"/>
        <v>12.166666666666666</v>
      </c>
      <c r="AF391" s="35">
        <f t="shared" si="33"/>
        <v>8.2191780821917804E-2</v>
      </c>
      <c r="AG391" s="21">
        <f ca="1">TODAY()-streaming_service_data!$D391</f>
        <v>351</v>
      </c>
      <c r="AH391" s="24" t="str">
        <f ca="1">IF(AG391&lt;=100,"Active",IF(streaming_service_data!$AG391&lt;200,"Moderate","In-Active"))</f>
        <v>In-Active</v>
      </c>
      <c r="AI391" s="2">
        <f t="shared" si="34"/>
        <v>7</v>
      </c>
    </row>
    <row r="392" spans="1:35" s="2" customFormat="1" ht="15" x14ac:dyDescent="0.2">
      <c r="A392" s="17">
        <v>4702</v>
      </c>
      <c r="B392" s="17" t="s">
        <v>236</v>
      </c>
      <c r="C392" s="25">
        <v>45382</v>
      </c>
      <c r="D392" s="25">
        <v>45608</v>
      </c>
      <c r="E392" s="17">
        <v>7.99</v>
      </c>
      <c r="F392" s="17">
        <v>106</v>
      </c>
      <c r="G392" s="17" t="s">
        <v>55</v>
      </c>
      <c r="H392" s="17">
        <v>4</v>
      </c>
      <c r="I392" s="17">
        <v>6</v>
      </c>
      <c r="J392" s="17" t="b">
        <v>1</v>
      </c>
      <c r="K392" s="17">
        <v>858</v>
      </c>
      <c r="L392" s="17">
        <v>12</v>
      </c>
      <c r="M392" s="17" t="s">
        <v>59</v>
      </c>
      <c r="N392" s="17" t="s">
        <v>40</v>
      </c>
      <c r="O392" s="17" t="s">
        <v>41</v>
      </c>
      <c r="P392" s="17">
        <v>25</v>
      </c>
      <c r="Q392" s="17">
        <v>3.4</v>
      </c>
      <c r="R392" s="17" t="b">
        <v>1</v>
      </c>
      <c r="S392" s="17" t="s">
        <v>28</v>
      </c>
      <c r="T392" s="17">
        <v>1674</v>
      </c>
      <c r="U392" s="17" t="s">
        <v>35</v>
      </c>
      <c r="V392" s="17" t="s">
        <v>60</v>
      </c>
      <c r="W392" s="17" t="s">
        <v>75</v>
      </c>
      <c r="X392" s="17">
        <v>7</v>
      </c>
      <c r="Y392" s="19">
        <f>streaming_service_data!$X392*streaming_service_data!$E392</f>
        <v>55.93</v>
      </c>
      <c r="Z392" s="17" t="s">
        <v>406</v>
      </c>
      <c r="AA392" s="17">
        <v>2024</v>
      </c>
      <c r="AB392" s="17" t="str">
        <f t="shared" si="30"/>
        <v>Nov</v>
      </c>
      <c r="AC392" s="17">
        <f t="shared" si="31"/>
        <v>2024</v>
      </c>
      <c r="AD392" s="17" t="s">
        <v>479</v>
      </c>
      <c r="AE392" s="38">
        <f t="shared" si="32"/>
        <v>4.24</v>
      </c>
      <c r="AF392" s="31">
        <f t="shared" si="33"/>
        <v>0.23584905660377359</v>
      </c>
      <c r="AG392" s="17">
        <f ca="1">TODAY()-streaming_service_data!$D392</f>
        <v>137</v>
      </c>
      <c r="AH392" s="20" t="str">
        <f ca="1">IF(AG392&lt;=100,"Active",IF(streaming_service_data!$AG392&lt;200,"Moderate","In-Active"))</f>
        <v>Moderate</v>
      </c>
      <c r="AI392" s="2">
        <f t="shared" si="34"/>
        <v>7</v>
      </c>
    </row>
    <row r="393" spans="1:35" s="2" customFormat="1" ht="15" x14ac:dyDescent="0.2">
      <c r="A393" s="21">
        <v>4706</v>
      </c>
      <c r="B393" s="21" t="s">
        <v>115</v>
      </c>
      <c r="C393" s="22">
        <v>45140</v>
      </c>
      <c r="D393" s="22">
        <v>45455</v>
      </c>
      <c r="E393" s="21">
        <v>11.99</v>
      </c>
      <c r="F393" s="21">
        <v>480</v>
      </c>
      <c r="G393" s="21" t="s">
        <v>43</v>
      </c>
      <c r="H393" s="21">
        <v>1</v>
      </c>
      <c r="I393" s="21">
        <v>2</v>
      </c>
      <c r="J393" s="21" t="b">
        <v>1</v>
      </c>
      <c r="K393" s="21">
        <v>350</v>
      </c>
      <c r="L393" s="21">
        <v>122</v>
      </c>
      <c r="M393" s="21" t="s">
        <v>74</v>
      </c>
      <c r="N393" s="21" t="s">
        <v>26</v>
      </c>
      <c r="O393" s="21" t="s">
        <v>50</v>
      </c>
      <c r="P393" s="21">
        <v>59</v>
      </c>
      <c r="Q393" s="21">
        <v>4.5999999999999996</v>
      </c>
      <c r="R393" s="21" t="b">
        <v>0</v>
      </c>
      <c r="S393" s="21" t="s">
        <v>28</v>
      </c>
      <c r="T393" s="21">
        <v>3568</v>
      </c>
      <c r="U393" s="21" t="s">
        <v>35</v>
      </c>
      <c r="V393" s="21" t="s">
        <v>30</v>
      </c>
      <c r="W393" s="21" t="s">
        <v>31</v>
      </c>
      <c r="X393" s="21">
        <v>10</v>
      </c>
      <c r="Y393" s="23">
        <f>streaming_service_data!$X393*streaming_service_data!$E393</f>
        <v>119.9</v>
      </c>
      <c r="Z393" s="21" t="s">
        <v>411</v>
      </c>
      <c r="AA393" s="21">
        <v>2023</v>
      </c>
      <c r="AB393" s="21" t="str">
        <f t="shared" si="30"/>
        <v>Jun</v>
      </c>
      <c r="AC393" s="21">
        <f t="shared" si="31"/>
        <v>2024</v>
      </c>
      <c r="AD393" s="21" t="s">
        <v>478</v>
      </c>
      <c r="AE393" s="39">
        <f t="shared" si="32"/>
        <v>8.1355932203389827</v>
      </c>
      <c r="AF393" s="35">
        <f t="shared" si="33"/>
        <v>0.12291666666666666</v>
      </c>
      <c r="AG393" s="21">
        <f ca="1">TODAY()-streaming_service_data!$D393</f>
        <v>290</v>
      </c>
      <c r="AH393" s="24" t="str">
        <f ca="1">IF(AG393&lt;=100,"Active",IF(streaming_service_data!$AG393&lt;200,"Moderate","In-Active"))</f>
        <v>In-Active</v>
      </c>
      <c r="AI393" s="2">
        <f t="shared" si="34"/>
        <v>10</v>
      </c>
    </row>
    <row r="394" spans="1:35" s="2" customFormat="1" ht="15" x14ac:dyDescent="0.2">
      <c r="A394" s="17">
        <v>4709</v>
      </c>
      <c r="B394" s="17" t="s">
        <v>249</v>
      </c>
      <c r="C394" s="25">
        <v>45191</v>
      </c>
      <c r="D394" s="25">
        <v>45620</v>
      </c>
      <c r="E394" s="17">
        <v>11.99</v>
      </c>
      <c r="F394" s="17">
        <v>474</v>
      </c>
      <c r="G394" s="17" t="s">
        <v>62</v>
      </c>
      <c r="H394" s="17">
        <v>5</v>
      </c>
      <c r="I394" s="17">
        <v>1</v>
      </c>
      <c r="J394" s="17" t="b">
        <v>0</v>
      </c>
      <c r="K394" s="17">
        <v>487</v>
      </c>
      <c r="L394" s="17">
        <v>107</v>
      </c>
      <c r="M394" s="17" t="s">
        <v>59</v>
      </c>
      <c r="N394" s="17" t="s">
        <v>40</v>
      </c>
      <c r="O394" s="17" t="s">
        <v>34</v>
      </c>
      <c r="P394" s="17">
        <v>66</v>
      </c>
      <c r="Q394" s="17">
        <v>4</v>
      </c>
      <c r="R394" s="17" t="b">
        <v>0</v>
      </c>
      <c r="S394" s="17" t="s">
        <v>28</v>
      </c>
      <c r="T394" s="17">
        <v>4438</v>
      </c>
      <c r="U394" s="17" t="s">
        <v>35</v>
      </c>
      <c r="V394" s="17" t="s">
        <v>60</v>
      </c>
      <c r="W394" s="17" t="s">
        <v>31</v>
      </c>
      <c r="X394" s="17">
        <v>14</v>
      </c>
      <c r="Y394" s="19">
        <f>streaming_service_data!$X394*streaming_service_data!$E394</f>
        <v>167.86</v>
      </c>
      <c r="Z394" s="17" t="s">
        <v>412</v>
      </c>
      <c r="AA394" s="17">
        <v>2023</v>
      </c>
      <c r="AB394" s="17" t="str">
        <f t="shared" si="30"/>
        <v>Nov</v>
      </c>
      <c r="AC394" s="17">
        <f t="shared" si="31"/>
        <v>2024</v>
      </c>
      <c r="AD394" s="17" t="s">
        <v>478</v>
      </c>
      <c r="AE394" s="38">
        <f t="shared" si="32"/>
        <v>7.1818181818181817</v>
      </c>
      <c r="AF394" s="31">
        <f t="shared" si="33"/>
        <v>0.13924050632911392</v>
      </c>
      <c r="AG394" s="17">
        <f ca="1">TODAY()-streaming_service_data!$D394</f>
        <v>125</v>
      </c>
      <c r="AH394" s="20" t="str">
        <f ca="1">IF(AG394&lt;=100,"Active",IF(streaming_service_data!$AG394&lt;200,"Moderate","In-Active"))</f>
        <v>Moderate</v>
      </c>
      <c r="AI394" s="2">
        <f t="shared" si="34"/>
        <v>14</v>
      </c>
    </row>
    <row r="395" spans="1:35" s="2" customFormat="1" ht="15" x14ac:dyDescent="0.2">
      <c r="A395" s="21">
        <v>4714</v>
      </c>
      <c r="B395" s="21" t="s">
        <v>277</v>
      </c>
      <c r="C395" s="22">
        <v>45578</v>
      </c>
      <c r="D395" s="22">
        <v>45616</v>
      </c>
      <c r="E395" s="21">
        <v>11.99</v>
      </c>
      <c r="F395" s="21">
        <v>248</v>
      </c>
      <c r="G395" s="21" t="s">
        <v>43</v>
      </c>
      <c r="H395" s="21">
        <v>5</v>
      </c>
      <c r="I395" s="21">
        <v>6</v>
      </c>
      <c r="J395" s="21" t="b">
        <v>0</v>
      </c>
      <c r="K395" s="21">
        <v>996</v>
      </c>
      <c r="L395" s="21">
        <v>24</v>
      </c>
      <c r="M395" s="21" t="s">
        <v>59</v>
      </c>
      <c r="N395" s="21" t="s">
        <v>40</v>
      </c>
      <c r="O395" s="21" t="s">
        <v>34</v>
      </c>
      <c r="P395" s="21">
        <v>53</v>
      </c>
      <c r="Q395" s="21">
        <v>3.3</v>
      </c>
      <c r="R395" s="21" t="b">
        <v>1</v>
      </c>
      <c r="S395" s="21" t="s">
        <v>28</v>
      </c>
      <c r="T395" s="21">
        <v>62</v>
      </c>
      <c r="U395" s="21" t="s">
        <v>35</v>
      </c>
      <c r="V395" s="21" t="s">
        <v>36</v>
      </c>
      <c r="W395" s="21" t="s">
        <v>37</v>
      </c>
      <c r="X395" s="21">
        <v>1</v>
      </c>
      <c r="Y395" s="23">
        <f>streaming_service_data!$X395*streaming_service_data!$E395</f>
        <v>11.99</v>
      </c>
      <c r="Z395" s="21" t="s">
        <v>413</v>
      </c>
      <c r="AA395" s="21">
        <v>2024</v>
      </c>
      <c r="AB395" s="21" t="str">
        <f t="shared" si="30"/>
        <v>Nov</v>
      </c>
      <c r="AC395" s="21">
        <f t="shared" si="31"/>
        <v>2024</v>
      </c>
      <c r="AD395" s="21" t="s">
        <v>478</v>
      </c>
      <c r="AE395" s="39">
        <f t="shared" si="32"/>
        <v>4.6792452830188678</v>
      </c>
      <c r="AF395" s="35">
        <f t="shared" si="33"/>
        <v>0.21370967741935484</v>
      </c>
      <c r="AG395" s="21">
        <f ca="1">TODAY()-streaming_service_data!$D395</f>
        <v>129</v>
      </c>
      <c r="AH395" s="24" t="str">
        <f ca="1">IF(AG395&lt;=100,"Active",IF(streaming_service_data!$AG395&lt;200,"Moderate","In-Active"))</f>
        <v>Moderate</v>
      </c>
      <c r="AI395" s="2">
        <f t="shared" si="34"/>
        <v>1</v>
      </c>
    </row>
    <row r="396" spans="1:35" s="2" customFormat="1" ht="15" x14ac:dyDescent="0.2">
      <c r="A396" s="17">
        <v>4718</v>
      </c>
      <c r="B396" s="17" t="s">
        <v>94</v>
      </c>
      <c r="C396" s="25">
        <v>45190</v>
      </c>
      <c r="D396" s="25">
        <v>45621</v>
      </c>
      <c r="E396" s="17">
        <v>15.99</v>
      </c>
      <c r="F396" s="17">
        <v>21</v>
      </c>
      <c r="G396" s="17" t="s">
        <v>33</v>
      </c>
      <c r="H396" s="17">
        <v>5</v>
      </c>
      <c r="I396" s="17">
        <v>1</v>
      </c>
      <c r="J396" s="17" t="b">
        <v>1</v>
      </c>
      <c r="K396" s="17">
        <v>484</v>
      </c>
      <c r="L396" s="17">
        <v>112</v>
      </c>
      <c r="M396" s="17" t="s">
        <v>48</v>
      </c>
      <c r="N396" s="17" t="s">
        <v>49</v>
      </c>
      <c r="O396" s="17" t="s">
        <v>27</v>
      </c>
      <c r="P396" s="17">
        <v>88</v>
      </c>
      <c r="Q396" s="17">
        <v>3.5</v>
      </c>
      <c r="R396" s="17" t="b">
        <v>1</v>
      </c>
      <c r="S396" s="17" t="s">
        <v>28</v>
      </c>
      <c r="T396" s="17">
        <v>1683</v>
      </c>
      <c r="U396" s="17" t="s">
        <v>65</v>
      </c>
      <c r="V396" s="17" t="s">
        <v>68</v>
      </c>
      <c r="W396" s="17" t="s">
        <v>53</v>
      </c>
      <c r="X396" s="17">
        <v>14</v>
      </c>
      <c r="Y396" s="19">
        <f>streaming_service_data!$X396*streaming_service_data!$E396</f>
        <v>223.86</v>
      </c>
      <c r="Z396" s="17" t="s">
        <v>412</v>
      </c>
      <c r="AA396" s="17">
        <v>2023</v>
      </c>
      <c r="AB396" s="17" t="str">
        <f t="shared" si="30"/>
        <v>Nov</v>
      </c>
      <c r="AC396" s="17">
        <f t="shared" si="31"/>
        <v>2024</v>
      </c>
      <c r="AD396" s="17" t="s">
        <v>480</v>
      </c>
      <c r="AE396" s="38">
        <f t="shared" si="32"/>
        <v>0.23863636363636365</v>
      </c>
      <c r="AF396" s="31">
        <f t="shared" si="33"/>
        <v>4.1904761904761907</v>
      </c>
      <c r="AG396" s="17">
        <f ca="1">TODAY()-streaming_service_data!$D396</f>
        <v>124</v>
      </c>
      <c r="AH396" s="20" t="str">
        <f ca="1">IF(AG396&lt;=100,"Active",IF(streaming_service_data!$AG396&lt;200,"Moderate","In-Active"))</f>
        <v>Moderate</v>
      </c>
      <c r="AI396" s="2">
        <f t="shared" si="34"/>
        <v>14</v>
      </c>
    </row>
    <row r="397" spans="1:35" s="2" customFormat="1" ht="15" x14ac:dyDescent="0.2">
      <c r="A397" s="21">
        <v>4738</v>
      </c>
      <c r="B397" s="21" t="s">
        <v>367</v>
      </c>
      <c r="C397" s="22">
        <v>45057</v>
      </c>
      <c r="D397" s="22">
        <v>45394</v>
      </c>
      <c r="E397" s="21">
        <v>15.99</v>
      </c>
      <c r="F397" s="21">
        <v>306</v>
      </c>
      <c r="G397" s="21" t="s">
        <v>33</v>
      </c>
      <c r="H397" s="21">
        <v>5</v>
      </c>
      <c r="I397" s="21">
        <v>6</v>
      </c>
      <c r="J397" s="21" t="b">
        <v>1</v>
      </c>
      <c r="K397" s="21">
        <v>483</v>
      </c>
      <c r="L397" s="21">
        <v>5</v>
      </c>
      <c r="M397" s="21" t="s">
        <v>44</v>
      </c>
      <c r="N397" s="21" t="s">
        <v>40</v>
      </c>
      <c r="O397" s="21" t="s">
        <v>27</v>
      </c>
      <c r="P397" s="21">
        <v>56</v>
      </c>
      <c r="Q397" s="21">
        <v>4.7</v>
      </c>
      <c r="R397" s="21" t="b">
        <v>0</v>
      </c>
      <c r="S397" s="21" t="s">
        <v>28</v>
      </c>
      <c r="T397" s="21">
        <v>1556</v>
      </c>
      <c r="U397" s="21" t="s">
        <v>65</v>
      </c>
      <c r="V397" s="21" t="s">
        <v>30</v>
      </c>
      <c r="W397" s="21" t="s">
        <v>37</v>
      </c>
      <c r="X397" s="21">
        <v>11</v>
      </c>
      <c r="Y397" s="23">
        <f>streaming_service_data!$X397*streaming_service_data!$E397</f>
        <v>175.89000000000001</v>
      </c>
      <c r="Z397" s="21" t="s">
        <v>408</v>
      </c>
      <c r="AA397" s="21">
        <v>2023</v>
      </c>
      <c r="AB397" s="21" t="str">
        <f t="shared" si="30"/>
        <v>Apr</v>
      </c>
      <c r="AC397" s="21">
        <f t="shared" si="31"/>
        <v>2024</v>
      </c>
      <c r="AD397" s="21" t="s">
        <v>480</v>
      </c>
      <c r="AE397" s="39">
        <f t="shared" si="32"/>
        <v>5.4642857142857144</v>
      </c>
      <c r="AF397" s="35">
        <f t="shared" si="33"/>
        <v>0.18300653594771241</v>
      </c>
      <c r="AG397" s="21">
        <f ca="1">TODAY()-streaming_service_data!$D397</f>
        <v>351</v>
      </c>
      <c r="AH397" s="24" t="str">
        <f ca="1">IF(AG397&lt;=100,"Active",IF(streaming_service_data!$AG397&lt;200,"Moderate","In-Active"))</f>
        <v>In-Active</v>
      </c>
      <c r="AI397" s="2">
        <f t="shared" si="34"/>
        <v>11</v>
      </c>
    </row>
    <row r="398" spans="1:35" s="2" customFormat="1" ht="15" x14ac:dyDescent="0.2">
      <c r="A398" s="17">
        <v>4745</v>
      </c>
      <c r="B398" s="17" t="s">
        <v>78</v>
      </c>
      <c r="C398" s="25">
        <v>44992</v>
      </c>
      <c r="D398" s="25">
        <v>45626</v>
      </c>
      <c r="E398" s="17">
        <v>7.99</v>
      </c>
      <c r="F398" s="17">
        <v>273</v>
      </c>
      <c r="G398" s="17" t="s">
        <v>33</v>
      </c>
      <c r="H398" s="17">
        <v>5</v>
      </c>
      <c r="I398" s="17">
        <v>1</v>
      </c>
      <c r="J398" s="17" t="b">
        <v>1</v>
      </c>
      <c r="K398" s="17">
        <v>830</v>
      </c>
      <c r="L398" s="17">
        <v>178</v>
      </c>
      <c r="M398" s="17" t="s">
        <v>25</v>
      </c>
      <c r="N398" s="17" t="s">
        <v>64</v>
      </c>
      <c r="O398" s="17" t="s">
        <v>67</v>
      </c>
      <c r="P398" s="17">
        <v>37</v>
      </c>
      <c r="Q398" s="17">
        <v>3.7</v>
      </c>
      <c r="R398" s="17" t="b">
        <v>1</v>
      </c>
      <c r="S398" s="17" t="s">
        <v>28</v>
      </c>
      <c r="T398" s="17">
        <v>772</v>
      </c>
      <c r="U398" s="17" t="s">
        <v>29</v>
      </c>
      <c r="V398" s="17" t="s">
        <v>68</v>
      </c>
      <c r="W398" s="17" t="s">
        <v>37</v>
      </c>
      <c r="X398" s="17">
        <v>20</v>
      </c>
      <c r="Y398" s="19">
        <f>streaming_service_data!$X398*streaming_service_data!$E398</f>
        <v>159.80000000000001</v>
      </c>
      <c r="Z398" s="17" t="s">
        <v>406</v>
      </c>
      <c r="AA398" s="17">
        <v>2023</v>
      </c>
      <c r="AB398" s="17" t="str">
        <f t="shared" si="30"/>
        <v>Nov</v>
      </c>
      <c r="AC398" s="17">
        <f t="shared" si="31"/>
        <v>2024</v>
      </c>
      <c r="AD398" s="17" t="s">
        <v>479</v>
      </c>
      <c r="AE398" s="38">
        <f t="shared" si="32"/>
        <v>7.3783783783783781</v>
      </c>
      <c r="AF398" s="31">
        <f t="shared" si="33"/>
        <v>0.13553113553113552</v>
      </c>
      <c r="AG398" s="17">
        <f ca="1">TODAY()-streaming_service_data!$D398</f>
        <v>119</v>
      </c>
      <c r="AH398" s="20" t="str">
        <f ca="1">IF(AG398&lt;=100,"Active",IF(streaming_service_data!$AG398&lt;200,"Moderate","In-Active"))</f>
        <v>Moderate</v>
      </c>
      <c r="AI398" s="2">
        <f t="shared" si="34"/>
        <v>20</v>
      </c>
    </row>
    <row r="399" spans="1:35" s="2" customFormat="1" ht="15" x14ac:dyDescent="0.2">
      <c r="A399" s="21">
        <v>4747</v>
      </c>
      <c r="B399" s="21" t="s">
        <v>146</v>
      </c>
      <c r="C399" s="22">
        <v>45567</v>
      </c>
      <c r="D399" s="22">
        <v>45547</v>
      </c>
      <c r="E399" s="21">
        <v>11.99</v>
      </c>
      <c r="F399" s="21">
        <v>311</v>
      </c>
      <c r="G399" s="21" t="s">
        <v>24</v>
      </c>
      <c r="H399" s="21">
        <v>5</v>
      </c>
      <c r="I399" s="21">
        <v>1</v>
      </c>
      <c r="J399" s="21" t="b">
        <v>1</v>
      </c>
      <c r="K399" s="21">
        <v>430</v>
      </c>
      <c r="L399" s="21">
        <v>188</v>
      </c>
      <c r="M399" s="21" t="s">
        <v>44</v>
      </c>
      <c r="N399" s="21" t="s">
        <v>49</v>
      </c>
      <c r="O399" s="21" t="s">
        <v>67</v>
      </c>
      <c r="P399" s="21">
        <v>78</v>
      </c>
      <c r="Q399" s="21">
        <v>4.4000000000000004</v>
      </c>
      <c r="R399" s="21" t="b">
        <v>1</v>
      </c>
      <c r="S399" s="21" t="s">
        <v>28</v>
      </c>
      <c r="T399" s="21">
        <v>2288</v>
      </c>
      <c r="U399" s="21" t="s">
        <v>51</v>
      </c>
      <c r="V399" s="21" t="s">
        <v>68</v>
      </c>
      <c r="W399" s="21" t="s">
        <v>53</v>
      </c>
      <c r="X399" s="21">
        <v>1</v>
      </c>
      <c r="Y399" s="23">
        <f>streaming_service_data!$X399*streaming_service_data!$E399</f>
        <v>11.99</v>
      </c>
      <c r="Z399" s="21" t="s">
        <v>413</v>
      </c>
      <c r="AA399" s="21">
        <v>2024</v>
      </c>
      <c r="AB399" s="21" t="str">
        <f t="shared" si="30"/>
        <v>Sep</v>
      </c>
      <c r="AC399" s="21">
        <f t="shared" si="31"/>
        <v>2024</v>
      </c>
      <c r="AD399" s="21" t="s">
        <v>478</v>
      </c>
      <c r="AE399" s="39">
        <f t="shared" si="32"/>
        <v>3.9871794871794872</v>
      </c>
      <c r="AF399" s="35">
        <f t="shared" si="33"/>
        <v>0.25080385852090031</v>
      </c>
      <c r="AG399" s="21">
        <f ca="1">TODAY()-streaming_service_data!$D399</f>
        <v>198</v>
      </c>
      <c r="AH399" s="24" t="str">
        <f ca="1">IF(AG399&lt;=100,"Active",IF(streaming_service_data!$AG399&lt;200,"Moderate","In-Active"))</f>
        <v>Moderate</v>
      </c>
      <c r="AI399" s="2">
        <f t="shared" si="34"/>
        <v>1</v>
      </c>
    </row>
    <row r="400" spans="1:35" s="2" customFormat="1" ht="15" x14ac:dyDescent="0.2">
      <c r="A400" s="17">
        <v>4763</v>
      </c>
      <c r="B400" s="17" t="s">
        <v>172</v>
      </c>
      <c r="C400" s="25">
        <v>45628</v>
      </c>
      <c r="D400" s="25">
        <v>45424</v>
      </c>
      <c r="E400" s="17">
        <v>15.99</v>
      </c>
      <c r="F400" s="17">
        <v>256</v>
      </c>
      <c r="G400" s="17" t="s">
        <v>24</v>
      </c>
      <c r="H400" s="17">
        <v>1</v>
      </c>
      <c r="I400" s="17">
        <v>1</v>
      </c>
      <c r="J400" s="17" t="b">
        <v>0</v>
      </c>
      <c r="K400" s="17">
        <v>118</v>
      </c>
      <c r="L400" s="17">
        <v>104</v>
      </c>
      <c r="M400" s="17" t="s">
        <v>59</v>
      </c>
      <c r="N400" s="17" t="s">
        <v>40</v>
      </c>
      <c r="O400" s="17" t="s">
        <v>41</v>
      </c>
      <c r="P400" s="17">
        <v>8</v>
      </c>
      <c r="Q400" s="17">
        <v>3.5</v>
      </c>
      <c r="R400" s="17" t="b">
        <v>0</v>
      </c>
      <c r="S400" s="17" t="s">
        <v>28</v>
      </c>
      <c r="T400" s="17">
        <v>2830</v>
      </c>
      <c r="U400" s="17" t="s">
        <v>35</v>
      </c>
      <c r="V400" s="17" t="s">
        <v>60</v>
      </c>
      <c r="W400" s="17" t="s">
        <v>37</v>
      </c>
      <c r="X400" s="17">
        <v>6</v>
      </c>
      <c r="Y400" s="19">
        <f>streaming_service_data!$X400*streaming_service_data!$E400</f>
        <v>95.94</v>
      </c>
      <c r="Z400" s="17" t="s">
        <v>415</v>
      </c>
      <c r="AA400" s="17">
        <v>2024</v>
      </c>
      <c r="AB400" s="17" t="str">
        <f t="shared" si="30"/>
        <v>May</v>
      </c>
      <c r="AC400" s="17">
        <f t="shared" si="31"/>
        <v>2024</v>
      </c>
      <c r="AD400" s="17" t="s">
        <v>480</v>
      </c>
      <c r="AE400" s="38">
        <f t="shared" si="32"/>
        <v>32</v>
      </c>
      <c r="AF400" s="31">
        <f t="shared" si="33"/>
        <v>3.125E-2</v>
      </c>
      <c r="AG400" s="17">
        <f ca="1">TODAY()-streaming_service_data!$D400</f>
        <v>321</v>
      </c>
      <c r="AH400" s="20" t="str">
        <f ca="1">IF(AG400&lt;=100,"Active",IF(streaming_service_data!$AG400&lt;200,"Moderate","In-Active"))</f>
        <v>In-Active</v>
      </c>
      <c r="AI400" s="2">
        <f t="shared" si="34"/>
        <v>6</v>
      </c>
    </row>
    <row r="401" spans="1:35" s="2" customFormat="1" ht="15" x14ac:dyDescent="0.2">
      <c r="A401" s="21">
        <v>4767</v>
      </c>
      <c r="B401" s="21" t="s">
        <v>78</v>
      </c>
      <c r="C401" s="22">
        <v>45279</v>
      </c>
      <c r="D401" s="22">
        <v>45620</v>
      </c>
      <c r="E401" s="21">
        <v>15.99</v>
      </c>
      <c r="F401" s="21">
        <v>366</v>
      </c>
      <c r="G401" s="21" t="s">
        <v>46</v>
      </c>
      <c r="H401" s="21">
        <v>1</v>
      </c>
      <c r="I401" s="21">
        <v>3</v>
      </c>
      <c r="J401" s="21" t="b">
        <v>1</v>
      </c>
      <c r="K401" s="21">
        <v>349</v>
      </c>
      <c r="L401" s="21">
        <v>50</v>
      </c>
      <c r="M401" s="21" t="s">
        <v>59</v>
      </c>
      <c r="N401" s="21" t="s">
        <v>64</v>
      </c>
      <c r="O401" s="21" t="s">
        <v>67</v>
      </c>
      <c r="P401" s="21">
        <v>21</v>
      </c>
      <c r="Q401" s="21">
        <v>5</v>
      </c>
      <c r="R401" s="21" t="b">
        <v>1</v>
      </c>
      <c r="S401" s="21" t="s">
        <v>28</v>
      </c>
      <c r="T401" s="21">
        <v>4513</v>
      </c>
      <c r="U401" s="21" t="s">
        <v>29</v>
      </c>
      <c r="V401" s="21" t="s">
        <v>36</v>
      </c>
      <c r="W401" s="21" t="s">
        <v>31</v>
      </c>
      <c r="X401" s="21">
        <v>11</v>
      </c>
      <c r="Y401" s="23">
        <f>streaming_service_data!$X401*streaming_service_data!$E401</f>
        <v>175.89000000000001</v>
      </c>
      <c r="Z401" s="21" t="s">
        <v>415</v>
      </c>
      <c r="AA401" s="21">
        <v>2023</v>
      </c>
      <c r="AB401" s="21" t="str">
        <f t="shared" si="30"/>
        <v>Nov</v>
      </c>
      <c r="AC401" s="21">
        <f t="shared" si="31"/>
        <v>2024</v>
      </c>
      <c r="AD401" s="21" t="s">
        <v>480</v>
      </c>
      <c r="AE401" s="39">
        <f t="shared" si="32"/>
        <v>17.428571428571427</v>
      </c>
      <c r="AF401" s="35">
        <f t="shared" si="33"/>
        <v>5.737704918032787E-2</v>
      </c>
      <c r="AG401" s="21">
        <f ca="1">TODAY()-streaming_service_data!$D401</f>
        <v>125</v>
      </c>
      <c r="AH401" s="24" t="str">
        <f ca="1">IF(AG401&lt;=100,"Active",IF(streaming_service_data!$AG401&lt;200,"Moderate","In-Active"))</f>
        <v>Moderate</v>
      </c>
      <c r="AI401" s="2">
        <f t="shared" si="34"/>
        <v>11</v>
      </c>
    </row>
    <row r="402" spans="1:35" s="2" customFormat="1" ht="15" x14ac:dyDescent="0.2">
      <c r="A402" s="17">
        <v>4768</v>
      </c>
      <c r="B402" s="17" t="s">
        <v>305</v>
      </c>
      <c r="C402" s="25">
        <v>45028</v>
      </c>
      <c r="D402" s="25">
        <v>45619</v>
      </c>
      <c r="E402" s="17">
        <v>15.99</v>
      </c>
      <c r="F402" s="17">
        <v>449</v>
      </c>
      <c r="G402" s="17" t="s">
        <v>46</v>
      </c>
      <c r="H402" s="17">
        <v>5</v>
      </c>
      <c r="I402" s="17">
        <v>4</v>
      </c>
      <c r="J402" s="17" t="b">
        <v>0</v>
      </c>
      <c r="K402" s="17">
        <v>61</v>
      </c>
      <c r="L402" s="17">
        <v>61</v>
      </c>
      <c r="M402" s="17" t="s">
        <v>63</v>
      </c>
      <c r="N402" s="17" t="s">
        <v>40</v>
      </c>
      <c r="O402" s="17" t="s">
        <v>67</v>
      </c>
      <c r="P402" s="17">
        <v>88</v>
      </c>
      <c r="Q402" s="17">
        <v>3.7</v>
      </c>
      <c r="R402" s="17" t="b">
        <v>1</v>
      </c>
      <c r="S402" s="17" t="s">
        <v>28</v>
      </c>
      <c r="T402" s="17">
        <v>165</v>
      </c>
      <c r="U402" s="17" t="s">
        <v>65</v>
      </c>
      <c r="V402" s="17" t="s">
        <v>60</v>
      </c>
      <c r="W402" s="17" t="s">
        <v>75</v>
      </c>
      <c r="X402" s="17">
        <v>19</v>
      </c>
      <c r="Y402" s="19">
        <f>streaming_service_data!$X402*streaming_service_data!$E402</f>
        <v>303.81</v>
      </c>
      <c r="Z402" s="17" t="s">
        <v>407</v>
      </c>
      <c r="AA402" s="17">
        <v>2023</v>
      </c>
      <c r="AB402" s="17" t="str">
        <f t="shared" si="30"/>
        <v>Nov</v>
      </c>
      <c r="AC402" s="17">
        <f t="shared" si="31"/>
        <v>2024</v>
      </c>
      <c r="AD402" s="17" t="s">
        <v>480</v>
      </c>
      <c r="AE402" s="38">
        <f t="shared" si="32"/>
        <v>5.1022727272727275</v>
      </c>
      <c r="AF402" s="31">
        <f t="shared" si="33"/>
        <v>0.19599109131403117</v>
      </c>
      <c r="AG402" s="17">
        <f ca="1">TODAY()-streaming_service_data!$D402</f>
        <v>126</v>
      </c>
      <c r="AH402" s="20" t="str">
        <f ca="1">IF(AG402&lt;=100,"Active",IF(streaming_service_data!$AG402&lt;200,"Moderate","In-Active"))</f>
        <v>Moderate</v>
      </c>
      <c r="AI402" s="2">
        <f t="shared" si="34"/>
        <v>19</v>
      </c>
    </row>
    <row r="403" spans="1:35" s="2" customFormat="1" ht="15" x14ac:dyDescent="0.2">
      <c r="A403" s="21">
        <v>4769</v>
      </c>
      <c r="B403" s="21" t="s">
        <v>109</v>
      </c>
      <c r="C403" s="22">
        <v>45446</v>
      </c>
      <c r="D403" s="22">
        <v>45643</v>
      </c>
      <c r="E403" s="21">
        <v>7.99</v>
      </c>
      <c r="F403" s="21">
        <v>43</v>
      </c>
      <c r="G403" s="21" t="s">
        <v>79</v>
      </c>
      <c r="H403" s="21">
        <v>5</v>
      </c>
      <c r="I403" s="21">
        <v>3</v>
      </c>
      <c r="J403" s="21" t="b">
        <v>1</v>
      </c>
      <c r="K403" s="21">
        <v>336</v>
      </c>
      <c r="L403" s="21">
        <v>135</v>
      </c>
      <c r="M403" s="21" t="s">
        <v>25</v>
      </c>
      <c r="N403" s="21" t="s">
        <v>26</v>
      </c>
      <c r="O403" s="21" t="s">
        <v>56</v>
      </c>
      <c r="P403" s="21">
        <v>70</v>
      </c>
      <c r="Q403" s="21">
        <v>4</v>
      </c>
      <c r="R403" s="21" t="b">
        <v>1</v>
      </c>
      <c r="S403" s="21" t="s">
        <v>28</v>
      </c>
      <c r="T403" s="21">
        <v>4552</v>
      </c>
      <c r="U403" s="21" t="s">
        <v>29</v>
      </c>
      <c r="V403" s="21" t="s">
        <v>52</v>
      </c>
      <c r="W403" s="21" t="s">
        <v>31</v>
      </c>
      <c r="X403" s="21">
        <v>6</v>
      </c>
      <c r="Y403" s="23">
        <f>streaming_service_data!$X403*streaming_service_data!$E403</f>
        <v>47.94</v>
      </c>
      <c r="Z403" s="21" t="s">
        <v>409</v>
      </c>
      <c r="AA403" s="21">
        <v>2024</v>
      </c>
      <c r="AB403" s="21" t="str">
        <f t="shared" si="30"/>
        <v>Dec</v>
      </c>
      <c r="AC403" s="21">
        <f t="shared" si="31"/>
        <v>2024</v>
      </c>
      <c r="AD403" s="21" t="s">
        <v>479</v>
      </c>
      <c r="AE403" s="39">
        <f t="shared" si="32"/>
        <v>0.61428571428571432</v>
      </c>
      <c r="AF403" s="35">
        <f t="shared" si="33"/>
        <v>1.6279069767441861</v>
      </c>
      <c r="AG403" s="21">
        <f ca="1">TODAY()-streaming_service_data!$D403</f>
        <v>102</v>
      </c>
      <c r="AH403" s="24" t="str">
        <f ca="1">IF(AG403&lt;=100,"Active",IF(streaming_service_data!$AG403&lt;200,"Moderate","In-Active"))</f>
        <v>Moderate</v>
      </c>
      <c r="AI403" s="2">
        <f t="shared" si="34"/>
        <v>6</v>
      </c>
    </row>
    <row r="404" spans="1:35" s="2" customFormat="1" ht="15" x14ac:dyDescent="0.2">
      <c r="A404" s="17">
        <v>4781</v>
      </c>
      <c r="B404" s="17" t="s">
        <v>332</v>
      </c>
      <c r="C404" s="25">
        <v>45407</v>
      </c>
      <c r="D404" s="25">
        <v>45303</v>
      </c>
      <c r="E404" s="17">
        <v>15.99</v>
      </c>
      <c r="F404" s="17">
        <v>361</v>
      </c>
      <c r="G404" s="17" t="s">
        <v>62</v>
      </c>
      <c r="H404" s="17">
        <v>5</v>
      </c>
      <c r="I404" s="17">
        <v>3</v>
      </c>
      <c r="J404" s="17" t="b">
        <v>1</v>
      </c>
      <c r="K404" s="17">
        <v>67</v>
      </c>
      <c r="L404" s="17">
        <v>66</v>
      </c>
      <c r="M404" s="17" t="s">
        <v>48</v>
      </c>
      <c r="N404" s="17" t="s">
        <v>26</v>
      </c>
      <c r="O404" s="17" t="s">
        <v>34</v>
      </c>
      <c r="P404" s="17">
        <v>3</v>
      </c>
      <c r="Q404" s="17">
        <v>3.7</v>
      </c>
      <c r="R404" s="17" t="b">
        <v>1</v>
      </c>
      <c r="S404" s="17" t="s">
        <v>28</v>
      </c>
      <c r="T404" s="17">
        <v>4421</v>
      </c>
      <c r="U404" s="17" t="s">
        <v>65</v>
      </c>
      <c r="V404" s="17" t="s">
        <v>68</v>
      </c>
      <c r="W404" s="17" t="s">
        <v>37</v>
      </c>
      <c r="X404" s="17">
        <v>3</v>
      </c>
      <c r="Y404" s="19">
        <f>streaming_service_data!$X404*streaming_service_data!$E404</f>
        <v>47.97</v>
      </c>
      <c r="Z404" s="17" t="s">
        <v>407</v>
      </c>
      <c r="AA404" s="17">
        <v>2024</v>
      </c>
      <c r="AB404" s="17" t="str">
        <f t="shared" si="30"/>
        <v>Jan</v>
      </c>
      <c r="AC404" s="17">
        <f t="shared" si="31"/>
        <v>2024</v>
      </c>
      <c r="AD404" s="17" t="s">
        <v>480</v>
      </c>
      <c r="AE404" s="38">
        <f t="shared" si="32"/>
        <v>120.33333333333333</v>
      </c>
      <c r="AF404" s="31">
        <f t="shared" si="33"/>
        <v>8.3102493074792248E-3</v>
      </c>
      <c r="AG404" s="17">
        <f ca="1">TODAY()-streaming_service_data!$D404</f>
        <v>442</v>
      </c>
      <c r="AH404" s="20" t="str">
        <f ca="1">IF(AG404&lt;=100,"Active",IF(streaming_service_data!$AG404&lt;200,"Moderate","In-Active"))</f>
        <v>In-Active</v>
      </c>
      <c r="AI404" s="2">
        <f t="shared" si="34"/>
        <v>3</v>
      </c>
    </row>
    <row r="405" spans="1:35" s="2" customFormat="1" ht="15" x14ac:dyDescent="0.2">
      <c r="A405" s="21">
        <v>4808</v>
      </c>
      <c r="B405" s="21" t="s">
        <v>181</v>
      </c>
      <c r="C405" s="22">
        <v>45377</v>
      </c>
      <c r="D405" s="22">
        <v>45623</v>
      </c>
      <c r="E405" s="21">
        <v>7.99</v>
      </c>
      <c r="F405" s="21">
        <v>371</v>
      </c>
      <c r="G405" s="21" t="s">
        <v>79</v>
      </c>
      <c r="H405" s="21">
        <v>1</v>
      </c>
      <c r="I405" s="21">
        <v>1</v>
      </c>
      <c r="J405" s="21" t="b">
        <v>1</v>
      </c>
      <c r="K405" s="21">
        <v>819</v>
      </c>
      <c r="L405" s="21">
        <v>71</v>
      </c>
      <c r="M405" s="21" t="s">
        <v>39</v>
      </c>
      <c r="N405" s="21" t="s">
        <v>26</v>
      </c>
      <c r="O405" s="21" t="s">
        <v>50</v>
      </c>
      <c r="P405" s="21">
        <v>36</v>
      </c>
      <c r="Q405" s="21">
        <v>4.0999999999999996</v>
      </c>
      <c r="R405" s="21" t="b">
        <v>1</v>
      </c>
      <c r="S405" s="21" t="s">
        <v>28</v>
      </c>
      <c r="T405" s="21">
        <v>2328</v>
      </c>
      <c r="U405" s="21" t="s">
        <v>35</v>
      </c>
      <c r="V405" s="21" t="s">
        <v>60</v>
      </c>
      <c r="W405" s="21" t="s">
        <v>31</v>
      </c>
      <c r="X405" s="21">
        <v>8</v>
      </c>
      <c r="Y405" s="23">
        <f>streaming_service_data!$X405*streaming_service_data!$E405</f>
        <v>63.92</v>
      </c>
      <c r="Z405" s="21" t="s">
        <v>406</v>
      </c>
      <c r="AA405" s="21">
        <v>2024</v>
      </c>
      <c r="AB405" s="21" t="str">
        <f t="shared" si="30"/>
        <v>Nov</v>
      </c>
      <c r="AC405" s="21">
        <f t="shared" si="31"/>
        <v>2024</v>
      </c>
      <c r="AD405" s="21" t="s">
        <v>479</v>
      </c>
      <c r="AE405" s="39">
        <f t="shared" si="32"/>
        <v>10.305555555555555</v>
      </c>
      <c r="AF405" s="35">
        <f t="shared" si="33"/>
        <v>9.7035040431266845E-2</v>
      </c>
      <c r="AG405" s="21">
        <f ca="1">TODAY()-streaming_service_data!$D405</f>
        <v>122</v>
      </c>
      <c r="AH405" s="24" t="str">
        <f ca="1">IF(AG405&lt;=100,"Active",IF(streaming_service_data!$AG405&lt;200,"Moderate","In-Active"))</f>
        <v>Moderate</v>
      </c>
      <c r="AI405" s="2">
        <f t="shared" si="34"/>
        <v>8</v>
      </c>
    </row>
    <row r="406" spans="1:35" s="2" customFormat="1" ht="15" x14ac:dyDescent="0.2">
      <c r="A406" s="17">
        <v>4815</v>
      </c>
      <c r="B406" s="17" t="s">
        <v>90</v>
      </c>
      <c r="C406" s="25">
        <v>45329</v>
      </c>
      <c r="D406" s="25">
        <v>45616</v>
      </c>
      <c r="E406" s="17">
        <v>7.99</v>
      </c>
      <c r="F406" s="17">
        <v>52</v>
      </c>
      <c r="G406" s="17" t="s">
        <v>46</v>
      </c>
      <c r="H406" s="17">
        <v>5</v>
      </c>
      <c r="I406" s="17">
        <v>5</v>
      </c>
      <c r="J406" s="17" t="b">
        <v>0</v>
      </c>
      <c r="K406" s="17">
        <v>467</v>
      </c>
      <c r="L406" s="17">
        <v>23</v>
      </c>
      <c r="M406" s="17" t="s">
        <v>25</v>
      </c>
      <c r="N406" s="17" t="s">
        <v>26</v>
      </c>
      <c r="O406" s="17" t="s">
        <v>50</v>
      </c>
      <c r="P406" s="17">
        <v>97</v>
      </c>
      <c r="Q406" s="17">
        <v>3.3</v>
      </c>
      <c r="R406" s="17" t="b">
        <v>1</v>
      </c>
      <c r="S406" s="17" t="s">
        <v>28</v>
      </c>
      <c r="T406" s="17">
        <v>4185</v>
      </c>
      <c r="U406" s="17" t="s">
        <v>35</v>
      </c>
      <c r="V406" s="17" t="s">
        <v>68</v>
      </c>
      <c r="W406" s="17" t="s">
        <v>37</v>
      </c>
      <c r="X406" s="17">
        <v>9</v>
      </c>
      <c r="Y406" s="19">
        <f>streaming_service_data!$X406*streaming_service_data!$E406</f>
        <v>71.91</v>
      </c>
      <c r="Z406" s="17" t="s">
        <v>405</v>
      </c>
      <c r="AA406" s="17">
        <v>2024</v>
      </c>
      <c r="AB406" s="17" t="str">
        <f t="shared" si="30"/>
        <v>Nov</v>
      </c>
      <c r="AC406" s="17">
        <f t="shared" si="31"/>
        <v>2024</v>
      </c>
      <c r="AD406" s="17" t="s">
        <v>479</v>
      </c>
      <c r="AE406" s="38">
        <f t="shared" si="32"/>
        <v>0.53608247422680411</v>
      </c>
      <c r="AF406" s="31">
        <f t="shared" si="33"/>
        <v>1.8653846153846154</v>
      </c>
      <c r="AG406" s="17">
        <f ca="1">TODAY()-streaming_service_data!$D406</f>
        <v>129</v>
      </c>
      <c r="AH406" s="20" t="str">
        <f ca="1">IF(AG406&lt;=100,"Active",IF(streaming_service_data!$AG406&lt;200,"Moderate","In-Active"))</f>
        <v>Moderate</v>
      </c>
      <c r="AI406" s="2">
        <f t="shared" si="34"/>
        <v>9</v>
      </c>
    </row>
    <row r="407" spans="1:35" s="2" customFormat="1" ht="15" x14ac:dyDescent="0.2">
      <c r="A407" s="21">
        <v>4829</v>
      </c>
      <c r="B407" s="21" t="s">
        <v>192</v>
      </c>
      <c r="C407" s="22">
        <v>45556</v>
      </c>
      <c r="D407" s="22">
        <v>45643</v>
      </c>
      <c r="E407" s="21">
        <v>11.99</v>
      </c>
      <c r="F407" s="21">
        <v>386</v>
      </c>
      <c r="G407" s="21" t="s">
        <v>43</v>
      </c>
      <c r="H407" s="21">
        <v>3</v>
      </c>
      <c r="I407" s="21">
        <v>4</v>
      </c>
      <c r="J407" s="21" t="b">
        <v>0</v>
      </c>
      <c r="K407" s="21">
        <v>62</v>
      </c>
      <c r="L407" s="21">
        <v>50</v>
      </c>
      <c r="M407" s="21" t="s">
        <v>63</v>
      </c>
      <c r="N407" s="21" t="s">
        <v>49</v>
      </c>
      <c r="O407" s="21" t="s">
        <v>27</v>
      </c>
      <c r="P407" s="21">
        <v>44</v>
      </c>
      <c r="Q407" s="21">
        <v>4.7</v>
      </c>
      <c r="R407" s="21" t="b">
        <v>0</v>
      </c>
      <c r="S407" s="21" t="s">
        <v>28</v>
      </c>
      <c r="T407" s="21">
        <v>2377</v>
      </c>
      <c r="U407" s="21" t="s">
        <v>29</v>
      </c>
      <c r="V407" s="21" t="s">
        <v>30</v>
      </c>
      <c r="W407" s="21" t="s">
        <v>53</v>
      </c>
      <c r="X407" s="21">
        <v>2</v>
      </c>
      <c r="Y407" s="23">
        <f>streaming_service_data!$X407*streaming_service_data!$E407</f>
        <v>23.98</v>
      </c>
      <c r="Z407" s="21" t="s">
        <v>412</v>
      </c>
      <c r="AA407" s="21">
        <v>2024</v>
      </c>
      <c r="AB407" s="21" t="str">
        <f t="shared" si="30"/>
        <v>Dec</v>
      </c>
      <c r="AC407" s="21">
        <f t="shared" si="31"/>
        <v>2024</v>
      </c>
      <c r="AD407" s="21" t="s">
        <v>478</v>
      </c>
      <c r="AE407" s="39">
        <f t="shared" si="32"/>
        <v>8.7727272727272734</v>
      </c>
      <c r="AF407" s="35">
        <f t="shared" si="33"/>
        <v>0.11398963730569948</v>
      </c>
      <c r="AG407" s="21">
        <f ca="1">TODAY()-streaming_service_data!$D407</f>
        <v>102</v>
      </c>
      <c r="AH407" s="24" t="str">
        <f ca="1">IF(AG407&lt;=100,"Active",IF(streaming_service_data!$AG407&lt;200,"Moderate","In-Active"))</f>
        <v>Moderate</v>
      </c>
      <c r="AI407" s="2">
        <f t="shared" si="34"/>
        <v>2</v>
      </c>
    </row>
    <row r="408" spans="1:35" s="2" customFormat="1" ht="15" x14ac:dyDescent="0.2">
      <c r="A408" s="17">
        <v>4833</v>
      </c>
      <c r="B408" s="17" t="s">
        <v>98</v>
      </c>
      <c r="C408" s="25">
        <v>45395</v>
      </c>
      <c r="D408" s="25">
        <v>45577</v>
      </c>
      <c r="E408" s="17">
        <v>7.99</v>
      </c>
      <c r="F408" s="17">
        <v>268</v>
      </c>
      <c r="G408" s="17" t="s">
        <v>33</v>
      </c>
      <c r="H408" s="17">
        <v>4</v>
      </c>
      <c r="I408" s="17">
        <v>4</v>
      </c>
      <c r="J408" s="17" t="b">
        <v>1</v>
      </c>
      <c r="K408" s="17">
        <v>778</v>
      </c>
      <c r="L408" s="17">
        <v>122</v>
      </c>
      <c r="M408" s="17" t="s">
        <v>39</v>
      </c>
      <c r="N408" s="17" t="s">
        <v>49</v>
      </c>
      <c r="O408" s="17" t="s">
        <v>27</v>
      </c>
      <c r="P408" s="17">
        <v>12</v>
      </c>
      <c r="Q408" s="17">
        <v>3.8</v>
      </c>
      <c r="R408" s="17" t="b">
        <v>1</v>
      </c>
      <c r="S408" s="17" t="s">
        <v>28</v>
      </c>
      <c r="T408" s="17">
        <v>3437</v>
      </c>
      <c r="U408" s="17" t="s">
        <v>57</v>
      </c>
      <c r="V408" s="17" t="s">
        <v>36</v>
      </c>
      <c r="W408" s="17" t="s">
        <v>37</v>
      </c>
      <c r="X408" s="17">
        <v>5</v>
      </c>
      <c r="Y408" s="19">
        <f>streaming_service_data!$X408*streaming_service_data!$E408</f>
        <v>39.950000000000003</v>
      </c>
      <c r="Z408" s="17" t="s">
        <v>407</v>
      </c>
      <c r="AA408" s="17">
        <v>2024</v>
      </c>
      <c r="AB408" s="17" t="str">
        <f t="shared" si="30"/>
        <v>Oct</v>
      </c>
      <c r="AC408" s="17">
        <f t="shared" si="31"/>
        <v>2024</v>
      </c>
      <c r="AD408" s="17" t="s">
        <v>479</v>
      </c>
      <c r="AE408" s="38">
        <f t="shared" si="32"/>
        <v>22.333333333333332</v>
      </c>
      <c r="AF408" s="31">
        <f t="shared" si="33"/>
        <v>4.4776119402985072E-2</v>
      </c>
      <c r="AG408" s="17">
        <f ca="1">TODAY()-streaming_service_data!$D408</f>
        <v>168</v>
      </c>
      <c r="AH408" s="20" t="str">
        <f ca="1">IF(AG408&lt;=100,"Active",IF(streaming_service_data!$AG408&lt;200,"Moderate","In-Active"))</f>
        <v>Moderate</v>
      </c>
      <c r="AI408" s="2">
        <f t="shared" si="34"/>
        <v>5</v>
      </c>
    </row>
    <row r="409" spans="1:35" s="2" customFormat="1" ht="15" x14ac:dyDescent="0.2">
      <c r="A409" s="21">
        <v>4847</v>
      </c>
      <c r="B409" s="21" t="s">
        <v>153</v>
      </c>
      <c r="C409" s="22">
        <v>45303</v>
      </c>
      <c r="D409" s="22">
        <v>45626</v>
      </c>
      <c r="E409" s="21">
        <v>15.99</v>
      </c>
      <c r="F409" s="21">
        <v>315</v>
      </c>
      <c r="G409" s="21" t="s">
        <v>55</v>
      </c>
      <c r="H409" s="21">
        <v>1</v>
      </c>
      <c r="I409" s="21">
        <v>6</v>
      </c>
      <c r="J409" s="21" t="b">
        <v>0</v>
      </c>
      <c r="K409" s="21">
        <v>205</v>
      </c>
      <c r="L409" s="21">
        <v>92</v>
      </c>
      <c r="M409" s="21" t="s">
        <v>48</v>
      </c>
      <c r="N409" s="21" t="s">
        <v>26</v>
      </c>
      <c r="O409" s="21" t="s">
        <v>56</v>
      </c>
      <c r="P409" s="21">
        <v>67</v>
      </c>
      <c r="Q409" s="21">
        <v>3.5</v>
      </c>
      <c r="R409" s="21" t="b">
        <v>0</v>
      </c>
      <c r="S409" s="21" t="s">
        <v>28</v>
      </c>
      <c r="T409" s="21">
        <v>1584</v>
      </c>
      <c r="U409" s="21" t="s">
        <v>65</v>
      </c>
      <c r="V409" s="21" t="s">
        <v>68</v>
      </c>
      <c r="W409" s="21" t="s">
        <v>31</v>
      </c>
      <c r="X409" s="21">
        <v>10</v>
      </c>
      <c r="Y409" s="23">
        <f>streaming_service_data!$X409*streaming_service_data!$E409</f>
        <v>159.9</v>
      </c>
      <c r="Z409" s="21" t="s">
        <v>404</v>
      </c>
      <c r="AA409" s="21">
        <v>2024</v>
      </c>
      <c r="AB409" s="21" t="str">
        <f t="shared" si="30"/>
        <v>Nov</v>
      </c>
      <c r="AC409" s="21">
        <f t="shared" si="31"/>
        <v>2024</v>
      </c>
      <c r="AD409" s="21" t="s">
        <v>480</v>
      </c>
      <c r="AE409" s="39">
        <f t="shared" si="32"/>
        <v>4.7014925373134329</v>
      </c>
      <c r="AF409" s="35">
        <f t="shared" si="33"/>
        <v>0.21269841269841269</v>
      </c>
      <c r="AG409" s="21">
        <f ca="1">TODAY()-streaming_service_data!$D409</f>
        <v>119</v>
      </c>
      <c r="AH409" s="24" t="str">
        <f ca="1">IF(AG409&lt;=100,"Active",IF(streaming_service_data!$AG409&lt;200,"Moderate","In-Active"))</f>
        <v>Moderate</v>
      </c>
      <c r="AI409" s="2">
        <f t="shared" si="34"/>
        <v>10</v>
      </c>
    </row>
    <row r="410" spans="1:35" s="2" customFormat="1" ht="15" x14ac:dyDescent="0.2">
      <c r="A410" s="17">
        <v>4851</v>
      </c>
      <c r="B410" s="17" t="s">
        <v>125</v>
      </c>
      <c r="C410" s="25">
        <v>45202</v>
      </c>
      <c r="D410" s="25">
        <v>45642</v>
      </c>
      <c r="E410" s="17">
        <v>15.99</v>
      </c>
      <c r="F410" s="17">
        <v>399</v>
      </c>
      <c r="G410" s="17" t="s">
        <v>33</v>
      </c>
      <c r="H410" s="17">
        <v>1</v>
      </c>
      <c r="I410" s="17">
        <v>2</v>
      </c>
      <c r="J410" s="17" t="b">
        <v>0</v>
      </c>
      <c r="K410" s="17">
        <v>355</v>
      </c>
      <c r="L410" s="17">
        <v>181</v>
      </c>
      <c r="M410" s="17" t="s">
        <v>25</v>
      </c>
      <c r="N410" s="17" t="s">
        <v>49</v>
      </c>
      <c r="O410" s="17" t="s">
        <v>27</v>
      </c>
      <c r="P410" s="17">
        <v>79</v>
      </c>
      <c r="Q410" s="17">
        <v>3.4</v>
      </c>
      <c r="R410" s="17" t="b">
        <v>1</v>
      </c>
      <c r="S410" s="17" t="s">
        <v>28</v>
      </c>
      <c r="T410" s="17">
        <v>2138</v>
      </c>
      <c r="U410" s="17" t="s">
        <v>35</v>
      </c>
      <c r="V410" s="17" t="s">
        <v>60</v>
      </c>
      <c r="W410" s="17" t="s">
        <v>31</v>
      </c>
      <c r="X410" s="17">
        <v>14</v>
      </c>
      <c r="Y410" s="19">
        <f>streaming_service_data!$X410*streaming_service_data!$E410</f>
        <v>223.86</v>
      </c>
      <c r="Z410" s="17" t="s">
        <v>413</v>
      </c>
      <c r="AA410" s="17">
        <v>2023</v>
      </c>
      <c r="AB410" s="17" t="str">
        <f t="shared" si="30"/>
        <v>Dec</v>
      </c>
      <c r="AC410" s="17">
        <f t="shared" si="31"/>
        <v>2024</v>
      </c>
      <c r="AD410" s="17" t="s">
        <v>480</v>
      </c>
      <c r="AE410" s="38">
        <f t="shared" si="32"/>
        <v>5.0506329113924053</v>
      </c>
      <c r="AF410" s="31">
        <f t="shared" si="33"/>
        <v>0.19799498746867167</v>
      </c>
      <c r="AG410" s="17">
        <f ca="1">TODAY()-streaming_service_data!$D410</f>
        <v>103</v>
      </c>
      <c r="AH410" s="20" t="str">
        <f ca="1">IF(AG410&lt;=100,"Active",IF(streaming_service_data!$AG410&lt;200,"Moderate","In-Active"))</f>
        <v>Moderate</v>
      </c>
      <c r="AI410" s="2">
        <f t="shared" si="34"/>
        <v>14</v>
      </c>
    </row>
    <row r="411" spans="1:35" s="2" customFormat="1" ht="15" x14ac:dyDescent="0.2">
      <c r="A411" s="21">
        <v>4865</v>
      </c>
      <c r="B411" s="21" t="s">
        <v>78</v>
      </c>
      <c r="C411" s="22">
        <v>45280</v>
      </c>
      <c r="D411" s="22">
        <v>45624</v>
      </c>
      <c r="E411" s="21">
        <v>7.99</v>
      </c>
      <c r="F411" s="21">
        <v>439</v>
      </c>
      <c r="G411" s="21" t="s">
        <v>43</v>
      </c>
      <c r="H411" s="21">
        <v>1</v>
      </c>
      <c r="I411" s="21">
        <v>5</v>
      </c>
      <c r="J411" s="21" t="b">
        <v>1</v>
      </c>
      <c r="K411" s="21">
        <v>434</v>
      </c>
      <c r="L411" s="21">
        <v>104</v>
      </c>
      <c r="M411" s="21" t="s">
        <v>74</v>
      </c>
      <c r="N411" s="21" t="s">
        <v>26</v>
      </c>
      <c r="O411" s="21" t="s">
        <v>27</v>
      </c>
      <c r="P411" s="21">
        <v>36</v>
      </c>
      <c r="Q411" s="21">
        <v>4.5</v>
      </c>
      <c r="R411" s="21" t="b">
        <v>1</v>
      </c>
      <c r="S411" s="21" t="s">
        <v>28</v>
      </c>
      <c r="T411" s="21">
        <v>4883</v>
      </c>
      <c r="U411" s="21" t="s">
        <v>29</v>
      </c>
      <c r="V411" s="21" t="s">
        <v>68</v>
      </c>
      <c r="W411" s="21" t="s">
        <v>53</v>
      </c>
      <c r="X411" s="21">
        <v>11</v>
      </c>
      <c r="Y411" s="23">
        <f>streaming_service_data!$X411*streaming_service_data!$E411</f>
        <v>87.89</v>
      </c>
      <c r="Z411" s="21" t="s">
        <v>415</v>
      </c>
      <c r="AA411" s="21">
        <v>2023</v>
      </c>
      <c r="AB411" s="21" t="str">
        <f t="shared" si="30"/>
        <v>Nov</v>
      </c>
      <c r="AC411" s="21">
        <f t="shared" si="31"/>
        <v>2024</v>
      </c>
      <c r="AD411" s="21" t="s">
        <v>479</v>
      </c>
      <c r="AE411" s="39">
        <f t="shared" si="32"/>
        <v>12.194444444444445</v>
      </c>
      <c r="AF411" s="35">
        <f t="shared" si="33"/>
        <v>8.2004555808656038E-2</v>
      </c>
      <c r="AG411" s="21">
        <f ca="1">TODAY()-streaming_service_data!$D411</f>
        <v>121</v>
      </c>
      <c r="AH411" s="24" t="str">
        <f ca="1">IF(AG411&lt;=100,"Active",IF(streaming_service_data!$AG411&lt;200,"Moderate","In-Active"))</f>
        <v>Moderate</v>
      </c>
      <c r="AI411" s="2">
        <f t="shared" si="34"/>
        <v>11</v>
      </c>
    </row>
    <row r="412" spans="1:35" s="2" customFormat="1" ht="15" x14ac:dyDescent="0.2">
      <c r="A412" s="17">
        <v>4875</v>
      </c>
      <c r="B412" s="17" t="s">
        <v>176</v>
      </c>
      <c r="C412" s="25">
        <v>45403</v>
      </c>
      <c r="D412" s="25">
        <v>45619</v>
      </c>
      <c r="E412" s="17">
        <v>7.99</v>
      </c>
      <c r="F412" s="17">
        <v>469</v>
      </c>
      <c r="G412" s="17" t="s">
        <v>62</v>
      </c>
      <c r="H412" s="17">
        <v>2</v>
      </c>
      <c r="I412" s="17">
        <v>1</v>
      </c>
      <c r="J412" s="17" t="b">
        <v>0</v>
      </c>
      <c r="K412" s="17">
        <v>160</v>
      </c>
      <c r="L412" s="17">
        <v>79</v>
      </c>
      <c r="M412" s="17" t="s">
        <v>63</v>
      </c>
      <c r="N412" s="17" t="s">
        <v>40</v>
      </c>
      <c r="O412" s="17" t="s">
        <v>67</v>
      </c>
      <c r="P412" s="17">
        <v>57</v>
      </c>
      <c r="Q412" s="17">
        <v>4.5</v>
      </c>
      <c r="R412" s="17" t="b">
        <v>1</v>
      </c>
      <c r="S412" s="17" t="s">
        <v>28</v>
      </c>
      <c r="T412" s="17">
        <v>314</v>
      </c>
      <c r="U412" s="17" t="s">
        <v>29</v>
      </c>
      <c r="V412" s="17" t="s">
        <v>36</v>
      </c>
      <c r="W412" s="17" t="s">
        <v>31</v>
      </c>
      <c r="X412" s="17">
        <v>7</v>
      </c>
      <c r="Y412" s="19">
        <f>streaming_service_data!$X412*streaming_service_data!$E412</f>
        <v>55.93</v>
      </c>
      <c r="Z412" s="17" t="s">
        <v>407</v>
      </c>
      <c r="AA412" s="17">
        <v>2024</v>
      </c>
      <c r="AB412" s="17" t="str">
        <f t="shared" si="30"/>
        <v>Nov</v>
      </c>
      <c r="AC412" s="17">
        <f t="shared" si="31"/>
        <v>2024</v>
      </c>
      <c r="AD412" s="17" t="s">
        <v>479</v>
      </c>
      <c r="AE412" s="38">
        <f t="shared" si="32"/>
        <v>8.2280701754385959</v>
      </c>
      <c r="AF412" s="31">
        <f t="shared" si="33"/>
        <v>0.12153518123667377</v>
      </c>
      <c r="AG412" s="17">
        <f ca="1">TODAY()-streaming_service_data!$D412</f>
        <v>126</v>
      </c>
      <c r="AH412" s="20" t="str">
        <f ca="1">IF(AG412&lt;=100,"Active",IF(streaming_service_data!$AG412&lt;200,"Moderate","In-Active"))</f>
        <v>Moderate</v>
      </c>
      <c r="AI412" s="2">
        <f t="shared" si="34"/>
        <v>7</v>
      </c>
    </row>
    <row r="413" spans="1:35" s="2" customFormat="1" ht="15" x14ac:dyDescent="0.2">
      <c r="A413" s="21">
        <v>4883</v>
      </c>
      <c r="B413" s="21" t="s">
        <v>318</v>
      </c>
      <c r="C413" s="22">
        <v>45475</v>
      </c>
      <c r="D413" s="22">
        <v>45547</v>
      </c>
      <c r="E413" s="21">
        <v>15.99</v>
      </c>
      <c r="F413" s="21">
        <v>155</v>
      </c>
      <c r="G413" s="21" t="s">
        <v>24</v>
      </c>
      <c r="H413" s="21">
        <v>4</v>
      </c>
      <c r="I413" s="21">
        <v>5</v>
      </c>
      <c r="J413" s="21" t="b">
        <v>0</v>
      </c>
      <c r="K413" s="21">
        <v>573</v>
      </c>
      <c r="L413" s="21">
        <v>190</v>
      </c>
      <c r="M413" s="21" t="s">
        <v>48</v>
      </c>
      <c r="N413" s="21" t="s">
        <v>64</v>
      </c>
      <c r="O413" s="21" t="s">
        <v>50</v>
      </c>
      <c r="P413" s="21">
        <v>86</v>
      </c>
      <c r="Q413" s="21">
        <v>3.5</v>
      </c>
      <c r="R413" s="21" t="b">
        <v>1</v>
      </c>
      <c r="S413" s="21" t="s">
        <v>28</v>
      </c>
      <c r="T413" s="21">
        <v>4659</v>
      </c>
      <c r="U413" s="21" t="s">
        <v>65</v>
      </c>
      <c r="V413" s="21" t="s">
        <v>30</v>
      </c>
      <c r="W413" s="21" t="s">
        <v>31</v>
      </c>
      <c r="X413" s="21">
        <v>2</v>
      </c>
      <c r="Y413" s="23">
        <f>streaming_service_data!$X413*streaming_service_data!$E413</f>
        <v>31.98</v>
      </c>
      <c r="Z413" s="21" t="s">
        <v>410</v>
      </c>
      <c r="AA413" s="21">
        <v>2024</v>
      </c>
      <c r="AB413" s="21" t="str">
        <f t="shared" si="30"/>
        <v>Sep</v>
      </c>
      <c r="AC413" s="21">
        <f t="shared" si="31"/>
        <v>2024</v>
      </c>
      <c r="AD413" s="21" t="s">
        <v>480</v>
      </c>
      <c r="AE413" s="39">
        <f t="shared" si="32"/>
        <v>1.8023255813953489</v>
      </c>
      <c r="AF413" s="35">
        <f t="shared" si="33"/>
        <v>0.55483870967741933</v>
      </c>
      <c r="AG413" s="21">
        <f ca="1">TODAY()-streaming_service_data!$D413</f>
        <v>198</v>
      </c>
      <c r="AH413" s="24" t="str">
        <f ca="1">IF(AG413&lt;=100,"Active",IF(streaming_service_data!$AG413&lt;200,"Moderate","In-Active"))</f>
        <v>Moderate</v>
      </c>
      <c r="AI413" s="2">
        <f t="shared" si="34"/>
        <v>2</v>
      </c>
    </row>
    <row r="414" spans="1:35" s="2" customFormat="1" ht="15" x14ac:dyDescent="0.2">
      <c r="A414" s="17">
        <v>4884</v>
      </c>
      <c r="B414" s="17" t="s">
        <v>83</v>
      </c>
      <c r="C414" s="25">
        <v>45249</v>
      </c>
      <c r="D414" s="25">
        <v>45621</v>
      </c>
      <c r="E414" s="17">
        <v>15.99</v>
      </c>
      <c r="F414" s="17">
        <v>150</v>
      </c>
      <c r="G414" s="17" t="s">
        <v>43</v>
      </c>
      <c r="H414" s="17">
        <v>3</v>
      </c>
      <c r="I414" s="17">
        <v>3</v>
      </c>
      <c r="J414" s="17" t="b">
        <v>1</v>
      </c>
      <c r="K414" s="17">
        <v>40</v>
      </c>
      <c r="L414" s="17">
        <v>196</v>
      </c>
      <c r="M414" s="17" t="s">
        <v>39</v>
      </c>
      <c r="N414" s="17" t="s">
        <v>40</v>
      </c>
      <c r="O414" s="17" t="s">
        <v>34</v>
      </c>
      <c r="P414" s="17">
        <v>60</v>
      </c>
      <c r="Q414" s="17">
        <v>3.7</v>
      </c>
      <c r="R414" s="17" t="b">
        <v>0</v>
      </c>
      <c r="S414" s="17" t="s">
        <v>28</v>
      </c>
      <c r="T414" s="17">
        <v>2406</v>
      </c>
      <c r="U414" s="17" t="s">
        <v>57</v>
      </c>
      <c r="V414" s="17" t="s">
        <v>68</v>
      </c>
      <c r="W414" s="17" t="s">
        <v>37</v>
      </c>
      <c r="X414" s="17">
        <v>12</v>
      </c>
      <c r="Y414" s="19">
        <f>streaming_service_data!$X414*streaming_service_data!$E414</f>
        <v>191.88</v>
      </c>
      <c r="Z414" s="17" t="s">
        <v>414</v>
      </c>
      <c r="AA414" s="17">
        <v>2023</v>
      </c>
      <c r="AB414" s="17" t="str">
        <f t="shared" si="30"/>
        <v>Nov</v>
      </c>
      <c r="AC414" s="17">
        <f t="shared" si="31"/>
        <v>2024</v>
      </c>
      <c r="AD414" s="17" t="s">
        <v>480</v>
      </c>
      <c r="AE414" s="38">
        <f t="shared" si="32"/>
        <v>2.5</v>
      </c>
      <c r="AF414" s="31">
        <f t="shared" si="33"/>
        <v>0.4</v>
      </c>
      <c r="AG414" s="17">
        <f ca="1">TODAY()-streaming_service_data!$D414</f>
        <v>124</v>
      </c>
      <c r="AH414" s="20" t="str">
        <f ca="1">IF(AG414&lt;=100,"Active",IF(streaming_service_data!$AG414&lt;200,"Moderate","In-Active"))</f>
        <v>Moderate</v>
      </c>
      <c r="AI414" s="2">
        <f t="shared" si="34"/>
        <v>12</v>
      </c>
    </row>
    <row r="415" spans="1:35" s="2" customFormat="1" ht="15" x14ac:dyDescent="0.2">
      <c r="A415" s="21">
        <v>4901</v>
      </c>
      <c r="B415" s="21" t="s">
        <v>147</v>
      </c>
      <c r="C415" s="22">
        <v>45261</v>
      </c>
      <c r="D415" s="22">
        <v>45644</v>
      </c>
      <c r="E415" s="21">
        <v>7.99</v>
      </c>
      <c r="F415" s="21">
        <v>115</v>
      </c>
      <c r="G415" s="21" t="s">
        <v>46</v>
      </c>
      <c r="H415" s="21">
        <v>2</v>
      </c>
      <c r="I415" s="21">
        <v>3</v>
      </c>
      <c r="J415" s="21" t="b">
        <v>0</v>
      </c>
      <c r="K415" s="21">
        <v>843</v>
      </c>
      <c r="L415" s="21">
        <v>153</v>
      </c>
      <c r="M415" s="21" t="s">
        <v>74</v>
      </c>
      <c r="N415" s="21" t="s">
        <v>26</v>
      </c>
      <c r="O415" s="21" t="s">
        <v>41</v>
      </c>
      <c r="P415" s="21">
        <v>6</v>
      </c>
      <c r="Q415" s="21">
        <v>3.3</v>
      </c>
      <c r="R415" s="21" t="b">
        <v>1</v>
      </c>
      <c r="S415" s="21" t="s">
        <v>28</v>
      </c>
      <c r="T415" s="21">
        <v>3425</v>
      </c>
      <c r="U415" s="21" t="s">
        <v>65</v>
      </c>
      <c r="V415" s="21" t="s">
        <v>36</v>
      </c>
      <c r="W415" s="21" t="s">
        <v>53</v>
      </c>
      <c r="X415" s="21">
        <v>12</v>
      </c>
      <c r="Y415" s="23">
        <f>streaming_service_data!$X415*streaming_service_data!$E415</f>
        <v>95.88</v>
      </c>
      <c r="Z415" s="21" t="s">
        <v>415</v>
      </c>
      <c r="AA415" s="21">
        <v>2023</v>
      </c>
      <c r="AB415" s="21" t="str">
        <f t="shared" si="30"/>
        <v>Dec</v>
      </c>
      <c r="AC415" s="21">
        <f t="shared" si="31"/>
        <v>2024</v>
      </c>
      <c r="AD415" s="21" t="s">
        <v>479</v>
      </c>
      <c r="AE415" s="39">
        <f t="shared" si="32"/>
        <v>19.166666666666668</v>
      </c>
      <c r="AF415" s="35">
        <f t="shared" si="33"/>
        <v>5.2173913043478258E-2</v>
      </c>
      <c r="AG415" s="21">
        <f ca="1">TODAY()-streaming_service_data!$D415</f>
        <v>101</v>
      </c>
      <c r="AH415" s="24" t="str">
        <f ca="1">IF(AG415&lt;=100,"Active",IF(streaming_service_data!$AG415&lt;200,"Moderate","In-Active"))</f>
        <v>Moderate</v>
      </c>
      <c r="AI415" s="2">
        <f t="shared" si="34"/>
        <v>12</v>
      </c>
    </row>
    <row r="416" spans="1:35" s="2" customFormat="1" ht="15" x14ac:dyDescent="0.2">
      <c r="A416" s="17">
        <v>4912</v>
      </c>
      <c r="B416" s="17" t="s">
        <v>225</v>
      </c>
      <c r="C416" s="25">
        <v>45026</v>
      </c>
      <c r="D416" s="25">
        <v>45303</v>
      </c>
      <c r="E416" s="17">
        <v>15.99</v>
      </c>
      <c r="F416" s="17">
        <v>214</v>
      </c>
      <c r="G416" s="17" t="s">
        <v>43</v>
      </c>
      <c r="H416" s="17">
        <v>1</v>
      </c>
      <c r="I416" s="17">
        <v>3</v>
      </c>
      <c r="J416" s="17" t="b">
        <v>0</v>
      </c>
      <c r="K416" s="17">
        <v>61</v>
      </c>
      <c r="L416" s="17">
        <v>148</v>
      </c>
      <c r="M416" s="17" t="s">
        <v>44</v>
      </c>
      <c r="N416" s="17" t="s">
        <v>64</v>
      </c>
      <c r="O416" s="17" t="s">
        <v>34</v>
      </c>
      <c r="P416" s="17">
        <v>95</v>
      </c>
      <c r="Q416" s="17">
        <v>4.0999999999999996</v>
      </c>
      <c r="R416" s="17" t="b">
        <v>1</v>
      </c>
      <c r="S416" s="17" t="s">
        <v>28</v>
      </c>
      <c r="T416" s="17">
        <v>2029</v>
      </c>
      <c r="U416" s="17" t="s">
        <v>29</v>
      </c>
      <c r="V416" s="17" t="s">
        <v>60</v>
      </c>
      <c r="W416" s="17" t="s">
        <v>31</v>
      </c>
      <c r="X416" s="17">
        <v>9</v>
      </c>
      <c r="Y416" s="19">
        <f>streaming_service_data!$X416*streaming_service_data!$E416</f>
        <v>143.91</v>
      </c>
      <c r="Z416" s="17" t="s">
        <v>407</v>
      </c>
      <c r="AA416" s="17">
        <v>2023</v>
      </c>
      <c r="AB416" s="17" t="str">
        <f t="shared" si="30"/>
        <v>Jan</v>
      </c>
      <c r="AC416" s="17">
        <f t="shared" si="31"/>
        <v>2024</v>
      </c>
      <c r="AD416" s="17" t="s">
        <v>480</v>
      </c>
      <c r="AE416" s="38">
        <f t="shared" si="32"/>
        <v>2.2526315789473683</v>
      </c>
      <c r="AF416" s="31">
        <f t="shared" si="33"/>
        <v>0.44392523364485981</v>
      </c>
      <c r="AG416" s="17">
        <f ca="1">TODAY()-streaming_service_data!$D416</f>
        <v>442</v>
      </c>
      <c r="AH416" s="20" t="str">
        <f ca="1">IF(AG416&lt;=100,"Active",IF(streaming_service_data!$AG416&lt;200,"Moderate","In-Active"))</f>
        <v>In-Active</v>
      </c>
      <c r="AI416" s="2">
        <f t="shared" si="34"/>
        <v>9</v>
      </c>
    </row>
    <row r="417" spans="1:35" s="2" customFormat="1" ht="15" x14ac:dyDescent="0.2">
      <c r="A417" s="21">
        <v>4917</v>
      </c>
      <c r="B417" s="21" t="s">
        <v>154</v>
      </c>
      <c r="C417" s="22">
        <v>44976</v>
      </c>
      <c r="D417" s="22">
        <v>45616</v>
      </c>
      <c r="E417" s="21">
        <v>11.99</v>
      </c>
      <c r="F417" s="21">
        <v>487</v>
      </c>
      <c r="G417" s="21" t="s">
        <v>55</v>
      </c>
      <c r="H417" s="21">
        <v>1</v>
      </c>
      <c r="I417" s="21">
        <v>4</v>
      </c>
      <c r="J417" s="21" t="b">
        <v>0</v>
      </c>
      <c r="K417" s="21">
        <v>636</v>
      </c>
      <c r="L417" s="21">
        <v>66</v>
      </c>
      <c r="M417" s="21" t="s">
        <v>59</v>
      </c>
      <c r="N417" s="21" t="s">
        <v>26</v>
      </c>
      <c r="O417" s="21" t="s">
        <v>67</v>
      </c>
      <c r="P417" s="21">
        <v>78</v>
      </c>
      <c r="Q417" s="21">
        <v>3.5</v>
      </c>
      <c r="R417" s="21" t="b">
        <v>0</v>
      </c>
      <c r="S417" s="21" t="s">
        <v>28</v>
      </c>
      <c r="T417" s="21">
        <v>1531</v>
      </c>
      <c r="U417" s="21" t="s">
        <v>29</v>
      </c>
      <c r="V417" s="21" t="s">
        <v>60</v>
      </c>
      <c r="W417" s="21" t="s">
        <v>53</v>
      </c>
      <c r="X417" s="21">
        <v>21</v>
      </c>
      <c r="Y417" s="23">
        <f>streaming_service_data!$X417*streaming_service_data!$E417</f>
        <v>251.79</v>
      </c>
      <c r="Z417" s="21" t="s">
        <v>405</v>
      </c>
      <c r="AA417" s="21">
        <v>2023</v>
      </c>
      <c r="AB417" s="21" t="str">
        <f t="shared" si="30"/>
        <v>Nov</v>
      </c>
      <c r="AC417" s="21">
        <f t="shared" si="31"/>
        <v>2024</v>
      </c>
      <c r="AD417" s="21" t="s">
        <v>478</v>
      </c>
      <c r="AE417" s="39">
        <f t="shared" si="32"/>
        <v>6.2435897435897436</v>
      </c>
      <c r="AF417" s="35">
        <f t="shared" si="33"/>
        <v>0.16016427104722791</v>
      </c>
      <c r="AG417" s="21">
        <f ca="1">TODAY()-streaming_service_data!$D417</f>
        <v>129</v>
      </c>
      <c r="AH417" s="24" t="str">
        <f ca="1">IF(AG417&lt;=100,"Active",IF(streaming_service_data!$AG417&lt;200,"Moderate","In-Active"))</f>
        <v>Moderate</v>
      </c>
      <c r="AI417" s="2">
        <f t="shared" si="34"/>
        <v>21</v>
      </c>
    </row>
    <row r="418" spans="1:35" s="2" customFormat="1" ht="15" x14ac:dyDescent="0.2">
      <c r="A418" s="17">
        <v>4945</v>
      </c>
      <c r="B418" s="17" t="s">
        <v>198</v>
      </c>
      <c r="C418" s="25">
        <v>45387</v>
      </c>
      <c r="D418" s="25">
        <v>45618</v>
      </c>
      <c r="E418" s="17">
        <v>11.99</v>
      </c>
      <c r="F418" s="17">
        <v>485</v>
      </c>
      <c r="G418" s="17" t="s">
        <v>79</v>
      </c>
      <c r="H418" s="17">
        <v>1</v>
      </c>
      <c r="I418" s="17">
        <v>1</v>
      </c>
      <c r="J418" s="17" t="b">
        <v>1</v>
      </c>
      <c r="K418" s="17">
        <v>230</v>
      </c>
      <c r="L418" s="17">
        <v>21</v>
      </c>
      <c r="M418" s="17" t="s">
        <v>39</v>
      </c>
      <c r="N418" s="17" t="s">
        <v>26</v>
      </c>
      <c r="O418" s="17" t="s">
        <v>50</v>
      </c>
      <c r="P418" s="17">
        <v>83</v>
      </c>
      <c r="Q418" s="17">
        <v>4.0999999999999996</v>
      </c>
      <c r="R418" s="17" t="b">
        <v>0</v>
      </c>
      <c r="S418" s="17" t="s">
        <v>28</v>
      </c>
      <c r="T418" s="17">
        <v>2284</v>
      </c>
      <c r="U418" s="17" t="s">
        <v>29</v>
      </c>
      <c r="V418" s="17" t="s">
        <v>60</v>
      </c>
      <c r="W418" s="17" t="s">
        <v>75</v>
      </c>
      <c r="X418" s="17">
        <v>7</v>
      </c>
      <c r="Y418" s="19">
        <f>streaming_service_data!$X418*streaming_service_data!$E418</f>
        <v>83.93</v>
      </c>
      <c r="Z418" s="17" t="s">
        <v>407</v>
      </c>
      <c r="AA418" s="17">
        <v>2024</v>
      </c>
      <c r="AB418" s="17" t="str">
        <f t="shared" si="30"/>
        <v>Nov</v>
      </c>
      <c r="AC418" s="17">
        <f t="shared" si="31"/>
        <v>2024</v>
      </c>
      <c r="AD418" s="17" t="s">
        <v>478</v>
      </c>
      <c r="AE418" s="38">
        <f t="shared" si="32"/>
        <v>5.8433734939759034</v>
      </c>
      <c r="AF418" s="31">
        <f t="shared" si="33"/>
        <v>0.1711340206185567</v>
      </c>
      <c r="AG418" s="17">
        <f ca="1">TODAY()-streaming_service_data!$D418</f>
        <v>127</v>
      </c>
      <c r="AH418" s="20" t="str">
        <f ca="1">IF(AG418&lt;=100,"Active",IF(streaming_service_data!$AG418&lt;200,"Moderate","In-Active"))</f>
        <v>Moderate</v>
      </c>
      <c r="AI418" s="2">
        <f t="shared" si="34"/>
        <v>7</v>
      </c>
    </row>
    <row r="419" spans="1:35" s="2" customFormat="1" ht="15" x14ac:dyDescent="0.2">
      <c r="A419" s="21">
        <v>4968</v>
      </c>
      <c r="B419" s="21" t="s">
        <v>229</v>
      </c>
      <c r="C419" s="22">
        <v>45600</v>
      </c>
      <c r="D419" s="22">
        <v>45622</v>
      </c>
      <c r="E419" s="21">
        <v>7.99</v>
      </c>
      <c r="F419" s="21">
        <v>317</v>
      </c>
      <c r="G419" s="21" t="s">
        <v>62</v>
      </c>
      <c r="H419" s="21">
        <v>5</v>
      </c>
      <c r="I419" s="21">
        <v>1</v>
      </c>
      <c r="J419" s="21" t="b">
        <v>0</v>
      </c>
      <c r="K419" s="21">
        <v>559</v>
      </c>
      <c r="L419" s="21">
        <v>113</v>
      </c>
      <c r="M419" s="21" t="s">
        <v>48</v>
      </c>
      <c r="N419" s="21" t="s">
        <v>49</v>
      </c>
      <c r="O419" s="21" t="s">
        <v>56</v>
      </c>
      <c r="P419" s="21">
        <v>92</v>
      </c>
      <c r="Q419" s="21">
        <v>4.5999999999999996</v>
      </c>
      <c r="R419" s="21" t="b">
        <v>0</v>
      </c>
      <c r="S419" s="21" t="s">
        <v>28</v>
      </c>
      <c r="T419" s="21">
        <v>1000</v>
      </c>
      <c r="U419" s="21" t="s">
        <v>57</v>
      </c>
      <c r="V419" s="21" t="s">
        <v>68</v>
      </c>
      <c r="W419" s="21" t="s">
        <v>37</v>
      </c>
      <c r="X419" s="21">
        <v>1</v>
      </c>
      <c r="Y419" s="23">
        <f>streaming_service_data!$X419*streaming_service_data!$E419</f>
        <v>7.99</v>
      </c>
      <c r="Z419" s="21" t="s">
        <v>414</v>
      </c>
      <c r="AA419" s="21">
        <v>2024</v>
      </c>
      <c r="AB419" s="21" t="str">
        <f t="shared" si="30"/>
        <v>Nov</v>
      </c>
      <c r="AC419" s="21">
        <f t="shared" si="31"/>
        <v>2024</v>
      </c>
      <c r="AD419" s="21" t="s">
        <v>479</v>
      </c>
      <c r="AE419" s="39">
        <f t="shared" si="32"/>
        <v>3.4456521739130435</v>
      </c>
      <c r="AF419" s="35">
        <f t="shared" si="33"/>
        <v>0.29022082018927448</v>
      </c>
      <c r="AG419" s="21">
        <f ca="1">TODAY()-streaming_service_data!$D419</f>
        <v>123</v>
      </c>
      <c r="AH419" s="24" t="str">
        <f ca="1">IF(AG419&lt;=100,"Active",IF(streaming_service_data!$AG419&lt;200,"Moderate","In-Active"))</f>
        <v>Moderate</v>
      </c>
      <c r="AI419" s="2">
        <f t="shared" si="34"/>
        <v>1</v>
      </c>
    </row>
    <row r="420" spans="1:35" s="2" customFormat="1" ht="15" x14ac:dyDescent="0.2">
      <c r="A420" s="17">
        <v>4979</v>
      </c>
      <c r="B420" s="17" t="s">
        <v>166</v>
      </c>
      <c r="C420" s="25">
        <v>45612</v>
      </c>
      <c r="D420" s="25">
        <v>45620</v>
      </c>
      <c r="E420" s="17">
        <v>15.99</v>
      </c>
      <c r="F420" s="17">
        <v>312</v>
      </c>
      <c r="G420" s="17" t="s">
        <v>33</v>
      </c>
      <c r="H420" s="17">
        <v>4</v>
      </c>
      <c r="I420" s="17">
        <v>4</v>
      </c>
      <c r="J420" s="17" t="b">
        <v>0</v>
      </c>
      <c r="K420" s="17">
        <v>321</v>
      </c>
      <c r="L420" s="17">
        <v>19</v>
      </c>
      <c r="M420" s="17" t="s">
        <v>59</v>
      </c>
      <c r="N420" s="17" t="s">
        <v>26</v>
      </c>
      <c r="O420" s="17" t="s">
        <v>50</v>
      </c>
      <c r="P420" s="17">
        <v>18</v>
      </c>
      <c r="Q420" s="17">
        <v>4.3</v>
      </c>
      <c r="R420" s="17" t="b">
        <v>1</v>
      </c>
      <c r="S420" s="17" t="s">
        <v>28</v>
      </c>
      <c r="T420" s="17">
        <v>3980</v>
      </c>
      <c r="U420" s="17" t="s">
        <v>57</v>
      </c>
      <c r="V420" s="17" t="s">
        <v>36</v>
      </c>
      <c r="W420" s="17" t="s">
        <v>37</v>
      </c>
      <c r="X420" s="17">
        <v>1</v>
      </c>
      <c r="Y420" s="19">
        <f>streaming_service_data!$X420*streaming_service_data!$E420</f>
        <v>15.99</v>
      </c>
      <c r="Z420" s="17" t="s">
        <v>414</v>
      </c>
      <c r="AA420" s="17">
        <v>2024</v>
      </c>
      <c r="AB420" s="17" t="str">
        <f t="shared" si="30"/>
        <v>Nov</v>
      </c>
      <c r="AC420" s="17">
        <f t="shared" si="31"/>
        <v>2024</v>
      </c>
      <c r="AD420" s="17" t="s">
        <v>480</v>
      </c>
      <c r="AE420" s="38">
        <f t="shared" si="32"/>
        <v>17.333333333333332</v>
      </c>
      <c r="AF420" s="31">
        <f t="shared" si="33"/>
        <v>5.7692307692307696E-2</v>
      </c>
      <c r="AG420" s="17">
        <f ca="1">TODAY()-streaming_service_data!$D420</f>
        <v>125</v>
      </c>
      <c r="AH420" s="20" t="str">
        <f ca="1">IF(AG420&lt;=100,"Active",IF(streaming_service_data!$AG420&lt;200,"Moderate","In-Active"))</f>
        <v>Moderate</v>
      </c>
      <c r="AI420" s="2">
        <f t="shared" si="34"/>
        <v>1</v>
      </c>
    </row>
    <row r="421" spans="1:35" s="2" customFormat="1" ht="15" x14ac:dyDescent="0.2">
      <c r="A421" s="21">
        <v>4982</v>
      </c>
      <c r="B421" s="21" t="s">
        <v>134</v>
      </c>
      <c r="C421" s="22">
        <v>45249</v>
      </c>
      <c r="D421" s="22">
        <v>45638</v>
      </c>
      <c r="E421" s="21">
        <v>11.99</v>
      </c>
      <c r="F421" s="21">
        <v>375</v>
      </c>
      <c r="G421" s="21" t="s">
        <v>33</v>
      </c>
      <c r="H421" s="21">
        <v>4</v>
      </c>
      <c r="I421" s="21">
        <v>3</v>
      </c>
      <c r="J421" s="21" t="b">
        <v>0</v>
      </c>
      <c r="K421" s="21">
        <v>366</v>
      </c>
      <c r="L421" s="21">
        <v>13</v>
      </c>
      <c r="M421" s="21" t="s">
        <v>39</v>
      </c>
      <c r="N421" s="21" t="s">
        <v>26</v>
      </c>
      <c r="O421" s="21" t="s">
        <v>27</v>
      </c>
      <c r="P421" s="21">
        <v>73</v>
      </c>
      <c r="Q421" s="21">
        <v>4.8</v>
      </c>
      <c r="R421" s="21" t="b">
        <v>1</v>
      </c>
      <c r="S421" s="21" t="s">
        <v>28</v>
      </c>
      <c r="T421" s="21">
        <v>2164</v>
      </c>
      <c r="U421" s="21" t="s">
        <v>65</v>
      </c>
      <c r="V421" s="21" t="s">
        <v>36</v>
      </c>
      <c r="W421" s="21" t="s">
        <v>75</v>
      </c>
      <c r="X421" s="21">
        <v>12</v>
      </c>
      <c r="Y421" s="23">
        <f>streaming_service_data!$X421*streaming_service_data!$E421</f>
        <v>143.88</v>
      </c>
      <c r="Z421" s="21" t="s">
        <v>414</v>
      </c>
      <c r="AA421" s="21">
        <v>2023</v>
      </c>
      <c r="AB421" s="21" t="str">
        <f t="shared" si="30"/>
        <v>Dec</v>
      </c>
      <c r="AC421" s="21">
        <f t="shared" si="31"/>
        <v>2024</v>
      </c>
      <c r="AD421" s="21" t="s">
        <v>478</v>
      </c>
      <c r="AE421" s="39">
        <f t="shared" si="32"/>
        <v>5.1369863013698627</v>
      </c>
      <c r="AF421" s="35">
        <f t="shared" si="33"/>
        <v>0.19466666666666665</v>
      </c>
      <c r="AG421" s="21">
        <f ca="1">TODAY()-streaming_service_data!$D421</f>
        <v>107</v>
      </c>
      <c r="AH421" s="24" t="str">
        <f ca="1">IF(AG421&lt;=100,"Active",IF(streaming_service_data!$AG421&lt;200,"Moderate","In-Active"))</f>
        <v>Moderate</v>
      </c>
      <c r="AI421" s="2">
        <f t="shared" si="34"/>
        <v>12</v>
      </c>
    </row>
    <row r="422" spans="1:35" s="2" customFormat="1" ht="15" x14ac:dyDescent="0.2">
      <c r="A422" s="17">
        <v>4985</v>
      </c>
      <c r="B422" s="17" t="s">
        <v>109</v>
      </c>
      <c r="C422" s="25">
        <v>45238</v>
      </c>
      <c r="D422" s="25">
        <v>45303</v>
      </c>
      <c r="E422" s="17">
        <v>7.99</v>
      </c>
      <c r="F422" s="17">
        <v>118</v>
      </c>
      <c r="G422" s="17" t="s">
        <v>43</v>
      </c>
      <c r="H422" s="17">
        <v>5</v>
      </c>
      <c r="I422" s="17">
        <v>4</v>
      </c>
      <c r="J422" s="17" t="b">
        <v>0</v>
      </c>
      <c r="K422" s="17">
        <v>522</v>
      </c>
      <c r="L422" s="17">
        <v>160</v>
      </c>
      <c r="M422" s="17" t="s">
        <v>44</v>
      </c>
      <c r="N422" s="17" t="s">
        <v>64</v>
      </c>
      <c r="O422" s="17" t="s">
        <v>41</v>
      </c>
      <c r="P422" s="17">
        <v>94</v>
      </c>
      <c r="Q422" s="17">
        <v>4.0999999999999996</v>
      </c>
      <c r="R422" s="17" t="b">
        <v>1</v>
      </c>
      <c r="S422" s="17" t="s">
        <v>28</v>
      </c>
      <c r="T422" s="17">
        <v>1756</v>
      </c>
      <c r="U422" s="17" t="s">
        <v>35</v>
      </c>
      <c r="V422" s="17" t="s">
        <v>52</v>
      </c>
      <c r="W422" s="17" t="s">
        <v>31</v>
      </c>
      <c r="X422" s="17">
        <v>2</v>
      </c>
      <c r="Y422" s="19">
        <f>streaming_service_data!$X422*streaming_service_data!$E422</f>
        <v>15.98</v>
      </c>
      <c r="Z422" s="17" t="s">
        <v>414</v>
      </c>
      <c r="AA422" s="17">
        <v>2023</v>
      </c>
      <c r="AB422" s="17" t="str">
        <f t="shared" si="30"/>
        <v>Jan</v>
      </c>
      <c r="AC422" s="17">
        <f t="shared" si="31"/>
        <v>2024</v>
      </c>
      <c r="AD422" s="17" t="s">
        <v>479</v>
      </c>
      <c r="AE422" s="38">
        <f t="shared" si="32"/>
        <v>1.2553191489361701</v>
      </c>
      <c r="AF422" s="31">
        <f t="shared" si="33"/>
        <v>0.79661016949152541</v>
      </c>
      <c r="AG422" s="17">
        <f ca="1">TODAY()-streaming_service_data!$D422</f>
        <v>442</v>
      </c>
      <c r="AH422" s="20" t="str">
        <f ca="1">IF(AG422&lt;=100,"Active",IF(streaming_service_data!$AG422&lt;200,"Moderate","In-Active"))</f>
        <v>In-Active</v>
      </c>
      <c r="AI422" s="2">
        <f t="shared" si="34"/>
        <v>2</v>
      </c>
    </row>
    <row r="423" spans="1:35" s="2" customFormat="1" ht="15" x14ac:dyDescent="0.2">
      <c r="A423" s="21">
        <v>4989</v>
      </c>
      <c r="B423" s="21" t="s">
        <v>95</v>
      </c>
      <c r="C423" s="22">
        <v>45566</v>
      </c>
      <c r="D423" s="22">
        <v>45577</v>
      </c>
      <c r="E423" s="21">
        <v>7.99</v>
      </c>
      <c r="F423" s="21">
        <v>99</v>
      </c>
      <c r="G423" s="21" t="s">
        <v>62</v>
      </c>
      <c r="H423" s="21">
        <v>2</v>
      </c>
      <c r="I423" s="21">
        <v>5</v>
      </c>
      <c r="J423" s="21" t="b">
        <v>1</v>
      </c>
      <c r="K423" s="21">
        <v>96</v>
      </c>
      <c r="L423" s="21">
        <v>114</v>
      </c>
      <c r="M423" s="21" t="s">
        <v>25</v>
      </c>
      <c r="N423" s="21" t="s">
        <v>26</v>
      </c>
      <c r="O423" s="21" t="s">
        <v>27</v>
      </c>
      <c r="P423" s="21">
        <v>45</v>
      </c>
      <c r="Q423" s="21">
        <v>4.3</v>
      </c>
      <c r="R423" s="21" t="b">
        <v>0</v>
      </c>
      <c r="S423" s="21" t="s">
        <v>28</v>
      </c>
      <c r="T423" s="21">
        <v>2779</v>
      </c>
      <c r="U423" s="21" t="s">
        <v>51</v>
      </c>
      <c r="V423" s="21" t="s">
        <v>68</v>
      </c>
      <c r="W423" s="21" t="s">
        <v>53</v>
      </c>
      <c r="X423" s="21">
        <v>1</v>
      </c>
      <c r="Y423" s="23">
        <f>streaming_service_data!$X423*streaming_service_data!$E423</f>
        <v>7.99</v>
      </c>
      <c r="Z423" s="21" t="s">
        <v>413</v>
      </c>
      <c r="AA423" s="21">
        <v>2024</v>
      </c>
      <c r="AB423" s="21" t="str">
        <f t="shared" si="30"/>
        <v>Oct</v>
      </c>
      <c r="AC423" s="21">
        <f t="shared" si="31"/>
        <v>2024</v>
      </c>
      <c r="AD423" s="21" t="s">
        <v>479</v>
      </c>
      <c r="AE423" s="39">
        <f t="shared" si="32"/>
        <v>2.2000000000000002</v>
      </c>
      <c r="AF423" s="35">
        <f t="shared" si="33"/>
        <v>0.45454545454545453</v>
      </c>
      <c r="AG423" s="21">
        <f ca="1">TODAY()-streaming_service_data!$D423</f>
        <v>168</v>
      </c>
      <c r="AH423" s="24" t="str">
        <f ca="1">IF(AG423&lt;=100,"Active",IF(streaming_service_data!$AG423&lt;200,"Moderate","In-Active"))</f>
        <v>Moderate</v>
      </c>
      <c r="AI423" s="2">
        <f t="shared" si="34"/>
        <v>1</v>
      </c>
    </row>
    <row r="424" spans="1:35" s="2" customFormat="1" ht="15" x14ac:dyDescent="0.2">
      <c r="A424" s="17">
        <v>5000</v>
      </c>
      <c r="B424" s="17" t="s">
        <v>106</v>
      </c>
      <c r="C424" s="25">
        <v>44972</v>
      </c>
      <c r="D424" s="25">
        <v>45620</v>
      </c>
      <c r="E424" s="17">
        <v>15.99</v>
      </c>
      <c r="F424" s="17">
        <v>231</v>
      </c>
      <c r="G424" s="17" t="s">
        <v>55</v>
      </c>
      <c r="H424" s="17">
        <v>3</v>
      </c>
      <c r="I424" s="17">
        <v>5</v>
      </c>
      <c r="J424" s="17" t="b">
        <v>1</v>
      </c>
      <c r="K424" s="17">
        <v>701</v>
      </c>
      <c r="L424" s="17">
        <v>173</v>
      </c>
      <c r="M424" s="17" t="s">
        <v>48</v>
      </c>
      <c r="N424" s="17" t="s">
        <v>49</v>
      </c>
      <c r="O424" s="17" t="s">
        <v>34</v>
      </c>
      <c r="P424" s="17">
        <v>65</v>
      </c>
      <c r="Q424" s="17">
        <v>3.4</v>
      </c>
      <c r="R424" s="17" t="b">
        <v>1</v>
      </c>
      <c r="S424" s="17" t="s">
        <v>28</v>
      </c>
      <c r="T424" s="17">
        <v>4177</v>
      </c>
      <c r="U424" s="17" t="s">
        <v>29</v>
      </c>
      <c r="V424" s="17" t="s">
        <v>52</v>
      </c>
      <c r="W424" s="17" t="s">
        <v>53</v>
      </c>
      <c r="X424" s="17">
        <v>21</v>
      </c>
      <c r="Y424" s="19">
        <f>streaming_service_data!$X424*streaming_service_data!$E424</f>
        <v>335.79</v>
      </c>
      <c r="Z424" s="17" t="s">
        <v>405</v>
      </c>
      <c r="AA424" s="17">
        <v>2023</v>
      </c>
      <c r="AB424" s="17" t="str">
        <f t="shared" si="30"/>
        <v>Nov</v>
      </c>
      <c r="AC424" s="17">
        <f t="shared" si="31"/>
        <v>2024</v>
      </c>
      <c r="AD424" s="17" t="s">
        <v>480</v>
      </c>
      <c r="AE424" s="38">
        <f t="shared" si="32"/>
        <v>3.5538461538461537</v>
      </c>
      <c r="AF424" s="31">
        <f t="shared" si="33"/>
        <v>0.2813852813852814</v>
      </c>
      <c r="AG424" s="17">
        <f ca="1">TODAY()-streaming_service_data!$D424</f>
        <v>125</v>
      </c>
      <c r="AH424" s="20" t="str">
        <f ca="1">IF(AG424&lt;=100,"Active",IF(streaming_service_data!$AG424&lt;200,"Moderate","In-Active"))</f>
        <v>Moderate</v>
      </c>
      <c r="AI424" s="2">
        <f t="shared" si="34"/>
        <v>21</v>
      </c>
    </row>
    <row r="425" spans="1:35" s="2" customFormat="1" ht="15" x14ac:dyDescent="0.2">
      <c r="A425" s="21">
        <v>5013</v>
      </c>
      <c r="B425" s="21" t="s">
        <v>292</v>
      </c>
      <c r="C425" s="22">
        <v>45164</v>
      </c>
      <c r="D425" s="22">
        <v>45620</v>
      </c>
      <c r="E425" s="21">
        <v>15.99</v>
      </c>
      <c r="F425" s="21">
        <v>187</v>
      </c>
      <c r="G425" s="21" t="s">
        <v>33</v>
      </c>
      <c r="H425" s="21">
        <v>1</v>
      </c>
      <c r="I425" s="21">
        <v>1</v>
      </c>
      <c r="J425" s="21" t="b">
        <v>0</v>
      </c>
      <c r="K425" s="21">
        <v>316</v>
      </c>
      <c r="L425" s="21">
        <v>10</v>
      </c>
      <c r="M425" s="21" t="s">
        <v>44</v>
      </c>
      <c r="N425" s="21" t="s">
        <v>26</v>
      </c>
      <c r="O425" s="21" t="s">
        <v>56</v>
      </c>
      <c r="P425" s="21">
        <v>8</v>
      </c>
      <c r="Q425" s="21">
        <v>4.7</v>
      </c>
      <c r="R425" s="21" t="b">
        <v>0</v>
      </c>
      <c r="S425" s="21" t="s">
        <v>28</v>
      </c>
      <c r="T425" s="21">
        <v>4397</v>
      </c>
      <c r="U425" s="21" t="s">
        <v>29</v>
      </c>
      <c r="V425" s="21" t="s">
        <v>68</v>
      </c>
      <c r="W425" s="21" t="s">
        <v>31</v>
      </c>
      <c r="X425" s="21">
        <v>14</v>
      </c>
      <c r="Y425" s="23">
        <f>streaming_service_data!$X425*streaming_service_data!$E425</f>
        <v>223.86</v>
      </c>
      <c r="Z425" s="21" t="s">
        <v>411</v>
      </c>
      <c r="AA425" s="21">
        <v>2023</v>
      </c>
      <c r="AB425" s="21" t="str">
        <f t="shared" si="30"/>
        <v>Nov</v>
      </c>
      <c r="AC425" s="21">
        <f t="shared" si="31"/>
        <v>2024</v>
      </c>
      <c r="AD425" s="21" t="s">
        <v>480</v>
      </c>
      <c r="AE425" s="39">
        <f t="shared" si="32"/>
        <v>23.375</v>
      </c>
      <c r="AF425" s="35">
        <f t="shared" si="33"/>
        <v>4.2780748663101602E-2</v>
      </c>
      <c r="AG425" s="21">
        <f ca="1">TODAY()-streaming_service_data!$D425</f>
        <v>125</v>
      </c>
      <c r="AH425" s="24" t="str">
        <f ca="1">IF(AG425&lt;=100,"Active",IF(streaming_service_data!$AG425&lt;200,"Moderate","In-Active"))</f>
        <v>Moderate</v>
      </c>
      <c r="AI425" s="2">
        <f t="shared" si="34"/>
        <v>14</v>
      </c>
    </row>
    <row r="426" spans="1:35" s="2" customFormat="1" ht="15" x14ac:dyDescent="0.2">
      <c r="A426" s="17">
        <v>5016</v>
      </c>
      <c r="B426" s="17" t="s">
        <v>255</v>
      </c>
      <c r="C426" s="25">
        <v>45136</v>
      </c>
      <c r="D426" s="25">
        <v>45608</v>
      </c>
      <c r="E426" s="17">
        <v>11.99</v>
      </c>
      <c r="F426" s="17">
        <v>280</v>
      </c>
      <c r="G426" s="17" t="s">
        <v>62</v>
      </c>
      <c r="H426" s="17">
        <v>4</v>
      </c>
      <c r="I426" s="17">
        <v>3</v>
      </c>
      <c r="J426" s="17" t="b">
        <v>0</v>
      </c>
      <c r="K426" s="17">
        <v>633</v>
      </c>
      <c r="L426" s="17">
        <v>83</v>
      </c>
      <c r="M426" s="17" t="s">
        <v>25</v>
      </c>
      <c r="N426" s="17" t="s">
        <v>26</v>
      </c>
      <c r="O426" s="17" t="s">
        <v>41</v>
      </c>
      <c r="P426" s="17">
        <v>49</v>
      </c>
      <c r="Q426" s="17">
        <v>3.3</v>
      </c>
      <c r="R426" s="17" t="b">
        <v>0</v>
      </c>
      <c r="S426" s="17" t="s">
        <v>28</v>
      </c>
      <c r="T426" s="17">
        <v>2657</v>
      </c>
      <c r="U426" s="17" t="s">
        <v>51</v>
      </c>
      <c r="V426" s="17" t="s">
        <v>68</v>
      </c>
      <c r="W426" s="17" t="s">
        <v>75</v>
      </c>
      <c r="X426" s="17">
        <v>15</v>
      </c>
      <c r="Y426" s="19">
        <f>streaming_service_data!$X426*streaming_service_data!$E426</f>
        <v>179.85</v>
      </c>
      <c r="Z426" s="17" t="s">
        <v>410</v>
      </c>
      <c r="AA426" s="17">
        <v>2023</v>
      </c>
      <c r="AB426" s="17" t="str">
        <f t="shared" si="30"/>
        <v>Nov</v>
      </c>
      <c r="AC426" s="17">
        <f t="shared" si="31"/>
        <v>2024</v>
      </c>
      <c r="AD426" s="17" t="s">
        <v>478</v>
      </c>
      <c r="AE426" s="38">
        <f t="shared" si="32"/>
        <v>5.7142857142857144</v>
      </c>
      <c r="AF426" s="31">
        <f t="shared" si="33"/>
        <v>0.17499999999999999</v>
      </c>
      <c r="AG426" s="17">
        <f ca="1">TODAY()-streaming_service_data!$D426</f>
        <v>137</v>
      </c>
      <c r="AH426" s="20" t="str">
        <f ca="1">IF(AG426&lt;=100,"Active",IF(streaming_service_data!$AG426&lt;200,"Moderate","In-Active"))</f>
        <v>Moderate</v>
      </c>
      <c r="AI426" s="2">
        <f t="shared" si="34"/>
        <v>15</v>
      </c>
    </row>
    <row r="427" spans="1:35" s="2" customFormat="1" ht="15" x14ac:dyDescent="0.2">
      <c r="A427" s="21">
        <v>5019</v>
      </c>
      <c r="B427" s="21" t="s">
        <v>104</v>
      </c>
      <c r="C427" s="22">
        <v>45332</v>
      </c>
      <c r="D427" s="22">
        <v>45638</v>
      </c>
      <c r="E427" s="21">
        <v>15.99</v>
      </c>
      <c r="F427" s="21">
        <v>408</v>
      </c>
      <c r="G427" s="21" t="s">
        <v>46</v>
      </c>
      <c r="H427" s="21">
        <v>4</v>
      </c>
      <c r="I427" s="21">
        <v>3</v>
      </c>
      <c r="J427" s="21" t="b">
        <v>0</v>
      </c>
      <c r="K427" s="21">
        <v>711</v>
      </c>
      <c r="L427" s="21">
        <v>23</v>
      </c>
      <c r="M427" s="21" t="s">
        <v>63</v>
      </c>
      <c r="N427" s="21" t="s">
        <v>49</v>
      </c>
      <c r="O427" s="21" t="s">
        <v>67</v>
      </c>
      <c r="P427" s="21">
        <v>65</v>
      </c>
      <c r="Q427" s="21">
        <v>3.6</v>
      </c>
      <c r="R427" s="21" t="b">
        <v>1</v>
      </c>
      <c r="S427" s="21" t="s">
        <v>28</v>
      </c>
      <c r="T427" s="21">
        <v>72</v>
      </c>
      <c r="U427" s="21" t="s">
        <v>57</v>
      </c>
      <c r="V427" s="21" t="s">
        <v>36</v>
      </c>
      <c r="W427" s="21" t="s">
        <v>37</v>
      </c>
      <c r="X427" s="21">
        <v>10</v>
      </c>
      <c r="Y427" s="23">
        <f>streaming_service_data!$X427*streaming_service_data!$E427</f>
        <v>159.9</v>
      </c>
      <c r="Z427" s="21" t="s">
        <v>405</v>
      </c>
      <c r="AA427" s="21">
        <v>2024</v>
      </c>
      <c r="AB427" s="21" t="str">
        <f t="shared" si="30"/>
        <v>Dec</v>
      </c>
      <c r="AC427" s="21">
        <f t="shared" si="31"/>
        <v>2024</v>
      </c>
      <c r="AD427" s="21" t="s">
        <v>480</v>
      </c>
      <c r="AE427" s="39">
        <f t="shared" si="32"/>
        <v>6.2769230769230768</v>
      </c>
      <c r="AF427" s="35">
        <f t="shared" si="33"/>
        <v>0.15931372549019607</v>
      </c>
      <c r="AG427" s="21">
        <f ca="1">TODAY()-streaming_service_data!$D427</f>
        <v>107</v>
      </c>
      <c r="AH427" s="24" t="str">
        <f ca="1">IF(AG427&lt;=100,"Active",IF(streaming_service_data!$AG427&lt;200,"Moderate","In-Active"))</f>
        <v>Moderate</v>
      </c>
      <c r="AI427" s="2">
        <f t="shared" si="34"/>
        <v>10</v>
      </c>
    </row>
    <row r="428" spans="1:35" s="2" customFormat="1" ht="15" x14ac:dyDescent="0.2">
      <c r="A428" s="17">
        <v>5031</v>
      </c>
      <c r="B428" s="17" t="s">
        <v>254</v>
      </c>
      <c r="C428" s="25">
        <v>45024</v>
      </c>
      <c r="D428" s="25">
        <v>45623</v>
      </c>
      <c r="E428" s="17">
        <v>7.99</v>
      </c>
      <c r="F428" s="17">
        <v>394</v>
      </c>
      <c r="G428" s="17" t="s">
        <v>24</v>
      </c>
      <c r="H428" s="17">
        <v>2</v>
      </c>
      <c r="I428" s="17">
        <v>6</v>
      </c>
      <c r="J428" s="17" t="b">
        <v>1</v>
      </c>
      <c r="K428" s="17">
        <v>60</v>
      </c>
      <c r="L428" s="17">
        <v>159</v>
      </c>
      <c r="M428" s="17" t="s">
        <v>44</v>
      </c>
      <c r="N428" s="17" t="s">
        <v>26</v>
      </c>
      <c r="O428" s="17" t="s">
        <v>34</v>
      </c>
      <c r="P428" s="17">
        <v>51</v>
      </c>
      <c r="Q428" s="17">
        <v>3</v>
      </c>
      <c r="R428" s="17" t="b">
        <v>1</v>
      </c>
      <c r="S428" s="17" t="s">
        <v>28</v>
      </c>
      <c r="T428" s="17">
        <v>3197</v>
      </c>
      <c r="U428" s="17" t="s">
        <v>35</v>
      </c>
      <c r="V428" s="17" t="s">
        <v>52</v>
      </c>
      <c r="W428" s="17" t="s">
        <v>31</v>
      </c>
      <c r="X428" s="17">
        <v>19</v>
      </c>
      <c r="Y428" s="19">
        <f>streaming_service_data!$X428*streaming_service_data!$E428</f>
        <v>151.81</v>
      </c>
      <c r="Z428" s="17" t="s">
        <v>407</v>
      </c>
      <c r="AA428" s="17">
        <v>2023</v>
      </c>
      <c r="AB428" s="17" t="str">
        <f t="shared" si="30"/>
        <v>Nov</v>
      </c>
      <c r="AC428" s="17">
        <f t="shared" si="31"/>
        <v>2024</v>
      </c>
      <c r="AD428" s="17" t="s">
        <v>479</v>
      </c>
      <c r="AE428" s="38">
        <f t="shared" si="32"/>
        <v>7.7254901960784315</v>
      </c>
      <c r="AF428" s="31">
        <f t="shared" si="33"/>
        <v>0.12944162436548223</v>
      </c>
      <c r="AG428" s="17">
        <f ca="1">TODAY()-streaming_service_data!$D428</f>
        <v>122</v>
      </c>
      <c r="AH428" s="20" t="str">
        <f ca="1">IF(AG428&lt;=100,"Active",IF(streaming_service_data!$AG428&lt;200,"Moderate","In-Active"))</f>
        <v>Moderate</v>
      </c>
      <c r="AI428" s="2">
        <f t="shared" si="34"/>
        <v>19</v>
      </c>
    </row>
    <row r="429" spans="1:35" s="2" customFormat="1" ht="15" x14ac:dyDescent="0.2">
      <c r="A429" s="21">
        <v>5036</v>
      </c>
      <c r="B429" s="21" t="s">
        <v>187</v>
      </c>
      <c r="C429" s="22">
        <v>45520</v>
      </c>
      <c r="D429" s="22">
        <v>45625</v>
      </c>
      <c r="E429" s="21">
        <v>15.99</v>
      </c>
      <c r="F429" s="21">
        <v>381</v>
      </c>
      <c r="G429" s="21" t="s">
        <v>55</v>
      </c>
      <c r="H429" s="21">
        <v>5</v>
      </c>
      <c r="I429" s="21">
        <v>1</v>
      </c>
      <c r="J429" s="21" t="b">
        <v>1</v>
      </c>
      <c r="K429" s="21">
        <v>286</v>
      </c>
      <c r="L429" s="21">
        <v>121</v>
      </c>
      <c r="M429" s="21" t="s">
        <v>39</v>
      </c>
      <c r="N429" s="21" t="s">
        <v>64</v>
      </c>
      <c r="O429" s="21" t="s">
        <v>67</v>
      </c>
      <c r="P429" s="21">
        <v>57</v>
      </c>
      <c r="Q429" s="21">
        <v>4.0999999999999996</v>
      </c>
      <c r="R429" s="21" t="b">
        <v>1</v>
      </c>
      <c r="S429" s="21" t="s">
        <v>28</v>
      </c>
      <c r="T429" s="21">
        <v>967</v>
      </c>
      <c r="U429" s="21" t="s">
        <v>29</v>
      </c>
      <c r="V429" s="21" t="s">
        <v>52</v>
      </c>
      <c r="W429" s="21" t="s">
        <v>75</v>
      </c>
      <c r="X429" s="21">
        <v>3</v>
      </c>
      <c r="Y429" s="23">
        <f>streaming_service_data!$X429*streaming_service_data!$E429</f>
        <v>47.97</v>
      </c>
      <c r="Z429" s="21" t="s">
        <v>411</v>
      </c>
      <c r="AA429" s="21">
        <v>2024</v>
      </c>
      <c r="AB429" s="21" t="str">
        <f t="shared" si="30"/>
        <v>Nov</v>
      </c>
      <c r="AC429" s="21">
        <f t="shared" si="31"/>
        <v>2024</v>
      </c>
      <c r="AD429" s="21" t="s">
        <v>480</v>
      </c>
      <c r="AE429" s="39">
        <f t="shared" si="32"/>
        <v>6.6842105263157894</v>
      </c>
      <c r="AF429" s="35">
        <f t="shared" si="33"/>
        <v>0.14960629921259844</v>
      </c>
      <c r="AG429" s="21">
        <f ca="1">TODAY()-streaming_service_data!$D429</f>
        <v>120</v>
      </c>
      <c r="AH429" s="24" t="str">
        <f ca="1">IF(AG429&lt;=100,"Active",IF(streaming_service_data!$AG429&lt;200,"Moderate","In-Active"))</f>
        <v>Moderate</v>
      </c>
      <c r="AI429" s="2">
        <f t="shared" si="34"/>
        <v>3</v>
      </c>
    </row>
    <row r="430" spans="1:35" s="2" customFormat="1" ht="15" x14ac:dyDescent="0.2">
      <c r="A430" s="17">
        <v>5040</v>
      </c>
      <c r="B430" s="17" t="s">
        <v>333</v>
      </c>
      <c r="C430" s="25">
        <v>45028</v>
      </c>
      <c r="D430" s="25">
        <v>45334</v>
      </c>
      <c r="E430" s="17">
        <v>11.99</v>
      </c>
      <c r="F430" s="17">
        <v>166</v>
      </c>
      <c r="G430" s="17" t="s">
        <v>43</v>
      </c>
      <c r="H430" s="17">
        <v>5</v>
      </c>
      <c r="I430" s="17">
        <v>2</v>
      </c>
      <c r="J430" s="17" t="b">
        <v>1</v>
      </c>
      <c r="K430" s="17">
        <v>178</v>
      </c>
      <c r="L430" s="17">
        <v>61</v>
      </c>
      <c r="M430" s="17" t="s">
        <v>74</v>
      </c>
      <c r="N430" s="17" t="s">
        <v>40</v>
      </c>
      <c r="O430" s="17" t="s">
        <v>67</v>
      </c>
      <c r="P430" s="17">
        <v>30</v>
      </c>
      <c r="Q430" s="17">
        <v>3.1</v>
      </c>
      <c r="R430" s="17" t="b">
        <v>0</v>
      </c>
      <c r="S430" s="17" t="s">
        <v>28</v>
      </c>
      <c r="T430" s="17">
        <v>2964</v>
      </c>
      <c r="U430" s="17" t="s">
        <v>29</v>
      </c>
      <c r="V430" s="17" t="s">
        <v>52</v>
      </c>
      <c r="W430" s="17" t="s">
        <v>31</v>
      </c>
      <c r="X430" s="17">
        <v>10</v>
      </c>
      <c r="Y430" s="19">
        <f>streaming_service_data!$X430*streaming_service_data!$E430</f>
        <v>119.9</v>
      </c>
      <c r="Z430" s="17" t="s">
        <v>407</v>
      </c>
      <c r="AA430" s="17">
        <v>2023</v>
      </c>
      <c r="AB430" s="17" t="str">
        <f t="shared" si="30"/>
        <v>Feb</v>
      </c>
      <c r="AC430" s="17">
        <f t="shared" si="31"/>
        <v>2024</v>
      </c>
      <c r="AD430" s="17" t="s">
        <v>478</v>
      </c>
      <c r="AE430" s="38">
        <f t="shared" si="32"/>
        <v>5.5333333333333332</v>
      </c>
      <c r="AF430" s="31">
        <f t="shared" si="33"/>
        <v>0.18072289156626506</v>
      </c>
      <c r="AG430" s="17">
        <f ca="1">TODAY()-streaming_service_data!$D430</f>
        <v>411</v>
      </c>
      <c r="AH430" s="20" t="str">
        <f ca="1">IF(AG430&lt;=100,"Active",IF(streaming_service_data!$AG430&lt;200,"Moderate","In-Active"))</f>
        <v>In-Active</v>
      </c>
      <c r="AI430" s="2">
        <f t="shared" si="34"/>
        <v>10</v>
      </c>
    </row>
    <row r="431" spans="1:35" s="2" customFormat="1" ht="15" x14ac:dyDescent="0.2">
      <c r="A431" s="21">
        <v>5042</v>
      </c>
      <c r="B431" s="21" t="s">
        <v>100</v>
      </c>
      <c r="C431" s="22">
        <v>45338</v>
      </c>
      <c r="D431" s="22">
        <v>45619</v>
      </c>
      <c r="E431" s="21">
        <v>15.99</v>
      </c>
      <c r="F431" s="21">
        <v>197</v>
      </c>
      <c r="G431" s="21" t="s">
        <v>79</v>
      </c>
      <c r="H431" s="21">
        <v>4</v>
      </c>
      <c r="I431" s="21">
        <v>2</v>
      </c>
      <c r="J431" s="21" t="b">
        <v>0</v>
      </c>
      <c r="K431" s="21">
        <v>309</v>
      </c>
      <c r="L431" s="21">
        <v>178</v>
      </c>
      <c r="M431" s="21" t="s">
        <v>59</v>
      </c>
      <c r="N431" s="21" t="s">
        <v>64</v>
      </c>
      <c r="O431" s="21" t="s">
        <v>41</v>
      </c>
      <c r="P431" s="21">
        <v>7</v>
      </c>
      <c r="Q431" s="21">
        <v>4.3</v>
      </c>
      <c r="R431" s="21" t="b">
        <v>0</v>
      </c>
      <c r="S431" s="21" t="s">
        <v>28</v>
      </c>
      <c r="T431" s="21">
        <v>1577</v>
      </c>
      <c r="U431" s="21" t="s">
        <v>51</v>
      </c>
      <c r="V431" s="21" t="s">
        <v>30</v>
      </c>
      <c r="W431" s="21" t="s">
        <v>37</v>
      </c>
      <c r="X431" s="21">
        <v>9</v>
      </c>
      <c r="Y431" s="23">
        <f>streaming_service_data!$X431*streaming_service_data!$E431</f>
        <v>143.91</v>
      </c>
      <c r="Z431" s="21" t="s">
        <v>405</v>
      </c>
      <c r="AA431" s="21">
        <v>2024</v>
      </c>
      <c r="AB431" s="21" t="str">
        <f t="shared" si="30"/>
        <v>Nov</v>
      </c>
      <c r="AC431" s="21">
        <f t="shared" si="31"/>
        <v>2024</v>
      </c>
      <c r="AD431" s="21" t="s">
        <v>480</v>
      </c>
      <c r="AE431" s="39">
        <f t="shared" si="32"/>
        <v>28.142857142857142</v>
      </c>
      <c r="AF431" s="35">
        <f t="shared" si="33"/>
        <v>3.553299492385787E-2</v>
      </c>
      <c r="AG431" s="21">
        <f ca="1">TODAY()-streaming_service_data!$D431</f>
        <v>126</v>
      </c>
      <c r="AH431" s="24" t="str">
        <f ca="1">IF(AG431&lt;=100,"Active",IF(streaming_service_data!$AG431&lt;200,"Moderate","In-Active"))</f>
        <v>Moderate</v>
      </c>
      <c r="AI431" s="2">
        <f t="shared" si="34"/>
        <v>9</v>
      </c>
    </row>
    <row r="432" spans="1:35" s="2" customFormat="1" ht="15" x14ac:dyDescent="0.2">
      <c r="A432" s="17">
        <v>5045</v>
      </c>
      <c r="B432" s="17" t="s">
        <v>100</v>
      </c>
      <c r="C432" s="25">
        <v>45529</v>
      </c>
      <c r="D432" s="25">
        <v>45617</v>
      </c>
      <c r="E432" s="17">
        <v>11.99</v>
      </c>
      <c r="F432" s="17">
        <v>100</v>
      </c>
      <c r="G432" s="17" t="s">
        <v>62</v>
      </c>
      <c r="H432" s="17">
        <v>4</v>
      </c>
      <c r="I432" s="17">
        <v>1</v>
      </c>
      <c r="J432" s="17" t="b">
        <v>1</v>
      </c>
      <c r="K432" s="17">
        <v>983</v>
      </c>
      <c r="L432" s="17">
        <v>191</v>
      </c>
      <c r="M432" s="17" t="s">
        <v>74</v>
      </c>
      <c r="N432" s="17" t="s">
        <v>26</v>
      </c>
      <c r="O432" s="17" t="s">
        <v>41</v>
      </c>
      <c r="P432" s="17">
        <v>53</v>
      </c>
      <c r="Q432" s="17">
        <v>4.5</v>
      </c>
      <c r="R432" s="17" t="b">
        <v>0</v>
      </c>
      <c r="S432" s="17" t="s">
        <v>28</v>
      </c>
      <c r="T432" s="17">
        <v>2575</v>
      </c>
      <c r="U432" s="17" t="s">
        <v>65</v>
      </c>
      <c r="V432" s="17" t="s">
        <v>52</v>
      </c>
      <c r="W432" s="17" t="s">
        <v>75</v>
      </c>
      <c r="X432" s="17">
        <v>2</v>
      </c>
      <c r="Y432" s="19">
        <f>streaming_service_data!$X432*streaming_service_data!$E432</f>
        <v>23.98</v>
      </c>
      <c r="Z432" s="17" t="s">
        <v>411</v>
      </c>
      <c r="AA432" s="17">
        <v>2024</v>
      </c>
      <c r="AB432" s="17" t="str">
        <f t="shared" si="30"/>
        <v>Nov</v>
      </c>
      <c r="AC432" s="17">
        <f t="shared" si="31"/>
        <v>2024</v>
      </c>
      <c r="AD432" s="17" t="s">
        <v>478</v>
      </c>
      <c r="AE432" s="38">
        <f t="shared" si="32"/>
        <v>1.8867924528301887</v>
      </c>
      <c r="AF432" s="31">
        <f t="shared" si="33"/>
        <v>0.53</v>
      </c>
      <c r="AG432" s="17">
        <f ca="1">TODAY()-streaming_service_data!$D432</f>
        <v>128</v>
      </c>
      <c r="AH432" s="20" t="str">
        <f ca="1">IF(AG432&lt;=100,"Active",IF(streaming_service_data!$AG432&lt;200,"Moderate","In-Active"))</f>
        <v>Moderate</v>
      </c>
      <c r="AI432" s="2">
        <f t="shared" si="34"/>
        <v>2</v>
      </c>
    </row>
    <row r="433" spans="1:35" s="2" customFormat="1" ht="15" x14ac:dyDescent="0.2">
      <c r="A433" s="21">
        <v>5054</v>
      </c>
      <c r="B433" s="21" t="s">
        <v>38</v>
      </c>
      <c r="C433" s="22">
        <v>45231</v>
      </c>
      <c r="D433" s="22">
        <v>45626</v>
      </c>
      <c r="E433" s="21">
        <v>11.99</v>
      </c>
      <c r="F433" s="21">
        <v>203</v>
      </c>
      <c r="G433" s="21" t="s">
        <v>46</v>
      </c>
      <c r="H433" s="21">
        <v>5</v>
      </c>
      <c r="I433" s="21">
        <v>2</v>
      </c>
      <c r="J433" s="21" t="b">
        <v>0</v>
      </c>
      <c r="K433" s="21">
        <v>903</v>
      </c>
      <c r="L433" s="21">
        <v>19</v>
      </c>
      <c r="M433" s="21" t="s">
        <v>39</v>
      </c>
      <c r="N433" s="21" t="s">
        <v>49</v>
      </c>
      <c r="O433" s="21" t="s">
        <v>27</v>
      </c>
      <c r="P433" s="21">
        <v>76</v>
      </c>
      <c r="Q433" s="21">
        <v>4.5999999999999996</v>
      </c>
      <c r="R433" s="21" t="b">
        <v>0</v>
      </c>
      <c r="S433" s="21" t="s">
        <v>28</v>
      </c>
      <c r="T433" s="21">
        <v>1254</v>
      </c>
      <c r="U433" s="21" t="s">
        <v>57</v>
      </c>
      <c r="V433" s="21" t="s">
        <v>60</v>
      </c>
      <c r="W433" s="21" t="s">
        <v>53</v>
      </c>
      <c r="X433" s="21">
        <v>12</v>
      </c>
      <c r="Y433" s="23">
        <f>streaming_service_data!$X433*streaming_service_data!$E433</f>
        <v>143.88</v>
      </c>
      <c r="Z433" s="21" t="s">
        <v>414</v>
      </c>
      <c r="AA433" s="21">
        <v>2023</v>
      </c>
      <c r="AB433" s="21" t="str">
        <f t="shared" si="30"/>
        <v>Nov</v>
      </c>
      <c r="AC433" s="21">
        <f t="shared" si="31"/>
        <v>2024</v>
      </c>
      <c r="AD433" s="21" t="s">
        <v>478</v>
      </c>
      <c r="AE433" s="39">
        <f t="shared" si="32"/>
        <v>2.6710526315789473</v>
      </c>
      <c r="AF433" s="35">
        <f t="shared" si="33"/>
        <v>0.37438423645320196</v>
      </c>
      <c r="AG433" s="21">
        <f ca="1">TODAY()-streaming_service_data!$D433</f>
        <v>119</v>
      </c>
      <c r="AH433" s="24" t="str">
        <f ca="1">IF(AG433&lt;=100,"Active",IF(streaming_service_data!$AG433&lt;200,"Moderate","In-Active"))</f>
        <v>Moderate</v>
      </c>
      <c r="AI433" s="2">
        <f t="shared" si="34"/>
        <v>12</v>
      </c>
    </row>
    <row r="434" spans="1:35" s="2" customFormat="1" ht="15" x14ac:dyDescent="0.2">
      <c r="A434" s="17">
        <v>5059</v>
      </c>
      <c r="B434" s="17" t="s">
        <v>38</v>
      </c>
      <c r="C434" s="25">
        <v>45360</v>
      </c>
      <c r="D434" s="25">
        <v>45623</v>
      </c>
      <c r="E434" s="17">
        <v>11.99</v>
      </c>
      <c r="F434" s="17">
        <v>247</v>
      </c>
      <c r="G434" s="17" t="s">
        <v>62</v>
      </c>
      <c r="H434" s="17">
        <v>4</v>
      </c>
      <c r="I434" s="17">
        <v>4</v>
      </c>
      <c r="J434" s="17" t="b">
        <v>0</v>
      </c>
      <c r="K434" s="17">
        <v>510</v>
      </c>
      <c r="L434" s="17">
        <v>87</v>
      </c>
      <c r="M434" s="17" t="s">
        <v>59</v>
      </c>
      <c r="N434" s="17" t="s">
        <v>40</v>
      </c>
      <c r="O434" s="17" t="s">
        <v>41</v>
      </c>
      <c r="P434" s="17">
        <v>99</v>
      </c>
      <c r="Q434" s="17">
        <v>3.5</v>
      </c>
      <c r="R434" s="17" t="b">
        <v>0</v>
      </c>
      <c r="S434" s="17" t="s">
        <v>28</v>
      </c>
      <c r="T434" s="17">
        <v>3100</v>
      </c>
      <c r="U434" s="17" t="s">
        <v>51</v>
      </c>
      <c r="V434" s="17" t="s">
        <v>60</v>
      </c>
      <c r="W434" s="17" t="s">
        <v>75</v>
      </c>
      <c r="X434" s="17">
        <v>8</v>
      </c>
      <c r="Y434" s="19">
        <f>streaming_service_data!$X434*streaming_service_data!$E434</f>
        <v>95.92</v>
      </c>
      <c r="Z434" s="17" t="s">
        <v>406</v>
      </c>
      <c r="AA434" s="17">
        <v>2024</v>
      </c>
      <c r="AB434" s="17" t="str">
        <f t="shared" si="30"/>
        <v>Nov</v>
      </c>
      <c r="AC434" s="17">
        <f t="shared" si="31"/>
        <v>2024</v>
      </c>
      <c r="AD434" s="17" t="s">
        <v>478</v>
      </c>
      <c r="AE434" s="38">
        <f t="shared" si="32"/>
        <v>2.4949494949494948</v>
      </c>
      <c r="AF434" s="31">
        <f t="shared" si="33"/>
        <v>0.40080971659919029</v>
      </c>
      <c r="AG434" s="17">
        <f ca="1">TODAY()-streaming_service_data!$D434</f>
        <v>122</v>
      </c>
      <c r="AH434" s="20" t="str">
        <f ca="1">IF(AG434&lt;=100,"Active",IF(streaming_service_data!$AG434&lt;200,"Moderate","In-Active"))</f>
        <v>Moderate</v>
      </c>
      <c r="AI434" s="2">
        <f t="shared" si="34"/>
        <v>8</v>
      </c>
    </row>
    <row r="435" spans="1:35" s="2" customFormat="1" ht="15" x14ac:dyDescent="0.2">
      <c r="A435" s="21">
        <v>5063</v>
      </c>
      <c r="B435" s="21" t="s">
        <v>278</v>
      </c>
      <c r="C435" s="22">
        <v>45388</v>
      </c>
      <c r="D435" s="22">
        <v>45618</v>
      </c>
      <c r="E435" s="21">
        <v>7.99</v>
      </c>
      <c r="F435" s="21">
        <v>159</v>
      </c>
      <c r="G435" s="21" t="s">
        <v>24</v>
      </c>
      <c r="H435" s="21">
        <v>4</v>
      </c>
      <c r="I435" s="21">
        <v>5</v>
      </c>
      <c r="J435" s="21" t="b">
        <v>1</v>
      </c>
      <c r="K435" s="21">
        <v>138</v>
      </c>
      <c r="L435" s="21">
        <v>3</v>
      </c>
      <c r="M435" s="21" t="s">
        <v>63</v>
      </c>
      <c r="N435" s="21" t="s">
        <v>40</v>
      </c>
      <c r="O435" s="21" t="s">
        <v>27</v>
      </c>
      <c r="P435" s="21">
        <v>12</v>
      </c>
      <c r="Q435" s="21">
        <v>3.9</v>
      </c>
      <c r="R435" s="21" t="b">
        <v>1</v>
      </c>
      <c r="S435" s="21" t="s">
        <v>28</v>
      </c>
      <c r="T435" s="21">
        <v>3604</v>
      </c>
      <c r="U435" s="21" t="s">
        <v>57</v>
      </c>
      <c r="V435" s="21" t="s">
        <v>36</v>
      </c>
      <c r="W435" s="21" t="s">
        <v>53</v>
      </c>
      <c r="X435" s="21">
        <v>7</v>
      </c>
      <c r="Y435" s="23">
        <f>streaming_service_data!$X435*streaming_service_data!$E435</f>
        <v>55.93</v>
      </c>
      <c r="Z435" s="21" t="s">
        <v>407</v>
      </c>
      <c r="AA435" s="21">
        <v>2024</v>
      </c>
      <c r="AB435" s="21" t="str">
        <f t="shared" si="30"/>
        <v>Nov</v>
      </c>
      <c r="AC435" s="21">
        <f t="shared" si="31"/>
        <v>2024</v>
      </c>
      <c r="AD435" s="21" t="s">
        <v>479</v>
      </c>
      <c r="AE435" s="39">
        <f t="shared" si="32"/>
        <v>13.25</v>
      </c>
      <c r="AF435" s="35">
        <f t="shared" si="33"/>
        <v>7.5471698113207544E-2</v>
      </c>
      <c r="AG435" s="21">
        <f ca="1">TODAY()-streaming_service_data!$D435</f>
        <v>127</v>
      </c>
      <c r="AH435" s="24" t="str">
        <f ca="1">IF(AG435&lt;=100,"Active",IF(streaming_service_data!$AG435&lt;200,"Moderate","In-Active"))</f>
        <v>Moderate</v>
      </c>
      <c r="AI435" s="2">
        <f t="shared" si="34"/>
        <v>7</v>
      </c>
    </row>
    <row r="436" spans="1:35" s="2" customFormat="1" ht="15" x14ac:dyDescent="0.2">
      <c r="A436" s="17">
        <v>5065</v>
      </c>
      <c r="B436" s="17" t="s">
        <v>167</v>
      </c>
      <c r="C436" s="25">
        <v>44981</v>
      </c>
      <c r="D436" s="25">
        <v>45626</v>
      </c>
      <c r="E436" s="17">
        <v>11.99</v>
      </c>
      <c r="F436" s="17">
        <v>362</v>
      </c>
      <c r="G436" s="17" t="s">
        <v>79</v>
      </c>
      <c r="H436" s="17">
        <v>2</v>
      </c>
      <c r="I436" s="17">
        <v>6</v>
      </c>
      <c r="J436" s="17" t="b">
        <v>1</v>
      </c>
      <c r="K436" s="17">
        <v>490</v>
      </c>
      <c r="L436" s="17">
        <v>22</v>
      </c>
      <c r="M436" s="17" t="s">
        <v>44</v>
      </c>
      <c r="N436" s="17" t="s">
        <v>64</v>
      </c>
      <c r="O436" s="17" t="s">
        <v>34</v>
      </c>
      <c r="P436" s="17">
        <v>62</v>
      </c>
      <c r="Q436" s="17">
        <v>4.7</v>
      </c>
      <c r="R436" s="17" t="b">
        <v>1</v>
      </c>
      <c r="S436" s="17" t="s">
        <v>28</v>
      </c>
      <c r="T436" s="17">
        <v>47</v>
      </c>
      <c r="U436" s="17" t="s">
        <v>35</v>
      </c>
      <c r="V436" s="17" t="s">
        <v>68</v>
      </c>
      <c r="W436" s="17" t="s">
        <v>75</v>
      </c>
      <c r="X436" s="17">
        <v>21</v>
      </c>
      <c r="Y436" s="19">
        <f>streaming_service_data!$X436*streaming_service_data!$E436</f>
        <v>251.79</v>
      </c>
      <c r="Z436" s="17" t="s">
        <v>405</v>
      </c>
      <c r="AA436" s="17">
        <v>2023</v>
      </c>
      <c r="AB436" s="17" t="str">
        <f t="shared" si="30"/>
        <v>Nov</v>
      </c>
      <c r="AC436" s="17">
        <f t="shared" si="31"/>
        <v>2024</v>
      </c>
      <c r="AD436" s="17" t="s">
        <v>478</v>
      </c>
      <c r="AE436" s="38">
        <f t="shared" si="32"/>
        <v>5.838709677419355</v>
      </c>
      <c r="AF436" s="31">
        <f t="shared" si="33"/>
        <v>0.17127071823204421</v>
      </c>
      <c r="AG436" s="17">
        <f ca="1">TODAY()-streaming_service_data!$D436</f>
        <v>119</v>
      </c>
      <c r="AH436" s="20" t="str">
        <f ca="1">IF(AG436&lt;=100,"Active",IF(streaming_service_data!$AG436&lt;200,"Moderate","In-Active"))</f>
        <v>Moderate</v>
      </c>
      <c r="AI436" s="2">
        <f t="shared" si="34"/>
        <v>21</v>
      </c>
    </row>
    <row r="437" spans="1:35" s="2" customFormat="1" ht="15" x14ac:dyDescent="0.2">
      <c r="A437" s="21">
        <v>5067</v>
      </c>
      <c r="B437" s="21" t="s">
        <v>137</v>
      </c>
      <c r="C437" s="22">
        <v>45535</v>
      </c>
      <c r="D437" s="22">
        <v>45623</v>
      </c>
      <c r="E437" s="21">
        <v>7.99</v>
      </c>
      <c r="F437" s="21">
        <v>155</v>
      </c>
      <c r="G437" s="21" t="s">
        <v>46</v>
      </c>
      <c r="H437" s="21">
        <v>5</v>
      </c>
      <c r="I437" s="21">
        <v>1</v>
      </c>
      <c r="J437" s="21" t="b">
        <v>1</v>
      </c>
      <c r="K437" s="21">
        <v>305</v>
      </c>
      <c r="L437" s="21">
        <v>77</v>
      </c>
      <c r="M437" s="21" t="s">
        <v>25</v>
      </c>
      <c r="N437" s="21" t="s">
        <v>64</v>
      </c>
      <c r="O437" s="21" t="s">
        <v>67</v>
      </c>
      <c r="P437" s="21">
        <v>66</v>
      </c>
      <c r="Q437" s="21">
        <v>3.4</v>
      </c>
      <c r="R437" s="21" t="b">
        <v>0</v>
      </c>
      <c r="S437" s="21" t="s">
        <v>28</v>
      </c>
      <c r="T437" s="21">
        <v>234</v>
      </c>
      <c r="U437" s="21" t="s">
        <v>29</v>
      </c>
      <c r="V437" s="21" t="s">
        <v>68</v>
      </c>
      <c r="W437" s="21" t="s">
        <v>75</v>
      </c>
      <c r="X437" s="21">
        <v>2</v>
      </c>
      <c r="Y437" s="23">
        <f>streaming_service_data!$X437*streaming_service_data!$E437</f>
        <v>15.98</v>
      </c>
      <c r="Z437" s="21" t="s">
        <v>411</v>
      </c>
      <c r="AA437" s="21">
        <v>2024</v>
      </c>
      <c r="AB437" s="21" t="str">
        <f t="shared" si="30"/>
        <v>Nov</v>
      </c>
      <c r="AC437" s="21">
        <f t="shared" si="31"/>
        <v>2024</v>
      </c>
      <c r="AD437" s="21" t="s">
        <v>479</v>
      </c>
      <c r="AE437" s="39">
        <f t="shared" si="32"/>
        <v>2.3484848484848486</v>
      </c>
      <c r="AF437" s="35">
        <f t="shared" si="33"/>
        <v>0.4258064516129032</v>
      </c>
      <c r="AG437" s="21">
        <f ca="1">TODAY()-streaming_service_data!$D437</f>
        <v>122</v>
      </c>
      <c r="AH437" s="24" t="str">
        <f ca="1">IF(AG437&lt;=100,"Active",IF(streaming_service_data!$AG437&lt;200,"Moderate","In-Active"))</f>
        <v>Moderate</v>
      </c>
      <c r="AI437" s="2">
        <f t="shared" si="34"/>
        <v>2</v>
      </c>
    </row>
    <row r="438" spans="1:35" s="2" customFormat="1" ht="15" x14ac:dyDescent="0.2">
      <c r="A438" s="17">
        <v>5081</v>
      </c>
      <c r="B438" s="17" t="s">
        <v>203</v>
      </c>
      <c r="C438" s="25">
        <v>45592</v>
      </c>
      <c r="D438" s="25">
        <v>45616</v>
      </c>
      <c r="E438" s="17">
        <v>11.99</v>
      </c>
      <c r="F438" s="17">
        <v>16</v>
      </c>
      <c r="G438" s="17" t="s">
        <v>79</v>
      </c>
      <c r="H438" s="17">
        <v>1</v>
      </c>
      <c r="I438" s="17">
        <v>5</v>
      </c>
      <c r="J438" s="17" t="b">
        <v>1</v>
      </c>
      <c r="K438" s="17">
        <v>803</v>
      </c>
      <c r="L438" s="17">
        <v>196</v>
      </c>
      <c r="M438" s="17" t="s">
        <v>59</v>
      </c>
      <c r="N438" s="17" t="s">
        <v>64</v>
      </c>
      <c r="O438" s="17" t="s">
        <v>27</v>
      </c>
      <c r="P438" s="17">
        <v>90</v>
      </c>
      <c r="Q438" s="17">
        <v>4.3</v>
      </c>
      <c r="R438" s="17" t="b">
        <v>1</v>
      </c>
      <c r="S438" s="17" t="s">
        <v>28</v>
      </c>
      <c r="T438" s="17">
        <v>1946</v>
      </c>
      <c r="U438" s="17" t="s">
        <v>51</v>
      </c>
      <c r="V438" s="17" t="s">
        <v>60</v>
      </c>
      <c r="W438" s="17" t="s">
        <v>31</v>
      </c>
      <c r="X438" s="17">
        <v>1</v>
      </c>
      <c r="Y438" s="19">
        <f>streaming_service_data!$X438*streaming_service_data!$E438</f>
        <v>11.99</v>
      </c>
      <c r="Z438" s="17" t="s">
        <v>413</v>
      </c>
      <c r="AA438" s="17">
        <v>2024</v>
      </c>
      <c r="AB438" s="17" t="str">
        <f t="shared" si="30"/>
        <v>Nov</v>
      </c>
      <c r="AC438" s="17">
        <f t="shared" si="31"/>
        <v>2024</v>
      </c>
      <c r="AD438" s="17" t="s">
        <v>478</v>
      </c>
      <c r="AE438" s="38">
        <f t="shared" si="32"/>
        <v>0.17777777777777778</v>
      </c>
      <c r="AF438" s="31">
        <f t="shared" si="33"/>
        <v>5.625</v>
      </c>
      <c r="AG438" s="17">
        <f ca="1">TODAY()-streaming_service_data!$D438</f>
        <v>129</v>
      </c>
      <c r="AH438" s="20" t="str">
        <f ca="1">IF(AG438&lt;=100,"Active",IF(streaming_service_data!$AG438&lt;200,"Moderate","In-Active"))</f>
        <v>Moderate</v>
      </c>
      <c r="AI438" s="2">
        <f t="shared" si="34"/>
        <v>1</v>
      </c>
    </row>
    <row r="439" spans="1:35" s="2" customFormat="1" ht="15" x14ac:dyDescent="0.2">
      <c r="A439" s="21">
        <v>5083</v>
      </c>
      <c r="B439" s="21" t="s">
        <v>105</v>
      </c>
      <c r="C439" s="22">
        <v>45620</v>
      </c>
      <c r="D439" s="22">
        <v>45619</v>
      </c>
      <c r="E439" s="21">
        <v>15.99</v>
      </c>
      <c r="F439" s="21">
        <v>19</v>
      </c>
      <c r="G439" s="21" t="s">
        <v>79</v>
      </c>
      <c r="H439" s="21">
        <v>3</v>
      </c>
      <c r="I439" s="21">
        <v>2</v>
      </c>
      <c r="J439" s="21" t="b">
        <v>1</v>
      </c>
      <c r="K439" s="21">
        <v>781</v>
      </c>
      <c r="L439" s="21">
        <v>179</v>
      </c>
      <c r="M439" s="21" t="s">
        <v>39</v>
      </c>
      <c r="N439" s="21" t="s">
        <v>40</v>
      </c>
      <c r="O439" s="21" t="s">
        <v>34</v>
      </c>
      <c r="P439" s="21">
        <v>8</v>
      </c>
      <c r="Q439" s="21">
        <v>4.3</v>
      </c>
      <c r="R439" s="21" t="b">
        <v>0</v>
      </c>
      <c r="S439" s="21" t="s">
        <v>28</v>
      </c>
      <c r="T439" s="21">
        <v>1525</v>
      </c>
      <c r="U439" s="21" t="s">
        <v>57</v>
      </c>
      <c r="V439" s="21" t="s">
        <v>60</v>
      </c>
      <c r="W439" s="21" t="s">
        <v>37</v>
      </c>
      <c r="X439" s="21">
        <v>1</v>
      </c>
      <c r="Y439" s="23">
        <f>streaming_service_data!$X439*streaming_service_data!$E439</f>
        <v>15.99</v>
      </c>
      <c r="Z439" s="21" t="s">
        <v>414</v>
      </c>
      <c r="AA439" s="21">
        <v>2024</v>
      </c>
      <c r="AB439" s="21" t="str">
        <f t="shared" si="30"/>
        <v>Nov</v>
      </c>
      <c r="AC439" s="21">
        <f t="shared" si="31"/>
        <v>2024</v>
      </c>
      <c r="AD439" s="21" t="s">
        <v>480</v>
      </c>
      <c r="AE439" s="39">
        <f t="shared" si="32"/>
        <v>2.375</v>
      </c>
      <c r="AF439" s="35">
        <f t="shared" si="33"/>
        <v>0.42105263157894735</v>
      </c>
      <c r="AG439" s="21">
        <f ca="1">TODAY()-streaming_service_data!$D439</f>
        <v>126</v>
      </c>
      <c r="AH439" s="24" t="str">
        <f ca="1">IF(AG439&lt;=100,"Active",IF(streaming_service_data!$AG439&lt;200,"Moderate","In-Active"))</f>
        <v>Moderate</v>
      </c>
      <c r="AI439" s="2">
        <f t="shared" si="34"/>
        <v>1</v>
      </c>
    </row>
    <row r="440" spans="1:35" s="2" customFormat="1" ht="15" x14ac:dyDescent="0.2">
      <c r="A440" s="17">
        <v>5084</v>
      </c>
      <c r="B440" s="17" t="s">
        <v>331</v>
      </c>
      <c r="C440" s="25">
        <v>45224</v>
      </c>
      <c r="D440" s="25">
        <v>45618</v>
      </c>
      <c r="E440" s="17">
        <v>11.99</v>
      </c>
      <c r="F440" s="17">
        <v>135</v>
      </c>
      <c r="G440" s="17" t="s">
        <v>24</v>
      </c>
      <c r="H440" s="17">
        <v>4</v>
      </c>
      <c r="I440" s="17">
        <v>6</v>
      </c>
      <c r="J440" s="17" t="b">
        <v>0</v>
      </c>
      <c r="K440" s="17">
        <v>50</v>
      </c>
      <c r="L440" s="17">
        <v>15</v>
      </c>
      <c r="M440" s="17" t="s">
        <v>39</v>
      </c>
      <c r="N440" s="17" t="s">
        <v>49</v>
      </c>
      <c r="O440" s="17" t="s">
        <v>67</v>
      </c>
      <c r="P440" s="17">
        <v>91</v>
      </c>
      <c r="Q440" s="17">
        <v>4.4000000000000004</v>
      </c>
      <c r="R440" s="17" t="b">
        <v>0</v>
      </c>
      <c r="S440" s="17" t="s">
        <v>28</v>
      </c>
      <c r="T440" s="17">
        <v>1510</v>
      </c>
      <c r="U440" s="17" t="s">
        <v>51</v>
      </c>
      <c r="V440" s="17" t="s">
        <v>68</v>
      </c>
      <c r="W440" s="17" t="s">
        <v>31</v>
      </c>
      <c r="X440" s="17">
        <v>12</v>
      </c>
      <c r="Y440" s="19">
        <f>streaming_service_data!$X440*streaming_service_data!$E440</f>
        <v>143.88</v>
      </c>
      <c r="Z440" s="17" t="s">
        <v>413</v>
      </c>
      <c r="AA440" s="17">
        <v>2023</v>
      </c>
      <c r="AB440" s="17" t="str">
        <f t="shared" si="30"/>
        <v>Nov</v>
      </c>
      <c r="AC440" s="17">
        <f t="shared" si="31"/>
        <v>2024</v>
      </c>
      <c r="AD440" s="17" t="s">
        <v>478</v>
      </c>
      <c r="AE440" s="38">
        <f t="shared" si="32"/>
        <v>1.4835164835164836</v>
      </c>
      <c r="AF440" s="31">
        <f t="shared" si="33"/>
        <v>0.67407407407407405</v>
      </c>
      <c r="AG440" s="17">
        <f ca="1">TODAY()-streaming_service_data!$D440</f>
        <v>127</v>
      </c>
      <c r="AH440" s="20" t="str">
        <f ca="1">IF(AG440&lt;=100,"Active",IF(streaming_service_data!$AG440&lt;200,"Moderate","In-Active"))</f>
        <v>Moderate</v>
      </c>
      <c r="AI440" s="2">
        <f t="shared" si="34"/>
        <v>12</v>
      </c>
    </row>
    <row r="441" spans="1:35" s="2" customFormat="1" ht="15" x14ac:dyDescent="0.2">
      <c r="A441" s="21">
        <v>5109</v>
      </c>
      <c r="B441" s="21" t="s">
        <v>121</v>
      </c>
      <c r="C441" s="22">
        <v>45406</v>
      </c>
      <c r="D441" s="22">
        <v>45639</v>
      </c>
      <c r="E441" s="21">
        <v>11.99</v>
      </c>
      <c r="F441" s="21">
        <v>490</v>
      </c>
      <c r="G441" s="21" t="s">
        <v>46</v>
      </c>
      <c r="H441" s="21">
        <v>4</v>
      </c>
      <c r="I441" s="21">
        <v>3</v>
      </c>
      <c r="J441" s="21" t="b">
        <v>0</v>
      </c>
      <c r="K441" s="21">
        <v>466</v>
      </c>
      <c r="L441" s="21">
        <v>106</v>
      </c>
      <c r="M441" s="21" t="s">
        <v>63</v>
      </c>
      <c r="N441" s="21" t="s">
        <v>49</v>
      </c>
      <c r="O441" s="21" t="s">
        <v>67</v>
      </c>
      <c r="P441" s="21">
        <v>91</v>
      </c>
      <c r="Q441" s="21">
        <v>3.7</v>
      </c>
      <c r="R441" s="21" t="b">
        <v>0</v>
      </c>
      <c r="S441" s="21" t="s">
        <v>28</v>
      </c>
      <c r="T441" s="21">
        <v>1080</v>
      </c>
      <c r="U441" s="21" t="s">
        <v>35</v>
      </c>
      <c r="V441" s="21" t="s">
        <v>52</v>
      </c>
      <c r="W441" s="21" t="s">
        <v>75</v>
      </c>
      <c r="X441" s="21">
        <v>7</v>
      </c>
      <c r="Y441" s="23">
        <f>streaming_service_data!$X441*streaming_service_data!$E441</f>
        <v>83.93</v>
      </c>
      <c r="Z441" s="21" t="s">
        <v>407</v>
      </c>
      <c r="AA441" s="21">
        <v>2024</v>
      </c>
      <c r="AB441" s="21" t="str">
        <f t="shared" si="30"/>
        <v>Dec</v>
      </c>
      <c r="AC441" s="21">
        <f t="shared" si="31"/>
        <v>2024</v>
      </c>
      <c r="AD441" s="21" t="s">
        <v>478</v>
      </c>
      <c r="AE441" s="39">
        <f t="shared" si="32"/>
        <v>5.384615384615385</v>
      </c>
      <c r="AF441" s="35">
        <f t="shared" si="33"/>
        <v>0.18571428571428572</v>
      </c>
      <c r="AG441" s="21">
        <f ca="1">TODAY()-streaming_service_data!$D441</f>
        <v>106</v>
      </c>
      <c r="AH441" s="24" t="str">
        <f ca="1">IF(AG441&lt;=100,"Active",IF(streaming_service_data!$AG441&lt;200,"Moderate","In-Active"))</f>
        <v>Moderate</v>
      </c>
      <c r="AI441" s="2">
        <f t="shared" si="34"/>
        <v>7</v>
      </c>
    </row>
    <row r="442" spans="1:35" s="2" customFormat="1" ht="15" x14ac:dyDescent="0.2">
      <c r="A442" s="17">
        <v>5112</v>
      </c>
      <c r="B442" s="17" t="s">
        <v>148</v>
      </c>
      <c r="C442" s="25">
        <v>45423</v>
      </c>
      <c r="D442" s="25">
        <v>45640</v>
      </c>
      <c r="E442" s="17">
        <v>15.99</v>
      </c>
      <c r="F442" s="17">
        <v>240</v>
      </c>
      <c r="G442" s="17" t="s">
        <v>55</v>
      </c>
      <c r="H442" s="17">
        <v>2</v>
      </c>
      <c r="I442" s="17">
        <v>6</v>
      </c>
      <c r="J442" s="17" t="b">
        <v>1</v>
      </c>
      <c r="K442" s="17">
        <v>564</v>
      </c>
      <c r="L442" s="17">
        <v>121</v>
      </c>
      <c r="M442" s="17" t="s">
        <v>25</v>
      </c>
      <c r="N442" s="17" t="s">
        <v>64</v>
      </c>
      <c r="O442" s="17" t="s">
        <v>27</v>
      </c>
      <c r="P442" s="17">
        <v>40</v>
      </c>
      <c r="Q442" s="17">
        <v>3.5</v>
      </c>
      <c r="R442" s="17" t="b">
        <v>1</v>
      </c>
      <c r="S442" s="17" t="s">
        <v>28</v>
      </c>
      <c r="T442" s="17">
        <v>333</v>
      </c>
      <c r="U442" s="17" t="s">
        <v>51</v>
      </c>
      <c r="V442" s="17" t="s">
        <v>36</v>
      </c>
      <c r="W442" s="17" t="s">
        <v>37</v>
      </c>
      <c r="X442" s="17">
        <v>7</v>
      </c>
      <c r="Y442" s="19">
        <f>streaming_service_data!$X442*streaming_service_data!$E442</f>
        <v>111.93</v>
      </c>
      <c r="Z442" s="17" t="s">
        <v>408</v>
      </c>
      <c r="AA442" s="17">
        <v>2024</v>
      </c>
      <c r="AB442" s="17" t="str">
        <f t="shared" si="30"/>
        <v>Dec</v>
      </c>
      <c r="AC442" s="17">
        <f t="shared" si="31"/>
        <v>2024</v>
      </c>
      <c r="AD442" s="17" t="s">
        <v>480</v>
      </c>
      <c r="AE442" s="38">
        <f t="shared" si="32"/>
        <v>6</v>
      </c>
      <c r="AF442" s="31">
        <f t="shared" si="33"/>
        <v>0.16666666666666666</v>
      </c>
      <c r="AG442" s="17">
        <f ca="1">TODAY()-streaming_service_data!$D442</f>
        <v>105</v>
      </c>
      <c r="AH442" s="20" t="str">
        <f ca="1">IF(AG442&lt;=100,"Active",IF(streaming_service_data!$AG442&lt;200,"Moderate","In-Active"))</f>
        <v>Moderate</v>
      </c>
      <c r="AI442" s="2">
        <f t="shared" si="34"/>
        <v>7</v>
      </c>
    </row>
    <row r="443" spans="1:35" s="2" customFormat="1" ht="15" x14ac:dyDescent="0.2">
      <c r="A443" s="21">
        <v>5120</v>
      </c>
      <c r="B443" s="21" t="s">
        <v>58</v>
      </c>
      <c r="C443" s="22">
        <v>45443</v>
      </c>
      <c r="D443" s="22">
        <v>45640</v>
      </c>
      <c r="E443" s="21">
        <v>15.99</v>
      </c>
      <c r="F443" s="21">
        <v>258</v>
      </c>
      <c r="G443" s="21" t="s">
        <v>24</v>
      </c>
      <c r="H443" s="21">
        <v>4</v>
      </c>
      <c r="I443" s="21">
        <v>1</v>
      </c>
      <c r="J443" s="21" t="b">
        <v>1</v>
      </c>
      <c r="K443" s="21">
        <v>907</v>
      </c>
      <c r="L443" s="21">
        <v>47</v>
      </c>
      <c r="M443" s="21" t="s">
        <v>59</v>
      </c>
      <c r="N443" s="21" t="s">
        <v>40</v>
      </c>
      <c r="O443" s="21" t="s">
        <v>27</v>
      </c>
      <c r="P443" s="21">
        <v>32</v>
      </c>
      <c r="Q443" s="21">
        <v>3.7</v>
      </c>
      <c r="R443" s="21" t="b">
        <v>1</v>
      </c>
      <c r="S443" s="21" t="s">
        <v>28</v>
      </c>
      <c r="T443" s="21">
        <v>2866</v>
      </c>
      <c r="U443" s="21" t="s">
        <v>29</v>
      </c>
      <c r="V443" s="21" t="s">
        <v>60</v>
      </c>
      <c r="W443" s="21" t="s">
        <v>31</v>
      </c>
      <c r="X443" s="21">
        <v>6</v>
      </c>
      <c r="Y443" s="23">
        <f>streaming_service_data!$X443*streaming_service_data!$E443</f>
        <v>95.94</v>
      </c>
      <c r="Z443" s="21" t="s">
        <v>408</v>
      </c>
      <c r="AA443" s="21">
        <v>2024</v>
      </c>
      <c r="AB443" s="21" t="str">
        <f t="shared" si="30"/>
        <v>Dec</v>
      </c>
      <c r="AC443" s="21">
        <f t="shared" si="31"/>
        <v>2024</v>
      </c>
      <c r="AD443" s="21" t="s">
        <v>480</v>
      </c>
      <c r="AE443" s="39">
        <f t="shared" si="32"/>
        <v>8.0625</v>
      </c>
      <c r="AF443" s="35">
        <f t="shared" si="33"/>
        <v>0.12403100775193798</v>
      </c>
      <c r="AG443" s="21">
        <f ca="1">TODAY()-streaming_service_data!$D443</f>
        <v>105</v>
      </c>
      <c r="AH443" s="24" t="str">
        <f ca="1">IF(AG443&lt;=100,"Active",IF(streaming_service_data!$AG443&lt;200,"Moderate","In-Active"))</f>
        <v>Moderate</v>
      </c>
      <c r="AI443" s="2">
        <f t="shared" si="34"/>
        <v>6</v>
      </c>
    </row>
    <row r="444" spans="1:35" s="2" customFormat="1" ht="15" x14ac:dyDescent="0.2">
      <c r="A444" s="17">
        <v>5126</v>
      </c>
      <c r="B444" s="17" t="s">
        <v>176</v>
      </c>
      <c r="C444" s="25">
        <v>45448</v>
      </c>
      <c r="D444" s="25">
        <v>45363</v>
      </c>
      <c r="E444" s="17">
        <v>7.99</v>
      </c>
      <c r="F444" s="17">
        <v>259</v>
      </c>
      <c r="G444" s="17" t="s">
        <v>33</v>
      </c>
      <c r="H444" s="17">
        <v>1</v>
      </c>
      <c r="I444" s="17">
        <v>1</v>
      </c>
      <c r="J444" s="17" t="b">
        <v>1</v>
      </c>
      <c r="K444" s="17">
        <v>327</v>
      </c>
      <c r="L444" s="17">
        <v>76</v>
      </c>
      <c r="M444" s="17" t="s">
        <v>44</v>
      </c>
      <c r="N444" s="17" t="s">
        <v>26</v>
      </c>
      <c r="O444" s="17" t="s">
        <v>67</v>
      </c>
      <c r="P444" s="17">
        <v>9</v>
      </c>
      <c r="Q444" s="17">
        <v>4.3</v>
      </c>
      <c r="R444" s="17" t="b">
        <v>1</v>
      </c>
      <c r="S444" s="17" t="s">
        <v>28</v>
      </c>
      <c r="T444" s="17">
        <v>428</v>
      </c>
      <c r="U444" s="17" t="s">
        <v>65</v>
      </c>
      <c r="V444" s="17" t="s">
        <v>36</v>
      </c>
      <c r="W444" s="17" t="s">
        <v>75</v>
      </c>
      <c r="X444" s="17">
        <v>2</v>
      </c>
      <c r="Y444" s="19">
        <f>streaming_service_data!$X444*streaming_service_data!$E444</f>
        <v>15.98</v>
      </c>
      <c r="Z444" s="17" t="s">
        <v>409</v>
      </c>
      <c r="AA444" s="17">
        <v>2024</v>
      </c>
      <c r="AB444" s="17" t="str">
        <f t="shared" si="30"/>
        <v>Mar</v>
      </c>
      <c r="AC444" s="17">
        <f t="shared" si="31"/>
        <v>2024</v>
      </c>
      <c r="AD444" s="17" t="s">
        <v>479</v>
      </c>
      <c r="AE444" s="38">
        <f t="shared" si="32"/>
        <v>28.777777777777779</v>
      </c>
      <c r="AF444" s="31">
        <f t="shared" si="33"/>
        <v>3.4749034749034749E-2</v>
      </c>
      <c r="AG444" s="17">
        <f ca="1">TODAY()-streaming_service_data!$D444</f>
        <v>382</v>
      </c>
      <c r="AH444" s="20" t="str">
        <f ca="1">IF(AG444&lt;=100,"Active",IF(streaming_service_data!$AG444&lt;200,"Moderate","In-Active"))</f>
        <v>In-Active</v>
      </c>
      <c r="AI444" s="2">
        <f t="shared" si="34"/>
        <v>2</v>
      </c>
    </row>
    <row r="445" spans="1:35" s="2" customFormat="1" ht="15" x14ac:dyDescent="0.2">
      <c r="A445" s="21">
        <v>5147</v>
      </c>
      <c r="B445" s="21" t="s">
        <v>100</v>
      </c>
      <c r="C445" s="22">
        <v>45091</v>
      </c>
      <c r="D445" s="22">
        <v>45640</v>
      </c>
      <c r="E445" s="21">
        <v>7.99</v>
      </c>
      <c r="F445" s="21">
        <v>215</v>
      </c>
      <c r="G445" s="21" t="s">
        <v>62</v>
      </c>
      <c r="H445" s="21">
        <v>5</v>
      </c>
      <c r="I445" s="21">
        <v>4</v>
      </c>
      <c r="J445" s="21" t="b">
        <v>1</v>
      </c>
      <c r="K445" s="21">
        <v>150</v>
      </c>
      <c r="L445" s="21">
        <v>57</v>
      </c>
      <c r="M445" s="21" t="s">
        <v>44</v>
      </c>
      <c r="N445" s="21" t="s">
        <v>26</v>
      </c>
      <c r="O445" s="21" t="s">
        <v>27</v>
      </c>
      <c r="P445" s="21">
        <v>76</v>
      </c>
      <c r="Q445" s="21">
        <v>4.5</v>
      </c>
      <c r="R445" s="21" t="b">
        <v>0</v>
      </c>
      <c r="S445" s="21" t="s">
        <v>28</v>
      </c>
      <c r="T445" s="21">
        <v>1529</v>
      </c>
      <c r="U445" s="21" t="s">
        <v>29</v>
      </c>
      <c r="V445" s="21" t="s">
        <v>30</v>
      </c>
      <c r="W445" s="21" t="s">
        <v>31</v>
      </c>
      <c r="X445" s="21">
        <v>18</v>
      </c>
      <c r="Y445" s="23">
        <f>streaming_service_data!$X445*streaming_service_data!$E445</f>
        <v>143.82</v>
      </c>
      <c r="Z445" s="21" t="s">
        <v>409</v>
      </c>
      <c r="AA445" s="21">
        <v>2023</v>
      </c>
      <c r="AB445" s="21" t="str">
        <f t="shared" si="30"/>
        <v>Dec</v>
      </c>
      <c r="AC445" s="21">
        <f t="shared" si="31"/>
        <v>2024</v>
      </c>
      <c r="AD445" s="21" t="s">
        <v>479</v>
      </c>
      <c r="AE445" s="39">
        <f t="shared" si="32"/>
        <v>2.8289473684210527</v>
      </c>
      <c r="AF445" s="35">
        <f t="shared" si="33"/>
        <v>0.35348837209302325</v>
      </c>
      <c r="AG445" s="21">
        <f ca="1">TODAY()-streaming_service_data!$D445</f>
        <v>105</v>
      </c>
      <c r="AH445" s="24" t="str">
        <f ca="1">IF(AG445&lt;=100,"Active",IF(streaming_service_data!$AG445&lt;200,"Moderate","In-Active"))</f>
        <v>Moderate</v>
      </c>
      <c r="AI445" s="2">
        <f t="shared" si="34"/>
        <v>18</v>
      </c>
    </row>
    <row r="446" spans="1:35" s="2" customFormat="1" ht="15" x14ac:dyDescent="0.2">
      <c r="A446" s="17">
        <v>5153</v>
      </c>
      <c r="B446" s="17" t="s">
        <v>165</v>
      </c>
      <c r="C446" s="25">
        <v>45469</v>
      </c>
      <c r="D446" s="25">
        <v>45644</v>
      </c>
      <c r="E446" s="17">
        <v>7.99</v>
      </c>
      <c r="F446" s="17">
        <v>300</v>
      </c>
      <c r="G446" s="17" t="s">
        <v>43</v>
      </c>
      <c r="H446" s="17">
        <v>1</v>
      </c>
      <c r="I446" s="17">
        <v>4</v>
      </c>
      <c r="J446" s="17" t="b">
        <v>1</v>
      </c>
      <c r="K446" s="17">
        <v>413</v>
      </c>
      <c r="L446" s="17">
        <v>154</v>
      </c>
      <c r="M446" s="17" t="s">
        <v>39</v>
      </c>
      <c r="N446" s="17" t="s">
        <v>26</v>
      </c>
      <c r="O446" s="17" t="s">
        <v>67</v>
      </c>
      <c r="P446" s="17">
        <v>64</v>
      </c>
      <c r="Q446" s="17">
        <v>4.0999999999999996</v>
      </c>
      <c r="R446" s="17" t="b">
        <v>0</v>
      </c>
      <c r="S446" s="17" t="s">
        <v>28</v>
      </c>
      <c r="T446" s="17">
        <v>732</v>
      </c>
      <c r="U446" s="17" t="s">
        <v>35</v>
      </c>
      <c r="V446" s="17" t="s">
        <v>68</v>
      </c>
      <c r="W446" s="17" t="s">
        <v>37</v>
      </c>
      <c r="X446" s="17">
        <v>5</v>
      </c>
      <c r="Y446" s="19">
        <f>streaming_service_data!$X446*streaming_service_data!$E446</f>
        <v>39.950000000000003</v>
      </c>
      <c r="Z446" s="17" t="s">
        <v>409</v>
      </c>
      <c r="AA446" s="17">
        <v>2024</v>
      </c>
      <c r="AB446" s="17" t="str">
        <f t="shared" si="30"/>
        <v>Dec</v>
      </c>
      <c r="AC446" s="17">
        <f t="shared" si="31"/>
        <v>2024</v>
      </c>
      <c r="AD446" s="17" t="s">
        <v>479</v>
      </c>
      <c r="AE446" s="38">
        <f t="shared" si="32"/>
        <v>4.6875</v>
      </c>
      <c r="AF446" s="31">
        <f t="shared" si="33"/>
        <v>0.21333333333333335</v>
      </c>
      <c r="AG446" s="17">
        <f ca="1">TODAY()-streaming_service_data!$D446</f>
        <v>101</v>
      </c>
      <c r="AH446" s="20" t="str">
        <f ca="1">IF(AG446&lt;=100,"Active",IF(streaming_service_data!$AG446&lt;200,"Moderate","In-Active"))</f>
        <v>Moderate</v>
      </c>
      <c r="AI446" s="2">
        <f t="shared" si="34"/>
        <v>5</v>
      </c>
    </row>
    <row r="447" spans="1:35" s="2" customFormat="1" ht="15" x14ac:dyDescent="0.2">
      <c r="A447" s="21">
        <v>5209</v>
      </c>
      <c r="B447" s="21" t="s">
        <v>153</v>
      </c>
      <c r="C447" s="22">
        <v>45204</v>
      </c>
      <c r="D447" s="22">
        <v>45615</v>
      </c>
      <c r="E447" s="21">
        <v>11.99</v>
      </c>
      <c r="F447" s="21">
        <v>92</v>
      </c>
      <c r="G447" s="21" t="s">
        <v>79</v>
      </c>
      <c r="H447" s="21">
        <v>5</v>
      </c>
      <c r="I447" s="21">
        <v>3</v>
      </c>
      <c r="J447" s="21" t="b">
        <v>1</v>
      </c>
      <c r="K447" s="21">
        <v>477</v>
      </c>
      <c r="L447" s="21">
        <v>38</v>
      </c>
      <c r="M447" s="21" t="s">
        <v>74</v>
      </c>
      <c r="N447" s="21" t="s">
        <v>49</v>
      </c>
      <c r="O447" s="21" t="s">
        <v>56</v>
      </c>
      <c r="P447" s="21">
        <v>71</v>
      </c>
      <c r="Q447" s="21">
        <v>3.9</v>
      </c>
      <c r="R447" s="21" t="b">
        <v>1</v>
      </c>
      <c r="S447" s="21" t="s">
        <v>28</v>
      </c>
      <c r="T447" s="21">
        <v>3928</v>
      </c>
      <c r="U447" s="21" t="s">
        <v>29</v>
      </c>
      <c r="V447" s="21" t="s">
        <v>60</v>
      </c>
      <c r="W447" s="21" t="s">
        <v>37</v>
      </c>
      <c r="X447" s="21">
        <v>13</v>
      </c>
      <c r="Y447" s="23">
        <f>streaming_service_data!$X447*streaming_service_data!$E447</f>
        <v>155.87</v>
      </c>
      <c r="Z447" s="21" t="s">
        <v>413</v>
      </c>
      <c r="AA447" s="21">
        <v>2023</v>
      </c>
      <c r="AB447" s="21" t="str">
        <f t="shared" si="30"/>
        <v>Nov</v>
      </c>
      <c r="AC447" s="21">
        <f t="shared" si="31"/>
        <v>2024</v>
      </c>
      <c r="AD447" s="21" t="s">
        <v>478</v>
      </c>
      <c r="AE447" s="39">
        <f t="shared" si="32"/>
        <v>1.295774647887324</v>
      </c>
      <c r="AF447" s="35">
        <f t="shared" si="33"/>
        <v>0.77173913043478259</v>
      </c>
      <c r="AG447" s="21">
        <f ca="1">TODAY()-streaming_service_data!$D447</f>
        <v>130</v>
      </c>
      <c r="AH447" s="24" t="str">
        <f ca="1">IF(AG447&lt;=100,"Active",IF(streaming_service_data!$AG447&lt;200,"Moderate","In-Active"))</f>
        <v>Moderate</v>
      </c>
      <c r="AI447" s="2">
        <f t="shared" si="34"/>
        <v>13</v>
      </c>
    </row>
    <row r="448" spans="1:35" s="2" customFormat="1" ht="15" x14ac:dyDescent="0.2">
      <c r="A448" s="17">
        <v>5215</v>
      </c>
      <c r="B448" s="17" t="s">
        <v>38</v>
      </c>
      <c r="C448" s="25">
        <v>45033</v>
      </c>
      <c r="D448" s="25">
        <v>45643</v>
      </c>
      <c r="E448" s="17">
        <v>7.99</v>
      </c>
      <c r="F448" s="17">
        <v>212</v>
      </c>
      <c r="G448" s="17" t="s">
        <v>79</v>
      </c>
      <c r="H448" s="17">
        <v>5</v>
      </c>
      <c r="I448" s="17">
        <v>5</v>
      </c>
      <c r="J448" s="17" t="b">
        <v>0</v>
      </c>
      <c r="K448" s="17">
        <v>146</v>
      </c>
      <c r="L448" s="17">
        <v>147</v>
      </c>
      <c r="M448" s="17" t="s">
        <v>44</v>
      </c>
      <c r="N448" s="17" t="s">
        <v>40</v>
      </c>
      <c r="O448" s="17" t="s">
        <v>67</v>
      </c>
      <c r="P448" s="17">
        <v>23</v>
      </c>
      <c r="Q448" s="17">
        <v>3.4</v>
      </c>
      <c r="R448" s="17" t="b">
        <v>0</v>
      </c>
      <c r="S448" s="17" t="s">
        <v>28</v>
      </c>
      <c r="T448" s="17">
        <v>1365</v>
      </c>
      <c r="U448" s="17" t="s">
        <v>51</v>
      </c>
      <c r="V448" s="17" t="s">
        <v>52</v>
      </c>
      <c r="W448" s="17" t="s">
        <v>75</v>
      </c>
      <c r="X448" s="17">
        <v>20</v>
      </c>
      <c r="Y448" s="19">
        <f>streaming_service_data!$X448*streaming_service_data!$E448</f>
        <v>159.80000000000001</v>
      </c>
      <c r="Z448" s="17" t="s">
        <v>407</v>
      </c>
      <c r="AA448" s="17">
        <v>2023</v>
      </c>
      <c r="AB448" s="17" t="str">
        <f t="shared" si="30"/>
        <v>Dec</v>
      </c>
      <c r="AC448" s="17">
        <f t="shared" si="31"/>
        <v>2024</v>
      </c>
      <c r="AD448" s="17" t="s">
        <v>479</v>
      </c>
      <c r="AE448" s="38">
        <f t="shared" si="32"/>
        <v>9.2173913043478262</v>
      </c>
      <c r="AF448" s="31">
        <f t="shared" si="33"/>
        <v>0.10849056603773585</v>
      </c>
      <c r="AG448" s="17">
        <f ca="1">TODAY()-streaming_service_data!$D448</f>
        <v>102</v>
      </c>
      <c r="AH448" s="20" t="str">
        <f ca="1">IF(AG448&lt;=100,"Active",IF(streaming_service_data!$AG448&lt;200,"Moderate","In-Active"))</f>
        <v>Moderate</v>
      </c>
      <c r="AI448" s="2">
        <f t="shared" si="34"/>
        <v>20</v>
      </c>
    </row>
    <row r="449" spans="1:35" s="2" customFormat="1" ht="15" x14ac:dyDescent="0.2">
      <c r="A449" s="21">
        <v>5216</v>
      </c>
      <c r="B449" s="21" t="s">
        <v>227</v>
      </c>
      <c r="C449" s="22">
        <v>45557</v>
      </c>
      <c r="D449" s="22">
        <v>45617</v>
      </c>
      <c r="E449" s="21">
        <v>15.99</v>
      </c>
      <c r="F449" s="21">
        <v>135</v>
      </c>
      <c r="G449" s="21" t="s">
        <v>62</v>
      </c>
      <c r="H449" s="21">
        <v>3</v>
      </c>
      <c r="I449" s="21">
        <v>2</v>
      </c>
      <c r="J449" s="21" t="b">
        <v>0</v>
      </c>
      <c r="K449" s="21">
        <v>523</v>
      </c>
      <c r="L449" s="21">
        <v>159</v>
      </c>
      <c r="M449" s="21" t="s">
        <v>25</v>
      </c>
      <c r="N449" s="21" t="s">
        <v>40</v>
      </c>
      <c r="O449" s="21" t="s">
        <v>27</v>
      </c>
      <c r="P449" s="21">
        <v>11</v>
      </c>
      <c r="Q449" s="21">
        <v>4.8</v>
      </c>
      <c r="R449" s="21" t="b">
        <v>1</v>
      </c>
      <c r="S449" s="21" t="s">
        <v>28</v>
      </c>
      <c r="T449" s="21">
        <v>2872</v>
      </c>
      <c r="U449" s="21" t="s">
        <v>57</v>
      </c>
      <c r="V449" s="21" t="s">
        <v>36</v>
      </c>
      <c r="W449" s="21" t="s">
        <v>31</v>
      </c>
      <c r="X449" s="21">
        <v>1</v>
      </c>
      <c r="Y449" s="23">
        <f>streaming_service_data!$X449*streaming_service_data!$E449</f>
        <v>15.99</v>
      </c>
      <c r="Z449" s="21" t="s">
        <v>412</v>
      </c>
      <c r="AA449" s="21">
        <v>2024</v>
      </c>
      <c r="AB449" s="21" t="str">
        <f t="shared" si="30"/>
        <v>Nov</v>
      </c>
      <c r="AC449" s="21">
        <f t="shared" si="31"/>
        <v>2024</v>
      </c>
      <c r="AD449" s="21" t="s">
        <v>480</v>
      </c>
      <c r="AE449" s="39">
        <f t="shared" si="32"/>
        <v>12.272727272727273</v>
      </c>
      <c r="AF449" s="35">
        <f t="shared" si="33"/>
        <v>8.1481481481481488E-2</v>
      </c>
      <c r="AG449" s="21">
        <f ca="1">TODAY()-streaming_service_data!$D449</f>
        <v>128</v>
      </c>
      <c r="AH449" s="24" t="str">
        <f ca="1">IF(AG449&lt;=100,"Active",IF(streaming_service_data!$AG449&lt;200,"Moderate","In-Active"))</f>
        <v>Moderate</v>
      </c>
      <c r="AI449" s="2">
        <f t="shared" si="34"/>
        <v>1</v>
      </c>
    </row>
    <row r="450" spans="1:35" s="2" customFormat="1" ht="15" x14ac:dyDescent="0.2">
      <c r="A450" s="17">
        <v>5220</v>
      </c>
      <c r="B450" s="17" t="s">
        <v>140</v>
      </c>
      <c r="C450" s="25">
        <v>45151</v>
      </c>
      <c r="D450" s="25">
        <v>45516</v>
      </c>
      <c r="E450" s="17">
        <v>7.99</v>
      </c>
      <c r="F450" s="17">
        <v>166</v>
      </c>
      <c r="G450" s="17" t="s">
        <v>55</v>
      </c>
      <c r="H450" s="17">
        <v>2</v>
      </c>
      <c r="I450" s="17">
        <v>3</v>
      </c>
      <c r="J450" s="17" t="b">
        <v>1</v>
      </c>
      <c r="K450" s="17">
        <v>493</v>
      </c>
      <c r="L450" s="17">
        <v>168</v>
      </c>
      <c r="M450" s="17" t="s">
        <v>25</v>
      </c>
      <c r="N450" s="17" t="s">
        <v>26</v>
      </c>
      <c r="O450" s="17" t="s">
        <v>56</v>
      </c>
      <c r="P450" s="17">
        <v>55</v>
      </c>
      <c r="Q450" s="17">
        <v>3.4</v>
      </c>
      <c r="R450" s="17" t="b">
        <v>1</v>
      </c>
      <c r="S450" s="17" t="s">
        <v>28</v>
      </c>
      <c r="T450" s="17">
        <v>954</v>
      </c>
      <c r="U450" s="17" t="s">
        <v>57</v>
      </c>
      <c r="V450" s="17" t="s">
        <v>52</v>
      </c>
      <c r="W450" s="17" t="s">
        <v>37</v>
      </c>
      <c r="X450" s="17">
        <v>11</v>
      </c>
      <c r="Y450" s="19">
        <f>streaming_service_data!$X450*streaming_service_data!$E450</f>
        <v>87.89</v>
      </c>
      <c r="Z450" s="17" t="s">
        <v>411</v>
      </c>
      <c r="AA450" s="17">
        <v>2023</v>
      </c>
      <c r="AB450" s="17" t="str">
        <f t="shared" ref="AB450:AB513" si="35">LOOKUP(MONTH(D450),$AN$2:$AN$13,$AO$2:$AO$13)</f>
        <v>Aug</v>
      </c>
      <c r="AC450" s="17">
        <f t="shared" ref="AC450:AC513" si="36">YEAR(D450)</f>
        <v>2024</v>
      </c>
      <c r="AD450" s="17" t="s">
        <v>479</v>
      </c>
      <c r="AE450" s="38">
        <f t="shared" si="32"/>
        <v>3.0181818181818181</v>
      </c>
      <c r="AF450" s="31">
        <f t="shared" si="33"/>
        <v>0.33132530120481929</v>
      </c>
      <c r="AG450" s="17">
        <f ca="1">TODAY()-streaming_service_data!$D450</f>
        <v>229</v>
      </c>
      <c r="AH450" s="20" t="str">
        <f ca="1">IF(AG450&lt;=100,"Active",IF(streaming_service_data!$AG450&lt;200,"Moderate","In-Active"))</f>
        <v>In-Active</v>
      </c>
      <c r="AI450" s="2">
        <f t="shared" si="34"/>
        <v>11</v>
      </c>
    </row>
    <row r="451" spans="1:35" s="2" customFormat="1" ht="15" x14ac:dyDescent="0.2">
      <c r="A451" s="21">
        <v>5227</v>
      </c>
      <c r="B451" s="21" t="s">
        <v>337</v>
      </c>
      <c r="C451" s="22">
        <v>45337</v>
      </c>
      <c r="D451" s="22">
        <v>45455</v>
      </c>
      <c r="E451" s="21">
        <v>7.99</v>
      </c>
      <c r="F451" s="21">
        <v>474</v>
      </c>
      <c r="G451" s="21" t="s">
        <v>33</v>
      </c>
      <c r="H451" s="21">
        <v>3</v>
      </c>
      <c r="I451" s="21">
        <v>6</v>
      </c>
      <c r="J451" s="21" t="b">
        <v>1</v>
      </c>
      <c r="K451" s="21">
        <v>358</v>
      </c>
      <c r="L451" s="21">
        <v>147</v>
      </c>
      <c r="M451" s="21" t="s">
        <v>25</v>
      </c>
      <c r="N451" s="21" t="s">
        <v>64</v>
      </c>
      <c r="O451" s="21" t="s">
        <v>27</v>
      </c>
      <c r="P451" s="21">
        <v>44</v>
      </c>
      <c r="Q451" s="21">
        <v>3.9</v>
      </c>
      <c r="R451" s="21" t="b">
        <v>1</v>
      </c>
      <c r="S451" s="21" t="s">
        <v>28</v>
      </c>
      <c r="T451" s="21">
        <v>3505</v>
      </c>
      <c r="U451" s="21" t="s">
        <v>65</v>
      </c>
      <c r="V451" s="21" t="s">
        <v>36</v>
      </c>
      <c r="W451" s="21" t="s">
        <v>53</v>
      </c>
      <c r="X451" s="21">
        <v>3</v>
      </c>
      <c r="Y451" s="23">
        <f>streaming_service_data!$X451*streaming_service_data!$E451</f>
        <v>23.97</v>
      </c>
      <c r="Z451" s="21" t="s">
        <v>405</v>
      </c>
      <c r="AA451" s="21">
        <v>2024</v>
      </c>
      <c r="AB451" s="21" t="str">
        <f t="shared" si="35"/>
        <v>Jun</v>
      </c>
      <c r="AC451" s="21">
        <f t="shared" si="36"/>
        <v>2024</v>
      </c>
      <c r="AD451" s="21" t="s">
        <v>479</v>
      </c>
      <c r="AE451" s="39">
        <f t="shared" ref="AE451:AE514" si="37">IFERROR(F451/P451,0)</f>
        <v>10.772727272727273</v>
      </c>
      <c r="AF451" s="35">
        <f t="shared" ref="AF451:AF514" si="38">P451/F451</f>
        <v>9.2827004219409287E-2</v>
      </c>
      <c r="AG451" s="21">
        <f ca="1">TODAY()-streaming_service_data!$D451</f>
        <v>290</v>
      </c>
      <c r="AH451" s="24" t="str">
        <f ca="1">IF(AG451&lt;=100,"Active",IF(streaming_service_data!$AG451&lt;200,"Moderate","In-Active"))</f>
        <v>In-Active</v>
      </c>
      <c r="AI451" s="2">
        <f t="shared" ref="AI451:AI514" si="39">IF(IF(C451&gt;D451,DATEDIF(D451,C451,"m"),DATEDIF(C451,D451,"m"))=0,1,IF(C451&gt;D451,DATEDIF(D451,C451,"m"),DATEDIF(C451,D451,"m")))</f>
        <v>3</v>
      </c>
    </row>
    <row r="452" spans="1:35" s="2" customFormat="1" ht="15" x14ac:dyDescent="0.2">
      <c r="A452" s="17">
        <v>5253</v>
      </c>
      <c r="B452" s="17" t="s">
        <v>285</v>
      </c>
      <c r="C452" s="25">
        <v>45119</v>
      </c>
      <c r="D452" s="25">
        <v>45620</v>
      </c>
      <c r="E452" s="17">
        <v>11.99</v>
      </c>
      <c r="F452" s="17">
        <v>436</v>
      </c>
      <c r="G452" s="17" t="s">
        <v>62</v>
      </c>
      <c r="H452" s="17">
        <v>5</v>
      </c>
      <c r="I452" s="17">
        <v>5</v>
      </c>
      <c r="J452" s="17" t="b">
        <v>1</v>
      </c>
      <c r="K452" s="17">
        <v>228</v>
      </c>
      <c r="L452" s="17">
        <v>110</v>
      </c>
      <c r="M452" s="17" t="s">
        <v>59</v>
      </c>
      <c r="N452" s="17" t="s">
        <v>64</v>
      </c>
      <c r="O452" s="17" t="s">
        <v>27</v>
      </c>
      <c r="P452" s="17">
        <v>78</v>
      </c>
      <c r="Q452" s="17">
        <v>4.5</v>
      </c>
      <c r="R452" s="17" t="b">
        <v>1</v>
      </c>
      <c r="S452" s="17" t="s">
        <v>28</v>
      </c>
      <c r="T452" s="17">
        <v>1518</v>
      </c>
      <c r="U452" s="17" t="s">
        <v>35</v>
      </c>
      <c r="V452" s="17" t="s">
        <v>30</v>
      </c>
      <c r="W452" s="17" t="s">
        <v>53</v>
      </c>
      <c r="X452" s="17">
        <v>16</v>
      </c>
      <c r="Y452" s="19">
        <f>streaming_service_data!$X452*streaming_service_data!$E452</f>
        <v>191.84</v>
      </c>
      <c r="Z452" s="17" t="s">
        <v>410</v>
      </c>
      <c r="AA452" s="17">
        <v>2023</v>
      </c>
      <c r="AB452" s="17" t="str">
        <f t="shared" si="35"/>
        <v>Nov</v>
      </c>
      <c r="AC452" s="17">
        <f t="shared" si="36"/>
        <v>2024</v>
      </c>
      <c r="AD452" s="17" t="s">
        <v>478</v>
      </c>
      <c r="AE452" s="38">
        <f t="shared" si="37"/>
        <v>5.5897435897435894</v>
      </c>
      <c r="AF452" s="31">
        <f t="shared" si="38"/>
        <v>0.17889908256880735</v>
      </c>
      <c r="AG452" s="17">
        <f ca="1">TODAY()-streaming_service_data!$D452</f>
        <v>125</v>
      </c>
      <c r="AH452" s="20" t="str">
        <f ca="1">IF(AG452&lt;=100,"Active",IF(streaming_service_data!$AG452&lt;200,"Moderate","In-Active"))</f>
        <v>Moderate</v>
      </c>
      <c r="AI452" s="2">
        <f t="shared" si="39"/>
        <v>16</v>
      </c>
    </row>
    <row r="453" spans="1:35" s="2" customFormat="1" ht="15" x14ac:dyDescent="0.2">
      <c r="A453" s="21">
        <v>5254</v>
      </c>
      <c r="B453" s="21" t="s">
        <v>305</v>
      </c>
      <c r="C453" s="22">
        <v>45605</v>
      </c>
      <c r="D453" s="22">
        <v>45626</v>
      </c>
      <c r="E453" s="21">
        <v>15.99</v>
      </c>
      <c r="F453" s="21">
        <v>59</v>
      </c>
      <c r="G453" s="21" t="s">
        <v>79</v>
      </c>
      <c r="H453" s="21">
        <v>4</v>
      </c>
      <c r="I453" s="21">
        <v>3</v>
      </c>
      <c r="J453" s="21" t="b">
        <v>0</v>
      </c>
      <c r="K453" s="21">
        <v>718</v>
      </c>
      <c r="L453" s="21">
        <v>3</v>
      </c>
      <c r="M453" s="21" t="s">
        <v>39</v>
      </c>
      <c r="N453" s="21" t="s">
        <v>40</v>
      </c>
      <c r="O453" s="21" t="s">
        <v>34</v>
      </c>
      <c r="P453" s="21">
        <v>43</v>
      </c>
      <c r="Q453" s="21">
        <v>4.2</v>
      </c>
      <c r="R453" s="21" t="b">
        <v>1</v>
      </c>
      <c r="S453" s="21" t="s">
        <v>28</v>
      </c>
      <c r="T453" s="21">
        <v>4655</v>
      </c>
      <c r="U453" s="21" t="s">
        <v>35</v>
      </c>
      <c r="V453" s="21" t="s">
        <v>52</v>
      </c>
      <c r="W453" s="21" t="s">
        <v>31</v>
      </c>
      <c r="X453" s="21">
        <v>1</v>
      </c>
      <c r="Y453" s="23">
        <f>streaming_service_data!$X453*streaming_service_data!$E453</f>
        <v>15.99</v>
      </c>
      <c r="Z453" s="21" t="s">
        <v>414</v>
      </c>
      <c r="AA453" s="21">
        <v>2024</v>
      </c>
      <c r="AB453" s="21" t="str">
        <f t="shared" si="35"/>
        <v>Nov</v>
      </c>
      <c r="AC453" s="21">
        <f t="shared" si="36"/>
        <v>2024</v>
      </c>
      <c r="AD453" s="21" t="s">
        <v>480</v>
      </c>
      <c r="AE453" s="39">
        <f t="shared" si="37"/>
        <v>1.3720930232558139</v>
      </c>
      <c r="AF453" s="35">
        <f t="shared" si="38"/>
        <v>0.72881355932203384</v>
      </c>
      <c r="AG453" s="21">
        <f ca="1">TODAY()-streaming_service_data!$D453</f>
        <v>119</v>
      </c>
      <c r="AH453" s="24" t="str">
        <f ca="1">IF(AG453&lt;=100,"Active",IF(streaming_service_data!$AG453&lt;200,"Moderate","In-Active"))</f>
        <v>Moderate</v>
      </c>
      <c r="AI453" s="2">
        <f t="shared" si="39"/>
        <v>1</v>
      </c>
    </row>
    <row r="454" spans="1:35" s="2" customFormat="1" ht="15" x14ac:dyDescent="0.2">
      <c r="A454" s="17">
        <v>5255</v>
      </c>
      <c r="B454" s="17" t="s">
        <v>42</v>
      </c>
      <c r="C454" s="25">
        <v>44957</v>
      </c>
      <c r="D454" s="25">
        <v>45334</v>
      </c>
      <c r="E454" s="17">
        <v>15.99</v>
      </c>
      <c r="F454" s="17">
        <v>321</v>
      </c>
      <c r="G454" s="17" t="s">
        <v>43</v>
      </c>
      <c r="H454" s="17">
        <v>1</v>
      </c>
      <c r="I454" s="17">
        <v>5</v>
      </c>
      <c r="J454" s="17" t="b">
        <v>0</v>
      </c>
      <c r="K454" s="17">
        <v>61</v>
      </c>
      <c r="L454" s="17">
        <v>192</v>
      </c>
      <c r="M454" s="17" t="s">
        <v>44</v>
      </c>
      <c r="N454" s="17" t="s">
        <v>40</v>
      </c>
      <c r="O454" s="17" t="s">
        <v>41</v>
      </c>
      <c r="P454" s="17">
        <v>47</v>
      </c>
      <c r="Q454" s="17">
        <v>4.5999999999999996</v>
      </c>
      <c r="R454" s="17" t="b">
        <v>0</v>
      </c>
      <c r="S454" s="17" t="s">
        <v>28</v>
      </c>
      <c r="T454" s="17">
        <v>952</v>
      </c>
      <c r="U454" s="17" t="s">
        <v>35</v>
      </c>
      <c r="V454" s="17" t="s">
        <v>36</v>
      </c>
      <c r="W454" s="17" t="s">
        <v>37</v>
      </c>
      <c r="X454" s="17">
        <v>12</v>
      </c>
      <c r="Y454" s="19">
        <f>streaming_service_data!$X454*streaming_service_data!$E454</f>
        <v>191.88</v>
      </c>
      <c r="Z454" s="17" t="s">
        <v>404</v>
      </c>
      <c r="AA454" s="17">
        <v>2023</v>
      </c>
      <c r="AB454" s="17" t="str">
        <f t="shared" si="35"/>
        <v>Feb</v>
      </c>
      <c r="AC454" s="17">
        <f t="shared" si="36"/>
        <v>2024</v>
      </c>
      <c r="AD454" s="17" t="s">
        <v>480</v>
      </c>
      <c r="AE454" s="38">
        <f t="shared" si="37"/>
        <v>6.8297872340425529</v>
      </c>
      <c r="AF454" s="31">
        <f t="shared" si="38"/>
        <v>0.14641744548286603</v>
      </c>
      <c r="AG454" s="17">
        <f ca="1">TODAY()-streaming_service_data!$D454</f>
        <v>411</v>
      </c>
      <c r="AH454" s="20" t="str">
        <f ca="1">IF(AG454&lt;=100,"Active",IF(streaming_service_data!$AG454&lt;200,"Moderate","In-Active"))</f>
        <v>In-Active</v>
      </c>
      <c r="AI454" s="2">
        <f t="shared" si="39"/>
        <v>12</v>
      </c>
    </row>
    <row r="455" spans="1:35" s="2" customFormat="1" ht="15" x14ac:dyDescent="0.2">
      <c r="A455" s="21">
        <v>5256</v>
      </c>
      <c r="B455" s="21" t="s">
        <v>167</v>
      </c>
      <c r="C455" s="22">
        <v>45614</v>
      </c>
      <c r="D455" s="22">
        <v>45334</v>
      </c>
      <c r="E455" s="21">
        <v>15.99</v>
      </c>
      <c r="F455" s="21">
        <v>368</v>
      </c>
      <c r="G455" s="21" t="s">
        <v>43</v>
      </c>
      <c r="H455" s="21">
        <v>4</v>
      </c>
      <c r="I455" s="21">
        <v>4</v>
      </c>
      <c r="J455" s="21" t="b">
        <v>1</v>
      </c>
      <c r="K455" s="21">
        <v>968</v>
      </c>
      <c r="L455" s="21">
        <v>24</v>
      </c>
      <c r="M455" s="21" t="s">
        <v>59</v>
      </c>
      <c r="N455" s="21" t="s">
        <v>40</v>
      </c>
      <c r="O455" s="21" t="s">
        <v>41</v>
      </c>
      <c r="P455" s="21">
        <v>30</v>
      </c>
      <c r="Q455" s="21">
        <v>3</v>
      </c>
      <c r="R455" s="21" t="b">
        <v>1</v>
      </c>
      <c r="S455" s="21" t="s">
        <v>28</v>
      </c>
      <c r="T455" s="21">
        <v>119</v>
      </c>
      <c r="U455" s="21" t="s">
        <v>65</v>
      </c>
      <c r="V455" s="21" t="s">
        <v>68</v>
      </c>
      <c r="W455" s="21" t="s">
        <v>31</v>
      </c>
      <c r="X455" s="21">
        <v>9</v>
      </c>
      <c r="Y455" s="23">
        <f>streaming_service_data!$X455*streaming_service_data!$E455</f>
        <v>143.91</v>
      </c>
      <c r="Z455" s="21" t="s">
        <v>414</v>
      </c>
      <c r="AA455" s="21">
        <v>2024</v>
      </c>
      <c r="AB455" s="21" t="str">
        <f t="shared" si="35"/>
        <v>Feb</v>
      </c>
      <c r="AC455" s="21">
        <f t="shared" si="36"/>
        <v>2024</v>
      </c>
      <c r="AD455" s="21" t="s">
        <v>480</v>
      </c>
      <c r="AE455" s="39">
        <f t="shared" si="37"/>
        <v>12.266666666666667</v>
      </c>
      <c r="AF455" s="35">
        <f t="shared" si="38"/>
        <v>8.1521739130434784E-2</v>
      </c>
      <c r="AG455" s="21">
        <f ca="1">TODAY()-streaming_service_data!$D455</f>
        <v>411</v>
      </c>
      <c r="AH455" s="24" t="str">
        <f ca="1">IF(AG455&lt;=100,"Active",IF(streaming_service_data!$AG455&lt;200,"Moderate","In-Active"))</f>
        <v>In-Active</v>
      </c>
      <c r="AI455" s="2">
        <f t="shared" si="39"/>
        <v>9</v>
      </c>
    </row>
    <row r="456" spans="1:35" s="2" customFormat="1" ht="15" x14ac:dyDescent="0.2">
      <c r="A456" s="17">
        <v>5269</v>
      </c>
      <c r="B456" s="17" t="s">
        <v>45</v>
      </c>
      <c r="C456" s="25">
        <v>45080</v>
      </c>
      <c r="D456" s="25">
        <v>45394</v>
      </c>
      <c r="E456" s="17">
        <v>11.99</v>
      </c>
      <c r="F456" s="17">
        <v>192</v>
      </c>
      <c r="G456" s="17" t="s">
        <v>62</v>
      </c>
      <c r="H456" s="17">
        <v>5</v>
      </c>
      <c r="I456" s="17">
        <v>4</v>
      </c>
      <c r="J456" s="17" t="b">
        <v>0</v>
      </c>
      <c r="K456" s="17">
        <v>123</v>
      </c>
      <c r="L456" s="17">
        <v>34</v>
      </c>
      <c r="M456" s="17" t="s">
        <v>48</v>
      </c>
      <c r="N456" s="17" t="s">
        <v>64</v>
      </c>
      <c r="O456" s="17" t="s">
        <v>56</v>
      </c>
      <c r="P456" s="17">
        <v>73</v>
      </c>
      <c r="Q456" s="17">
        <v>3.8</v>
      </c>
      <c r="R456" s="17" t="b">
        <v>1</v>
      </c>
      <c r="S456" s="17" t="s">
        <v>28</v>
      </c>
      <c r="T456" s="17">
        <v>4868</v>
      </c>
      <c r="U456" s="17" t="s">
        <v>65</v>
      </c>
      <c r="V456" s="17" t="s">
        <v>60</v>
      </c>
      <c r="W456" s="17" t="s">
        <v>53</v>
      </c>
      <c r="X456" s="17">
        <v>10</v>
      </c>
      <c r="Y456" s="19">
        <f>streaming_service_data!$X456*streaming_service_data!$E456</f>
        <v>119.9</v>
      </c>
      <c r="Z456" s="17" t="s">
        <v>409</v>
      </c>
      <c r="AA456" s="17">
        <v>2023</v>
      </c>
      <c r="AB456" s="17" t="str">
        <f t="shared" si="35"/>
        <v>Apr</v>
      </c>
      <c r="AC456" s="17">
        <f t="shared" si="36"/>
        <v>2024</v>
      </c>
      <c r="AD456" s="17" t="s">
        <v>478</v>
      </c>
      <c r="AE456" s="38">
        <f t="shared" si="37"/>
        <v>2.6301369863013697</v>
      </c>
      <c r="AF456" s="31">
        <f t="shared" si="38"/>
        <v>0.38020833333333331</v>
      </c>
      <c r="AG456" s="17">
        <f ca="1">TODAY()-streaming_service_data!$D456</f>
        <v>351</v>
      </c>
      <c r="AH456" s="20" t="str">
        <f ca="1">IF(AG456&lt;=100,"Active",IF(streaming_service_data!$AG456&lt;200,"Moderate","In-Active"))</f>
        <v>In-Active</v>
      </c>
      <c r="AI456" s="2">
        <f t="shared" si="39"/>
        <v>10</v>
      </c>
    </row>
    <row r="457" spans="1:35" s="2" customFormat="1" ht="15" x14ac:dyDescent="0.2">
      <c r="A457" s="21">
        <v>5280</v>
      </c>
      <c r="B457" s="21" t="s">
        <v>280</v>
      </c>
      <c r="C457" s="22">
        <v>45010</v>
      </c>
      <c r="D457" s="22">
        <v>45625</v>
      </c>
      <c r="E457" s="21">
        <v>7.99</v>
      </c>
      <c r="F457" s="21">
        <v>25</v>
      </c>
      <c r="G457" s="21" t="s">
        <v>55</v>
      </c>
      <c r="H457" s="21">
        <v>5</v>
      </c>
      <c r="I457" s="21">
        <v>2</v>
      </c>
      <c r="J457" s="21" t="b">
        <v>1</v>
      </c>
      <c r="K457" s="21">
        <v>429</v>
      </c>
      <c r="L457" s="21">
        <v>138</v>
      </c>
      <c r="M457" s="21" t="s">
        <v>59</v>
      </c>
      <c r="N457" s="21" t="s">
        <v>49</v>
      </c>
      <c r="O457" s="21" t="s">
        <v>56</v>
      </c>
      <c r="P457" s="21">
        <v>40</v>
      </c>
      <c r="Q457" s="21">
        <v>3.5</v>
      </c>
      <c r="R457" s="21" t="b">
        <v>0</v>
      </c>
      <c r="S457" s="21" t="s">
        <v>28</v>
      </c>
      <c r="T457" s="21">
        <v>1713</v>
      </c>
      <c r="U457" s="21" t="s">
        <v>29</v>
      </c>
      <c r="V457" s="21" t="s">
        <v>68</v>
      </c>
      <c r="W457" s="21" t="s">
        <v>31</v>
      </c>
      <c r="X457" s="21">
        <v>20</v>
      </c>
      <c r="Y457" s="23">
        <f>streaming_service_data!$X457*streaming_service_data!$E457</f>
        <v>159.80000000000001</v>
      </c>
      <c r="Z457" s="21" t="s">
        <v>406</v>
      </c>
      <c r="AA457" s="21">
        <v>2023</v>
      </c>
      <c r="AB457" s="21" t="str">
        <f t="shared" si="35"/>
        <v>Nov</v>
      </c>
      <c r="AC457" s="21">
        <f t="shared" si="36"/>
        <v>2024</v>
      </c>
      <c r="AD457" s="21" t="s">
        <v>479</v>
      </c>
      <c r="AE457" s="39">
        <f t="shared" si="37"/>
        <v>0.625</v>
      </c>
      <c r="AF457" s="35">
        <f t="shared" si="38"/>
        <v>1.6</v>
      </c>
      <c r="AG457" s="21">
        <f ca="1">TODAY()-streaming_service_data!$D457</f>
        <v>120</v>
      </c>
      <c r="AH457" s="24" t="str">
        <f ca="1">IF(AG457&lt;=100,"Active",IF(streaming_service_data!$AG457&lt;200,"Moderate","In-Active"))</f>
        <v>Moderate</v>
      </c>
      <c r="AI457" s="2">
        <f t="shared" si="39"/>
        <v>20</v>
      </c>
    </row>
    <row r="458" spans="1:35" s="2" customFormat="1" ht="15" x14ac:dyDescent="0.2">
      <c r="A458" s="17">
        <v>5291</v>
      </c>
      <c r="B458" s="17" t="s">
        <v>376</v>
      </c>
      <c r="C458" s="25">
        <v>45346</v>
      </c>
      <c r="D458" s="25">
        <v>45643</v>
      </c>
      <c r="E458" s="17">
        <v>11.99</v>
      </c>
      <c r="F458" s="17">
        <v>455</v>
      </c>
      <c r="G458" s="17" t="s">
        <v>33</v>
      </c>
      <c r="H458" s="17">
        <v>3</v>
      </c>
      <c r="I458" s="17">
        <v>6</v>
      </c>
      <c r="J458" s="17" t="b">
        <v>1</v>
      </c>
      <c r="K458" s="17">
        <v>15</v>
      </c>
      <c r="L458" s="17">
        <v>36</v>
      </c>
      <c r="M458" s="17" t="s">
        <v>63</v>
      </c>
      <c r="N458" s="17" t="s">
        <v>40</v>
      </c>
      <c r="O458" s="17" t="s">
        <v>56</v>
      </c>
      <c r="P458" s="17">
        <v>37</v>
      </c>
      <c r="Q458" s="17">
        <v>4.2</v>
      </c>
      <c r="R458" s="17" t="b">
        <v>0</v>
      </c>
      <c r="S458" s="17" t="s">
        <v>28</v>
      </c>
      <c r="T458" s="17">
        <v>4486</v>
      </c>
      <c r="U458" s="17" t="s">
        <v>65</v>
      </c>
      <c r="V458" s="17" t="s">
        <v>52</v>
      </c>
      <c r="W458" s="17" t="s">
        <v>75</v>
      </c>
      <c r="X458" s="17">
        <v>9</v>
      </c>
      <c r="Y458" s="19">
        <f>streaming_service_data!$X458*streaming_service_data!$E458</f>
        <v>107.91</v>
      </c>
      <c r="Z458" s="17" t="s">
        <v>405</v>
      </c>
      <c r="AA458" s="17">
        <v>2024</v>
      </c>
      <c r="AB458" s="17" t="str">
        <f t="shared" si="35"/>
        <v>Dec</v>
      </c>
      <c r="AC458" s="17">
        <f t="shared" si="36"/>
        <v>2024</v>
      </c>
      <c r="AD458" s="17" t="s">
        <v>478</v>
      </c>
      <c r="AE458" s="38">
        <f t="shared" si="37"/>
        <v>12.297297297297296</v>
      </c>
      <c r="AF458" s="31">
        <f t="shared" si="38"/>
        <v>8.1318681318681321E-2</v>
      </c>
      <c r="AG458" s="17">
        <f ca="1">TODAY()-streaming_service_data!$D458</f>
        <v>102</v>
      </c>
      <c r="AH458" s="20" t="str">
        <f ca="1">IF(AG458&lt;=100,"Active",IF(streaming_service_data!$AG458&lt;200,"Moderate","In-Active"))</f>
        <v>Moderate</v>
      </c>
      <c r="AI458" s="2">
        <f t="shared" si="39"/>
        <v>9</v>
      </c>
    </row>
    <row r="459" spans="1:35" s="2" customFormat="1" ht="15" x14ac:dyDescent="0.2">
      <c r="A459" s="21">
        <v>5299</v>
      </c>
      <c r="B459" s="21" t="s">
        <v>138</v>
      </c>
      <c r="C459" s="22">
        <v>45046</v>
      </c>
      <c r="D459" s="22">
        <v>45334</v>
      </c>
      <c r="E459" s="21">
        <v>7.99</v>
      </c>
      <c r="F459" s="21">
        <v>275</v>
      </c>
      <c r="G459" s="21" t="s">
        <v>62</v>
      </c>
      <c r="H459" s="21">
        <v>2</v>
      </c>
      <c r="I459" s="21">
        <v>2</v>
      </c>
      <c r="J459" s="21" t="b">
        <v>1</v>
      </c>
      <c r="K459" s="21">
        <v>755</v>
      </c>
      <c r="L459" s="21">
        <v>166</v>
      </c>
      <c r="M459" s="21" t="s">
        <v>63</v>
      </c>
      <c r="N459" s="21" t="s">
        <v>40</v>
      </c>
      <c r="O459" s="21" t="s">
        <v>41</v>
      </c>
      <c r="P459" s="21">
        <v>45</v>
      </c>
      <c r="Q459" s="21">
        <v>3.9</v>
      </c>
      <c r="R459" s="21" t="b">
        <v>0</v>
      </c>
      <c r="S459" s="21" t="s">
        <v>28</v>
      </c>
      <c r="T459" s="21">
        <v>3975</v>
      </c>
      <c r="U459" s="21" t="s">
        <v>65</v>
      </c>
      <c r="V459" s="21" t="s">
        <v>30</v>
      </c>
      <c r="W459" s="21" t="s">
        <v>53</v>
      </c>
      <c r="X459" s="21">
        <v>9</v>
      </c>
      <c r="Y459" s="23">
        <f>streaming_service_data!$X459*streaming_service_data!$E459</f>
        <v>71.91</v>
      </c>
      <c r="Z459" s="21" t="s">
        <v>407</v>
      </c>
      <c r="AA459" s="21">
        <v>2023</v>
      </c>
      <c r="AB459" s="21" t="str">
        <f t="shared" si="35"/>
        <v>Feb</v>
      </c>
      <c r="AC459" s="21">
        <f t="shared" si="36"/>
        <v>2024</v>
      </c>
      <c r="AD459" s="21" t="s">
        <v>479</v>
      </c>
      <c r="AE459" s="39">
        <f t="shared" si="37"/>
        <v>6.1111111111111107</v>
      </c>
      <c r="AF459" s="35">
        <f t="shared" si="38"/>
        <v>0.16363636363636364</v>
      </c>
      <c r="AG459" s="21">
        <f ca="1">TODAY()-streaming_service_data!$D459</f>
        <v>411</v>
      </c>
      <c r="AH459" s="24" t="str">
        <f ca="1">IF(AG459&lt;=100,"Active",IF(streaming_service_data!$AG459&lt;200,"Moderate","In-Active"))</f>
        <v>In-Active</v>
      </c>
      <c r="AI459" s="2">
        <f t="shared" si="39"/>
        <v>9</v>
      </c>
    </row>
    <row r="460" spans="1:35" s="2" customFormat="1" ht="15" x14ac:dyDescent="0.2">
      <c r="A460" s="17">
        <v>5306</v>
      </c>
      <c r="B460" s="17" t="s">
        <v>228</v>
      </c>
      <c r="C460" s="25">
        <v>45208</v>
      </c>
      <c r="D460" s="25">
        <v>45547</v>
      </c>
      <c r="E460" s="17">
        <v>15.99</v>
      </c>
      <c r="F460" s="17">
        <v>272</v>
      </c>
      <c r="G460" s="17" t="s">
        <v>62</v>
      </c>
      <c r="H460" s="17">
        <v>5</v>
      </c>
      <c r="I460" s="17">
        <v>1</v>
      </c>
      <c r="J460" s="17" t="b">
        <v>1</v>
      </c>
      <c r="K460" s="17">
        <v>735</v>
      </c>
      <c r="L460" s="17">
        <v>74</v>
      </c>
      <c r="M460" s="17" t="s">
        <v>63</v>
      </c>
      <c r="N460" s="17" t="s">
        <v>49</v>
      </c>
      <c r="O460" s="17" t="s">
        <v>56</v>
      </c>
      <c r="P460" s="17">
        <v>90</v>
      </c>
      <c r="Q460" s="17">
        <v>3.8</v>
      </c>
      <c r="R460" s="17" t="b">
        <v>1</v>
      </c>
      <c r="S460" s="17" t="s">
        <v>28</v>
      </c>
      <c r="T460" s="17">
        <v>1808</v>
      </c>
      <c r="U460" s="17" t="s">
        <v>65</v>
      </c>
      <c r="V460" s="17" t="s">
        <v>36</v>
      </c>
      <c r="W460" s="17" t="s">
        <v>31</v>
      </c>
      <c r="X460" s="17">
        <v>11</v>
      </c>
      <c r="Y460" s="19">
        <f>streaming_service_data!$X460*streaming_service_data!$E460</f>
        <v>175.89000000000001</v>
      </c>
      <c r="Z460" s="17" t="s">
        <v>413</v>
      </c>
      <c r="AA460" s="17">
        <v>2023</v>
      </c>
      <c r="AB460" s="17" t="str">
        <f t="shared" si="35"/>
        <v>Sep</v>
      </c>
      <c r="AC460" s="17">
        <f t="shared" si="36"/>
        <v>2024</v>
      </c>
      <c r="AD460" s="17" t="s">
        <v>480</v>
      </c>
      <c r="AE460" s="38">
        <f t="shared" si="37"/>
        <v>3.0222222222222221</v>
      </c>
      <c r="AF460" s="31">
        <f t="shared" si="38"/>
        <v>0.33088235294117646</v>
      </c>
      <c r="AG460" s="17">
        <f ca="1">TODAY()-streaming_service_data!$D460</f>
        <v>198</v>
      </c>
      <c r="AH460" s="20" t="str">
        <f ca="1">IF(AG460&lt;=100,"Active",IF(streaming_service_data!$AG460&lt;200,"Moderate","In-Active"))</f>
        <v>Moderate</v>
      </c>
      <c r="AI460" s="2">
        <f t="shared" si="39"/>
        <v>11</v>
      </c>
    </row>
    <row r="461" spans="1:35" s="2" customFormat="1" ht="15" x14ac:dyDescent="0.2">
      <c r="A461" s="21">
        <v>5315</v>
      </c>
      <c r="B461" s="21" t="s">
        <v>323</v>
      </c>
      <c r="C461" s="22">
        <v>45100</v>
      </c>
      <c r="D461" s="22">
        <v>45615</v>
      </c>
      <c r="E461" s="21">
        <v>7.99</v>
      </c>
      <c r="F461" s="21">
        <v>198</v>
      </c>
      <c r="G461" s="21" t="s">
        <v>55</v>
      </c>
      <c r="H461" s="21">
        <v>4</v>
      </c>
      <c r="I461" s="21">
        <v>3</v>
      </c>
      <c r="J461" s="21" t="b">
        <v>0</v>
      </c>
      <c r="K461" s="21">
        <v>202</v>
      </c>
      <c r="L461" s="21">
        <v>26</v>
      </c>
      <c r="M461" s="21" t="s">
        <v>39</v>
      </c>
      <c r="N461" s="21" t="s">
        <v>64</v>
      </c>
      <c r="O461" s="21" t="s">
        <v>67</v>
      </c>
      <c r="P461" s="21">
        <v>52</v>
      </c>
      <c r="Q461" s="21">
        <v>4.8</v>
      </c>
      <c r="R461" s="21" t="b">
        <v>0</v>
      </c>
      <c r="S461" s="21" t="s">
        <v>28</v>
      </c>
      <c r="T461" s="21">
        <v>1392</v>
      </c>
      <c r="U461" s="21" t="s">
        <v>57</v>
      </c>
      <c r="V461" s="21" t="s">
        <v>36</v>
      </c>
      <c r="W461" s="21" t="s">
        <v>75</v>
      </c>
      <c r="X461" s="21">
        <v>16</v>
      </c>
      <c r="Y461" s="23">
        <f>streaming_service_data!$X461*streaming_service_data!$E461</f>
        <v>127.84</v>
      </c>
      <c r="Z461" s="21" t="s">
        <v>409</v>
      </c>
      <c r="AA461" s="21">
        <v>2023</v>
      </c>
      <c r="AB461" s="21" t="str">
        <f t="shared" si="35"/>
        <v>Nov</v>
      </c>
      <c r="AC461" s="21">
        <f t="shared" si="36"/>
        <v>2024</v>
      </c>
      <c r="AD461" s="21" t="s">
        <v>479</v>
      </c>
      <c r="AE461" s="39">
        <f t="shared" si="37"/>
        <v>3.8076923076923075</v>
      </c>
      <c r="AF461" s="35">
        <f t="shared" si="38"/>
        <v>0.26262626262626265</v>
      </c>
      <c r="AG461" s="21">
        <f ca="1">TODAY()-streaming_service_data!$D461</f>
        <v>130</v>
      </c>
      <c r="AH461" s="24" t="str">
        <f ca="1">IF(AG461&lt;=100,"Active",IF(streaming_service_data!$AG461&lt;200,"Moderate","In-Active"))</f>
        <v>Moderate</v>
      </c>
      <c r="AI461" s="2">
        <f t="shared" si="39"/>
        <v>16</v>
      </c>
    </row>
    <row r="462" spans="1:35" s="2" customFormat="1" ht="15" x14ac:dyDescent="0.2">
      <c r="A462" s="17">
        <v>5320</v>
      </c>
      <c r="B462" s="17" t="s">
        <v>134</v>
      </c>
      <c r="C462" s="25">
        <v>45197</v>
      </c>
      <c r="D462" s="25">
        <v>45547</v>
      </c>
      <c r="E462" s="17">
        <v>11.99</v>
      </c>
      <c r="F462" s="17">
        <v>123</v>
      </c>
      <c r="G462" s="17" t="s">
        <v>46</v>
      </c>
      <c r="H462" s="17">
        <v>1</v>
      </c>
      <c r="I462" s="17">
        <v>6</v>
      </c>
      <c r="J462" s="17" t="b">
        <v>0</v>
      </c>
      <c r="K462" s="17">
        <v>718</v>
      </c>
      <c r="L462" s="17">
        <v>25</v>
      </c>
      <c r="M462" s="17" t="s">
        <v>25</v>
      </c>
      <c r="N462" s="17" t="s">
        <v>26</v>
      </c>
      <c r="O462" s="17" t="s">
        <v>34</v>
      </c>
      <c r="P462" s="17">
        <v>73</v>
      </c>
      <c r="Q462" s="17">
        <v>4.4000000000000004</v>
      </c>
      <c r="R462" s="17" t="b">
        <v>0</v>
      </c>
      <c r="S462" s="17" t="s">
        <v>28</v>
      </c>
      <c r="T462" s="17">
        <v>3179</v>
      </c>
      <c r="U462" s="17" t="s">
        <v>51</v>
      </c>
      <c r="V462" s="17" t="s">
        <v>36</v>
      </c>
      <c r="W462" s="17" t="s">
        <v>53</v>
      </c>
      <c r="X462" s="17">
        <v>11</v>
      </c>
      <c r="Y462" s="19">
        <f>streaming_service_data!$X462*streaming_service_data!$E462</f>
        <v>131.89000000000001</v>
      </c>
      <c r="Z462" s="17" t="s">
        <v>412</v>
      </c>
      <c r="AA462" s="17">
        <v>2023</v>
      </c>
      <c r="AB462" s="17" t="str">
        <f t="shared" si="35"/>
        <v>Sep</v>
      </c>
      <c r="AC462" s="17">
        <f t="shared" si="36"/>
        <v>2024</v>
      </c>
      <c r="AD462" s="17" t="s">
        <v>478</v>
      </c>
      <c r="AE462" s="38">
        <f t="shared" si="37"/>
        <v>1.6849315068493151</v>
      </c>
      <c r="AF462" s="31">
        <f t="shared" si="38"/>
        <v>0.5934959349593496</v>
      </c>
      <c r="AG462" s="17">
        <f ca="1">TODAY()-streaming_service_data!$D462</f>
        <v>198</v>
      </c>
      <c r="AH462" s="20" t="str">
        <f ca="1">IF(AG462&lt;=100,"Active",IF(streaming_service_data!$AG462&lt;200,"Moderate","In-Active"))</f>
        <v>Moderate</v>
      </c>
      <c r="AI462" s="2">
        <f t="shared" si="39"/>
        <v>11</v>
      </c>
    </row>
    <row r="463" spans="1:35" s="2" customFormat="1" ht="15" x14ac:dyDescent="0.2">
      <c r="A463" s="21">
        <v>5321</v>
      </c>
      <c r="B463" s="21" t="s">
        <v>195</v>
      </c>
      <c r="C463" s="22">
        <v>45290</v>
      </c>
      <c r="D463" s="22">
        <v>45577</v>
      </c>
      <c r="E463" s="21">
        <v>7.99</v>
      </c>
      <c r="F463" s="21">
        <v>20</v>
      </c>
      <c r="G463" s="21" t="s">
        <v>79</v>
      </c>
      <c r="H463" s="21">
        <v>5</v>
      </c>
      <c r="I463" s="21">
        <v>2</v>
      </c>
      <c r="J463" s="21" t="b">
        <v>0</v>
      </c>
      <c r="K463" s="21">
        <v>895</v>
      </c>
      <c r="L463" s="21">
        <v>40</v>
      </c>
      <c r="M463" s="21" t="s">
        <v>39</v>
      </c>
      <c r="N463" s="21" t="s">
        <v>64</v>
      </c>
      <c r="O463" s="21" t="s">
        <v>56</v>
      </c>
      <c r="P463" s="21">
        <v>97</v>
      </c>
      <c r="Q463" s="21">
        <v>3.8</v>
      </c>
      <c r="R463" s="21" t="b">
        <v>0</v>
      </c>
      <c r="S463" s="21" t="s">
        <v>28</v>
      </c>
      <c r="T463" s="21">
        <v>4216</v>
      </c>
      <c r="U463" s="21" t="s">
        <v>35</v>
      </c>
      <c r="V463" s="21" t="s">
        <v>68</v>
      </c>
      <c r="W463" s="21" t="s">
        <v>75</v>
      </c>
      <c r="X463" s="21">
        <v>9</v>
      </c>
      <c r="Y463" s="23">
        <f>streaming_service_data!$X463*streaming_service_data!$E463</f>
        <v>71.91</v>
      </c>
      <c r="Z463" s="21" t="s">
        <v>415</v>
      </c>
      <c r="AA463" s="21">
        <v>2023</v>
      </c>
      <c r="AB463" s="21" t="str">
        <f t="shared" si="35"/>
        <v>Oct</v>
      </c>
      <c r="AC463" s="21">
        <f t="shared" si="36"/>
        <v>2024</v>
      </c>
      <c r="AD463" s="21" t="s">
        <v>479</v>
      </c>
      <c r="AE463" s="39">
        <f t="shared" si="37"/>
        <v>0.20618556701030927</v>
      </c>
      <c r="AF463" s="35">
        <f t="shared" si="38"/>
        <v>4.8499999999999996</v>
      </c>
      <c r="AG463" s="21">
        <f ca="1">TODAY()-streaming_service_data!$D463</f>
        <v>168</v>
      </c>
      <c r="AH463" s="24" t="str">
        <f ca="1">IF(AG463&lt;=100,"Active",IF(streaming_service_data!$AG463&lt;200,"Moderate","In-Active"))</f>
        <v>Moderate</v>
      </c>
      <c r="AI463" s="2">
        <f t="shared" si="39"/>
        <v>9</v>
      </c>
    </row>
    <row r="464" spans="1:35" s="2" customFormat="1" ht="15" x14ac:dyDescent="0.2">
      <c r="A464" s="17">
        <v>5337</v>
      </c>
      <c r="B464" s="17" t="s">
        <v>289</v>
      </c>
      <c r="C464" s="25">
        <v>45520</v>
      </c>
      <c r="D464" s="25">
        <v>45624</v>
      </c>
      <c r="E464" s="17">
        <v>7.99</v>
      </c>
      <c r="F464" s="17">
        <v>357</v>
      </c>
      <c r="G464" s="17" t="s">
        <v>55</v>
      </c>
      <c r="H464" s="17">
        <v>2</v>
      </c>
      <c r="I464" s="17">
        <v>4</v>
      </c>
      <c r="J464" s="17" t="b">
        <v>1</v>
      </c>
      <c r="K464" s="17">
        <v>245</v>
      </c>
      <c r="L464" s="17">
        <v>116</v>
      </c>
      <c r="M464" s="17" t="s">
        <v>74</v>
      </c>
      <c r="N464" s="17" t="s">
        <v>64</v>
      </c>
      <c r="O464" s="17" t="s">
        <v>41</v>
      </c>
      <c r="P464" s="17">
        <v>71</v>
      </c>
      <c r="Q464" s="17">
        <v>4.2</v>
      </c>
      <c r="R464" s="17" t="b">
        <v>1</v>
      </c>
      <c r="S464" s="17" t="s">
        <v>28</v>
      </c>
      <c r="T464" s="17">
        <v>2209</v>
      </c>
      <c r="U464" s="17" t="s">
        <v>29</v>
      </c>
      <c r="V464" s="17" t="s">
        <v>52</v>
      </c>
      <c r="W464" s="17" t="s">
        <v>31</v>
      </c>
      <c r="X464" s="17">
        <v>3</v>
      </c>
      <c r="Y464" s="19">
        <f>streaming_service_data!$X464*streaming_service_data!$E464</f>
        <v>23.97</v>
      </c>
      <c r="Z464" s="17" t="s">
        <v>411</v>
      </c>
      <c r="AA464" s="17">
        <v>2024</v>
      </c>
      <c r="AB464" s="17" t="str">
        <f t="shared" si="35"/>
        <v>Nov</v>
      </c>
      <c r="AC464" s="17">
        <f t="shared" si="36"/>
        <v>2024</v>
      </c>
      <c r="AD464" s="17" t="s">
        <v>479</v>
      </c>
      <c r="AE464" s="38">
        <f t="shared" si="37"/>
        <v>5.028169014084507</v>
      </c>
      <c r="AF464" s="31">
        <f t="shared" si="38"/>
        <v>0.19887955182072828</v>
      </c>
      <c r="AG464" s="17">
        <f ca="1">TODAY()-streaming_service_data!$D464</f>
        <v>121</v>
      </c>
      <c r="AH464" s="20" t="str">
        <f ca="1">IF(AG464&lt;=100,"Active",IF(streaming_service_data!$AG464&lt;200,"Moderate","In-Active"))</f>
        <v>Moderate</v>
      </c>
      <c r="AI464" s="2">
        <f t="shared" si="39"/>
        <v>3</v>
      </c>
    </row>
    <row r="465" spans="1:35" s="2" customFormat="1" ht="15" x14ac:dyDescent="0.2">
      <c r="A465" s="21">
        <v>5339</v>
      </c>
      <c r="B465" s="21" t="s">
        <v>275</v>
      </c>
      <c r="C465" s="22">
        <v>45341</v>
      </c>
      <c r="D465" s="22">
        <v>45640</v>
      </c>
      <c r="E465" s="21">
        <v>15.99</v>
      </c>
      <c r="F465" s="21">
        <v>53</v>
      </c>
      <c r="G465" s="21" t="s">
        <v>24</v>
      </c>
      <c r="H465" s="21">
        <v>5</v>
      </c>
      <c r="I465" s="21">
        <v>5</v>
      </c>
      <c r="J465" s="21" t="b">
        <v>0</v>
      </c>
      <c r="K465" s="21">
        <v>524</v>
      </c>
      <c r="L465" s="21">
        <v>161</v>
      </c>
      <c r="M465" s="21" t="s">
        <v>74</v>
      </c>
      <c r="N465" s="21" t="s">
        <v>64</v>
      </c>
      <c r="O465" s="21" t="s">
        <v>34</v>
      </c>
      <c r="P465" s="21">
        <v>65</v>
      </c>
      <c r="Q465" s="21">
        <v>4.9000000000000004</v>
      </c>
      <c r="R465" s="21" t="b">
        <v>0</v>
      </c>
      <c r="S465" s="21" t="s">
        <v>28</v>
      </c>
      <c r="T465" s="21">
        <v>1016</v>
      </c>
      <c r="U465" s="21" t="s">
        <v>35</v>
      </c>
      <c r="V465" s="21" t="s">
        <v>60</v>
      </c>
      <c r="W465" s="21" t="s">
        <v>75</v>
      </c>
      <c r="X465" s="21">
        <v>9</v>
      </c>
      <c r="Y465" s="23">
        <f>streaming_service_data!$X465*streaming_service_data!$E465</f>
        <v>143.91</v>
      </c>
      <c r="Z465" s="21" t="s">
        <v>405</v>
      </c>
      <c r="AA465" s="21">
        <v>2024</v>
      </c>
      <c r="AB465" s="21" t="str">
        <f t="shared" si="35"/>
        <v>Dec</v>
      </c>
      <c r="AC465" s="21">
        <f t="shared" si="36"/>
        <v>2024</v>
      </c>
      <c r="AD465" s="21" t="s">
        <v>480</v>
      </c>
      <c r="AE465" s="39">
        <f t="shared" si="37"/>
        <v>0.81538461538461537</v>
      </c>
      <c r="AF465" s="35">
        <f t="shared" si="38"/>
        <v>1.2264150943396226</v>
      </c>
      <c r="AG465" s="21">
        <f ca="1">TODAY()-streaming_service_data!$D465</f>
        <v>105</v>
      </c>
      <c r="AH465" s="24" t="str">
        <f ca="1">IF(AG465&lt;=100,"Active",IF(streaming_service_data!$AG465&lt;200,"Moderate","In-Active"))</f>
        <v>Moderate</v>
      </c>
      <c r="AI465" s="2">
        <f t="shared" si="39"/>
        <v>9</v>
      </c>
    </row>
    <row r="466" spans="1:35" s="2" customFormat="1" ht="15" x14ac:dyDescent="0.2">
      <c r="A466" s="17">
        <v>5352</v>
      </c>
      <c r="B466" s="17" t="s">
        <v>187</v>
      </c>
      <c r="C466" s="25">
        <v>45307</v>
      </c>
      <c r="D466" s="25">
        <v>45640</v>
      </c>
      <c r="E466" s="17">
        <v>15.99</v>
      </c>
      <c r="F466" s="17">
        <v>453</v>
      </c>
      <c r="G466" s="17" t="s">
        <v>33</v>
      </c>
      <c r="H466" s="17">
        <v>5</v>
      </c>
      <c r="I466" s="17">
        <v>3</v>
      </c>
      <c r="J466" s="17" t="b">
        <v>1</v>
      </c>
      <c r="K466" s="17">
        <v>236</v>
      </c>
      <c r="L466" s="17">
        <v>121</v>
      </c>
      <c r="M466" s="17" t="s">
        <v>25</v>
      </c>
      <c r="N466" s="17" t="s">
        <v>64</v>
      </c>
      <c r="O466" s="17" t="s">
        <v>41</v>
      </c>
      <c r="P466" s="17">
        <v>1</v>
      </c>
      <c r="Q466" s="17">
        <v>3.7</v>
      </c>
      <c r="R466" s="17" t="b">
        <v>0</v>
      </c>
      <c r="S466" s="17" t="s">
        <v>28</v>
      </c>
      <c r="T466" s="17">
        <v>3028</v>
      </c>
      <c r="U466" s="17" t="s">
        <v>35</v>
      </c>
      <c r="V466" s="17" t="s">
        <v>68</v>
      </c>
      <c r="W466" s="17" t="s">
        <v>53</v>
      </c>
      <c r="X466" s="17">
        <v>10</v>
      </c>
      <c r="Y466" s="19">
        <f>streaming_service_data!$X466*streaming_service_data!$E466</f>
        <v>159.9</v>
      </c>
      <c r="Z466" s="17" t="s">
        <v>404</v>
      </c>
      <c r="AA466" s="17">
        <v>2024</v>
      </c>
      <c r="AB466" s="17" t="str">
        <f t="shared" si="35"/>
        <v>Dec</v>
      </c>
      <c r="AC466" s="17">
        <f t="shared" si="36"/>
        <v>2024</v>
      </c>
      <c r="AD466" s="17" t="s">
        <v>480</v>
      </c>
      <c r="AE466" s="38">
        <f t="shared" si="37"/>
        <v>453</v>
      </c>
      <c r="AF466" s="31">
        <f t="shared" si="38"/>
        <v>2.2075055187637969E-3</v>
      </c>
      <c r="AG466" s="17">
        <f ca="1">TODAY()-streaming_service_data!$D466</f>
        <v>105</v>
      </c>
      <c r="AH466" s="20" t="str">
        <f ca="1">IF(AG466&lt;=100,"Active",IF(streaming_service_data!$AG466&lt;200,"Moderate","In-Active"))</f>
        <v>Moderate</v>
      </c>
      <c r="AI466" s="2">
        <f t="shared" si="39"/>
        <v>10</v>
      </c>
    </row>
    <row r="467" spans="1:35" s="2" customFormat="1" ht="15" x14ac:dyDescent="0.2">
      <c r="A467" s="21">
        <v>5360</v>
      </c>
      <c r="B467" s="21" t="s">
        <v>104</v>
      </c>
      <c r="C467" s="22">
        <v>45192</v>
      </c>
      <c r="D467" s="22">
        <v>45334</v>
      </c>
      <c r="E467" s="21">
        <v>7.99</v>
      </c>
      <c r="F467" s="21">
        <v>373</v>
      </c>
      <c r="G467" s="21" t="s">
        <v>24</v>
      </c>
      <c r="H467" s="21">
        <v>2</v>
      </c>
      <c r="I467" s="21">
        <v>1</v>
      </c>
      <c r="J467" s="21" t="b">
        <v>1</v>
      </c>
      <c r="K467" s="21">
        <v>925</v>
      </c>
      <c r="L467" s="21">
        <v>12</v>
      </c>
      <c r="M467" s="21" t="s">
        <v>44</v>
      </c>
      <c r="N467" s="21" t="s">
        <v>26</v>
      </c>
      <c r="O467" s="21" t="s">
        <v>27</v>
      </c>
      <c r="P467" s="21">
        <v>22</v>
      </c>
      <c r="Q467" s="21">
        <v>4.2</v>
      </c>
      <c r="R467" s="21" t="b">
        <v>1</v>
      </c>
      <c r="S467" s="21" t="s">
        <v>28</v>
      </c>
      <c r="T467" s="21">
        <v>3062</v>
      </c>
      <c r="U467" s="21" t="s">
        <v>57</v>
      </c>
      <c r="V467" s="21" t="s">
        <v>30</v>
      </c>
      <c r="W467" s="21" t="s">
        <v>53</v>
      </c>
      <c r="X467" s="21">
        <v>4</v>
      </c>
      <c r="Y467" s="23">
        <f>streaming_service_data!$X467*streaming_service_data!$E467</f>
        <v>31.96</v>
      </c>
      <c r="Z467" s="21" t="s">
        <v>412</v>
      </c>
      <c r="AA467" s="21">
        <v>2023</v>
      </c>
      <c r="AB467" s="21" t="str">
        <f t="shared" si="35"/>
        <v>Feb</v>
      </c>
      <c r="AC467" s="21">
        <f t="shared" si="36"/>
        <v>2024</v>
      </c>
      <c r="AD467" s="21" t="s">
        <v>479</v>
      </c>
      <c r="AE467" s="39">
        <f t="shared" si="37"/>
        <v>16.954545454545453</v>
      </c>
      <c r="AF467" s="35">
        <f t="shared" si="38"/>
        <v>5.8981233243967826E-2</v>
      </c>
      <c r="AG467" s="21">
        <f ca="1">TODAY()-streaming_service_data!$D467</f>
        <v>411</v>
      </c>
      <c r="AH467" s="24" t="str">
        <f ca="1">IF(AG467&lt;=100,"Active",IF(streaming_service_data!$AG467&lt;200,"Moderate","In-Active"))</f>
        <v>In-Active</v>
      </c>
      <c r="AI467" s="2">
        <f t="shared" si="39"/>
        <v>4</v>
      </c>
    </row>
    <row r="468" spans="1:35" s="2" customFormat="1" ht="15" x14ac:dyDescent="0.2">
      <c r="A468" s="17">
        <v>5362</v>
      </c>
      <c r="B468" s="17" t="s">
        <v>207</v>
      </c>
      <c r="C468" s="25">
        <v>45476</v>
      </c>
      <c r="D468" s="25">
        <v>45623</v>
      </c>
      <c r="E468" s="17">
        <v>15.99</v>
      </c>
      <c r="F468" s="17">
        <v>478</v>
      </c>
      <c r="G468" s="17" t="s">
        <v>62</v>
      </c>
      <c r="H468" s="17">
        <v>4</v>
      </c>
      <c r="I468" s="17">
        <v>3</v>
      </c>
      <c r="J468" s="17" t="b">
        <v>1</v>
      </c>
      <c r="K468" s="17">
        <v>551</v>
      </c>
      <c r="L468" s="17">
        <v>96</v>
      </c>
      <c r="M468" s="17" t="s">
        <v>44</v>
      </c>
      <c r="N468" s="17" t="s">
        <v>64</v>
      </c>
      <c r="O468" s="17" t="s">
        <v>50</v>
      </c>
      <c r="P468" s="17">
        <v>65</v>
      </c>
      <c r="Q468" s="17">
        <v>4.5999999999999996</v>
      </c>
      <c r="R468" s="17" t="b">
        <v>1</v>
      </c>
      <c r="S468" s="17" t="s">
        <v>28</v>
      </c>
      <c r="T468" s="17">
        <v>860</v>
      </c>
      <c r="U468" s="17" t="s">
        <v>57</v>
      </c>
      <c r="V468" s="17" t="s">
        <v>68</v>
      </c>
      <c r="W468" s="17" t="s">
        <v>53</v>
      </c>
      <c r="X468" s="17">
        <v>4</v>
      </c>
      <c r="Y468" s="19">
        <f>streaming_service_data!$X468*streaming_service_data!$E468</f>
        <v>63.96</v>
      </c>
      <c r="Z468" s="17" t="s">
        <v>410</v>
      </c>
      <c r="AA468" s="17">
        <v>2024</v>
      </c>
      <c r="AB468" s="17" t="str">
        <f t="shared" si="35"/>
        <v>Nov</v>
      </c>
      <c r="AC468" s="17">
        <f t="shared" si="36"/>
        <v>2024</v>
      </c>
      <c r="AD468" s="17" t="s">
        <v>480</v>
      </c>
      <c r="AE468" s="38">
        <f t="shared" si="37"/>
        <v>7.3538461538461535</v>
      </c>
      <c r="AF468" s="31">
        <f t="shared" si="38"/>
        <v>0.13598326359832635</v>
      </c>
      <c r="AG468" s="17">
        <f ca="1">TODAY()-streaming_service_data!$D468</f>
        <v>122</v>
      </c>
      <c r="AH468" s="20" t="str">
        <f ca="1">IF(AG468&lt;=100,"Active",IF(streaming_service_data!$AG468&lt;200,"Moderate","In-Active"))</f>
        <v>Moderate</v>
      </c>
      <c r="AI468" s="2">
        <f t="shared" si="39"/>
        <v>4</v>
      </c>
    </row>
    <row r="469" spans="1:35" s="2" customFormat="1" ht="15" x14ac:dyDescent="0.2">
      <c r="A469" s="21">
        <v>5375</v>
      </c>
      <c r="B469" s="21" t="s">
        <v>299</v>
      </c>
      <c r="C469" s="22">
        <v>44926</v>
      </c>
      <c r="D469" s="22">
        <v>45626</v>
      </c>
      <c r="E469" s="21">
        <v>15.99</v>
      </c>
      <c r="F469" s="21">
        <v>423</v>
      </c>
      <c r="G469" s="21" t="s">
        <v>43</v>
      </c>
      <c r="H469" s="21">
        <v>5</v>
      </c>
      <c r="I469" s="21">
        <v>2</v>
      </c>
      <c r="J469" s="21" t="b">
        <v>1</v>
      </c>
      <c r="K469" s="21">
        <v>435</v>
      </c>
      <c r="L469" s="21">
        <v>108</v>
      </c>
      <c r="M469" s="21" t="s">
        <v>44</v>
      </c>
      <c r="N469" s="21" t="s">
        <v>40</v>
      </c>
      <c r="O469" s="21" t="s">
        <v>56</v>
      </c>
      <c r="P469" s="21">
        <v>44</v>
      </c>
      <c r="Q469" s="21">
        <v>4.5999999999999996</v>
      </c>
      <c r="R469" s="21" t="b">
        <v>0</v>
      </c>
      <c r="S469" s="21" t="s">
        <v>28</v>
      </c>
      <c r="T469" s="21">
        <v>3763</v>
      </c>
      <c r="U469" s="21" t="s">
        <v>57</v>
      </c>
      <c r="V469" s="21" t="s">
        <v>60</v>
      </c>
      <c r="W469" s="21" t="s">
        <v>53</v>
      </c>
      <c r="X469" s="21">
        <v>22</v>
      </c>
      <c r="Y469" s="23">
        <f>streaming_service_data!$X469*streaming_service_data!$E469</f>
        <v>351.78000000000003</v>
      </c>
      <c r="Z469" s="21" t="s">
        <v>415</v>
      </c>
      <c r="AA469" s="21">
        <v>2022</v>
      </c>
      <c r="AB469" s="21" t="str">
        <f t="shared" si="35"/>
        <v>Nov</v>
      </c>
      <c r="AC469" s="21">
        <f t="shared" si="36"/>
        <v>2024</v>
      </c>
      <c r="AD469" s="21" t="s">
        <v>480</v>
      </c>
      <c r="AE469" s="39">
        <f t="shared" si="37"/>
        <v>9.6136363636363633</v>
      </c>
      <c r="AF469" s="35">
        <f t="shared" si="38"/>
        <v>0.10401891252955082</v>
      </c>
      <c r="AG469" s="21">
        <f ca="1">TODAY()-streaming_service_data!$D469</f>
        <v>119</v>
      </c>
      <c r="AH469" s="24" t="str">
        <f ca="1">IF(AG469&lt;=100,"Active",IF(streaming_service_data!$AG469&lt;200,"Moderate","In-Active"))</f>
        <v>Moderate</v>
      </c>
      <c r="AI469" s="2">
        <f t="shared" si="39"/>
        <v>22</v>
      </c>
    </row>
    <row r="470" spans="1:35" s="2" customFormat="1" ht="15" x14ac:dyDescent="0.2">
      <c r="A470" s="17">
        <v>5376</v>
      </c>
      <c r="B470" s="17" t="s">
        <v>146</v>
      </c>
      <c r="C470" s="25">
        <v>45111</v>
      </c>
      <c r="D470" s="25">
        <v>45622</v>
      </c>
      <c r="E470" s="17">
        <v>7.99</v>
      </c>
      <c r="F470" s="17">
        <v>89</v>
      </c>
      <c r="G470" s="17" t="s">
        <v>79</v>
      </c>
      <c r="H470" s="17">
        <v>2</v>
      </c>
      <c r="I470" s="17">
        <v>4</v>
      </c>
      <c r="J470" s="17" t="b">
        <v>1</v>
      </c>
      <c r="K470" s="17">
        <v>174</v>
      </c>
      <c r="L470" s="17">
        <v>178</v>
      </c>
      <c r="M470" s="17" t="s">
        <v>63</v>
      </c>
      <c r="N470" s="17" t="s">
        <v>26</v>
      </c>
      <c r="O470" s="17" t="s">
        <v>67</v>
      </c>
      <c r="P470" s="17">
        <v>7</v>
      </c>
      <c r="Q470" s="17">
        <v>3.7</v>
      </c>
      <c r="R470" s="17" t="b">
        <v>0</v>
      </c>
      <c r="S470" s="17" t="s">
        <v>28</v>
      </c>
      <c r="T470" s="17">
        <v>28</v>
      </c>
      <c r="U470" s="17" t="s">
        <v>57</v>
      </c>
      <c r="V470" s="17" t="s">
        <v>30</v>
      </c>
      <c r="W470" s="17" t="s">
        <v>53</v>
      </c>
      <c r="X470" s="17">
        <v>16</v>
      </c>
      <c r="Y470" s="19">
        <f>streaming_service_data!$X470*streaming_service_data!$E470</f>
        <v>127.84</v>
      </c>
      <c r="Z470" s="17" t="s">
        <v>410</v>
      </c>
      <c r="AA470" s="17">
        <v>2023</v>
      </c>
      <c r="AB470" s="17" t="str">
        <f t="shared" si="35"/>
        <v>Nov</v>
      </c>
      <c r="AC470" s="17">
        <f t="shared" si="36"/>
        <v>2024</v>
      </c>
      <c r="AD470" s="17" t="s">
        <v>479</v>
      </c>
      <c r="AE470" s="38">
        <f t="shared" si="37"/>
        <v>12.714285714285714</v>
      </c>
      <c r="AF470" s="31">
        <f t="shared" si="38"/>
        <v>7.8651685393258425E-2</v>
      </c>
      <c r="AG470" s="17">
        <f ca="1">TODAY()-streaming_service_data!$D470</f>
        <v>123</v>
      </c>
      <c r="AH470" s="20" t="str">
        <f ca="1">IF(AG470&lt;=100,"Active",IF(streaming_service_data!$AG470&lt;200,"Moderate","In-Active"))</f>
        <v>Moderate</v>
      </c>
      <c r="AI470" s="2">
        <f t="shared" si="39"/>
        <v>16</v>
      </c>
    </row>
    <row r="471" spans="1:35" s="2" customFormat="1" ht="15" x14ac:dyDescent="0.2">
      <c r="A471" s="21">
        <v>5389</v>
      </c>
      <c r="B471" s="21" t="s">
        <v>395</v>
      </c>
      <c r="C471" s="22">
        <v>45439</v>
      </c>
      <c r="D471" s="22">
        <v>45625</v>
      </c>
      <c r="E471" s="21">
        <v>11.99</v>
      </c>
      <c r="F471" s="21">
        <v>352</v>
      </c>
      <c r="G471" s="21" t="s">
        <v>33</v>
      </c>
      <c r="H471" s="21">
        <v>4</v>
      </c>
      <c r="I471" s="21">
        <v>1</v>
      </c>
      <c r="J471" s="21" t="b">
        <v>0</v>
      </c>
      <c r="K471" s="21">
        <v>521</v>
      </c>
      <c r="L471" s="21">
        <v>128</v>
      </c>
      <c r="M471" s="21" t="s">
        <v>63</v>
      </c>
      <c r="N471" s="21" t="s">
        <v>64</v>
      </c>
      <c r="O471" s="21" t="s">
        <v>56</v>
      </c>
      <c r="P471" s="21">
        <v>59</v>
      </c>
      <c r="Q471" s="21">
        <v>4.5999999999999996</v>
      </c>
      <c r="R471" s="21" t="b">
        <v>1</v>
      </c>
      <c r="S471" s="21" t="s">
        <v>28</v>
      </c>
      <c r="T471" s="21">
        <v>2131</v>
      </c>
      <c r="U471" s="21" t="s">
        <v>35</v>
      </c>
      <c r="V471" s="21" t="s">
        <v>60</v>
      </c>
      <c r="W471" s="21" t="s">
        <v>75</v>
      </c>
      <c r="X471" s="21">
        <v>6</v>
      </c>
      <c r="Y471" s="23">
        <f>streaming_service_data!$X471*streaming_service_data!$E471</f>
        <v>71.94</v>
      </c>
      <c r="Z471" s="21" t="s">
        <v>408</v>
      </c>
      <c r="AA471" s="21">
        <v>2024</v>
      </c>
      <c r="AB471" s="21" t="str">
        <f t="shared" si="35"/>
        <v>Nov</v>
      </c>
      <c r="AC471" s="21">
        <f t="shared" si="36"/>
        <v>2024</v>
      </c>
      <c r="AD471" s="21" t="s">
        <v>478</v>
      </c>
      <c r="AE471" s="39">
        <f t="shared" si="37"/>
        <v>5.9661016949152543</v>
      </c>
      <c r="AF471" s="35">
        <f t="shared" si="38"/>
        <v>0.16761363636363635</v>
      </c>
      <c r="AG471" s="21">
        <f ca="1">TODAY()-streaming_service_data!$D471</f>
        <v>120</v>
      </c>
      <c r="AH471" s="24" t="str">
        <f ca="1">IF(AG471&lt;=100,"Active",IF(streaming_service_data!$AG471&lt;200,"Moderate","In-Active"))</f>
        <v>Moderate</v>
      </c>
      <c r="AI471" s="2">
        <f t="shared" si="39"/>
        <v>6</v>
      </c>
    </row>
    <row r="472" spans="1:35" s="2" customFormat="1" ht="15" x14ac:dyDescent="0.2">
      <c r="A472" s="17">
        <v>5406</v>
      </c>
      <c r="B472" s="17" t="s">
        <v>218</v>
      </c>
      <c r="C472" s="25">
        <v>45636</v>
      </c>
      <c r="D472" s="25">
        <v>45485</v>
      </c>
      <c r="E472" s="17">
        <v>7.99</v>
      </c>
      <c r="F472" s="17">
        <v>26</v>
      </c>
      <c r="G472" s="17" t="s">
        <v>33</v>
      </c>
      <c r="H472" s="17">
        <v>5</v>
      </c>
      <c r="I472" s="17">
        <v>5</v>
      </c>
      <c r="J472" s="17" t="b">
        <v>0</v>
      </c>
      <c r="K472" s="17">
        <v>542</v>
      </c>
      <c r="L472" s="17">
        <v>152</v>
      </c>
      <c r="M472" s="17" t="s">
        <v>39</v>
      </c>
      <c r="N472" s="17" t="s">
        <v>49</v>
      </c>
      <c r="O472" s="17" t="s">
        <v>41</v>
      </c>
      <c r="P472" s="17">
        <v>6</v>
      </c>
      <c r="Q472" s="17">
        <v>3.1</v>
      </c>
      <c r="R472" s="17" t="b">
        <v>0</v>
      </c>
      <c r="S472" s="17" t="s">
        <v>28</v>
      </c>
      <c r="T472" s="17">
        <v>4329</v>
      </c>
      <c r="U472" s="17" t="s">
        <v>29</v>
      </c>
      <c r="V472" s="17" t="s">
        <v>52</v>
      </c>
      <c r="W472" s="17" t="s">
        <v>53</v>
      </c>
      <c r="X472" s="17">
        <v>4</v>
      </c>
      <c r="Y472" s="19">
        <f>streaming_service_data!$X472*streaming_service_data!$E472</f>
        <v>31.96</v>
      </c>
      <c r="Z472" s="17" t="s">
        <v>415</v>
      </c>
      <c r="AA472" s="17">
        <v>2024</v>
      </c>
      <c r="AB472" s="17" t="str">
        <f t="shared" si="35"/>
        <v>Jul</v>
      </c>
      <c r="AC472" s="17">
        <f t="shared" si="36"/>
        <v>2024</v>
      </c>
      <c r="AD472" s="17" t="s">
        <v>479</v>
      </c>
      <c r="AE472" s="38">
        <f t="shared" si="37"/>
        <v>4.333333333333333</v>
      </c>
      <c r="AF472" s="31">
        <f t="shared" si="38"/>
        <v>0.23076923076923078</v>
      </c>
      <c r="AG472" s="17">
        <f ca="1">TODAY()-streaming_service_data!$D472</f>
        <v>260</v>
      </c>
      <c r="AH472" s="20" t="str">
        <f ca="1">IF(AG472&lt;=100,"Active",IF(streaming_service_data!$AG472&lt;200,"Moderate","In-Active"))</f>
        <v>In-Active</v>
      </c>
      <c r="AI472" s="2">
        <f t="shared" si="39"/>
        <v>4</v>
      </c>
    </row>
    <row r="473" spans="1:35" s="2" customFormat="1" ht="15" x14ac:dyDescent="0.2">
      <c r="A473" s="21">
        <v>5407</v>
      </c>
      <c r="B473" s="21" t="s">
        <v>80</v>
      </c>
      <c r="C473" s="22">
        <v>45212</v>
      </c>
      <c r="D473" s="22">
        <v>45394</v>
      </c>
      <c r="E473" s="21">
        <v>7.99</v>
      </c>
      <c r="F473" s="21">
        <v>429</v>
      </c>
      <c r="G473" s="21" t="s">
        <v>55</v>
      </c>
      <c r="H473" s="21">
        <v>3</v>
      </c>
      <c r="I473" s="21">
        <v>5</v>
      </c>
      <c r="J473" s="21" t="b">
        <v>0</v>
      </c>
      <c r="K473" s="21">
        <v>988</v>
      </c>
      <c r="L473" s="21">
        <v>115</v>
      </c>
      <c r="M473" s="21" t="s">
        <v>25</v>
      </c>
      <c r="N473" s="21" t="s">
        <v>49</v>
      </c>
      <c r="O473" s="21" t="s">
        <v>50</v>
      </c>
      <c r="P473" s="21">
        <v>19</v>
      </c>
      <c r="Q473" s="21">
        <v>4.3</v>
      </c>
      <c r="R473" s="21" t="b">
        <v>1</v>
      </c>
      <c r="S473" s="21" t="s">
        <v>28</v>
      </c>
      <c r="T473" s="21">
        <v>3773</v>
      </c>
      <c r="U473" s="21" t="s">
        <v>57</v>
      </c>
      <c r="V473" s="21" t="s">
        <v>36</v>
      </c>
      <c r="W473" s="21" t="s">
        <v>31</v>
      </c>
      <c r="X473" s="21">
        <v>5</v>
      </c>
      <c r="Y473" s="23">
        <f>streaming_service_data!$X473*streaming_service_data!$E473</f>
        <v>39.950000000000003</v>
      </c>
      <c r="Z473" s="21" t="s">
        <v>413</v>
      </c>
      <c r="AA473" s="21">
        <v>2023</v>
      </c>
      <c r="AB473" s="21" t="str">
        <f t="shared" si="35"/>
        <v>Apr</v>
      </c>
      <c r="AC473" s="21">
        <f t="shared" si="36"/>
        <v>2024</v>
      </c>
      <c r="AD473" s="21" t="s">
        <v>479</v>
      </c>
      <c r="AE473" s="39">
        <f t="shared" si="37"/>
        <v>22.578947368421051</v>
      </c>
      <c r="AF473" s="35">
        <f t="shared" si="38"/>
        <v>4.4289044289044288E-2</v>
      </c>
      <c r="AG473" s="21">
        <f ca="1">TODAY()-streaming_service_data!$D473</f>
        <v>351</v>
      </c>
      <c r="AH473" s="24" t="str">
        <f ca="1">IF(AG473&lt;=100,"Active",IF(streaming_service_data!$AG473&lt;200,"Moderate","In-Active"))</f>
        <v>In-Active</v>
      </c>
      <c r="AI473" s="2">
        <f t="shared" si="39"/>
        <v>5</v>
      </c>
    </row>
    <row r="474" spans="1:35" s="2" customFormat="1" ht="15" x14ac:dyDescent="0.2">
      <c r="A474" s="17">
        <v>5410</v>
      </c>
      <c r="B474" s="17" t="s">
        <v>349</v>
      </c>
      <c r="C474" s="25">
        <v>45084</v>
      </c>
      <c r="D474" s="25">
        <v>45303</v>
      </c>
      <c r="E474" s="17">
        <v>15.99</v>
      </c>
      <c r="F474" s="17">
        <v>447</v>
      </c>
      <c r="G474" s="17" t="s">
        <v>55</v>
      </c>
      <c r="H474" s="17">
        <v>1</v>
      </c>
      <c r="I474" s="17">
        <v>5</v>
      </c>
      <c r="J474" s="17" t="b">
        <v>0</v>
      </c>
      <c r="K474" s="17">
        <v>615</v>
      </c>
      <c r="L474" s="17">
        <v>132</v>
      </c>
      <c r="M474" s="17" t="s">
        <v>59</v>
      </c>
      <c r="N474" s="17" t="s">
        <v>64</v>
      </c>
      <c r="O474" s="17" t="s">
        <v>41</v>
      </c>
      <c r="P474" s="17">
        <v>88</v>
      </c>
      <c r="Q474" s="17">
        <v>3.9</v>
      </c>
      <c r="R474" s="17" t="b">
        <v>0</v>
      </c>
      <c r="S474" s="17" t="s">
        <v>28</v>
      </c>
      <c r="T474" s="17">
        <v>4927</v>
      </c>
      <c r="U474" s="17" t="s">
        <v>57</v>
      </c>
      <c r="V474" s="17" t="s">
        <v>60</v>
      </c>
      <c r="W474" s="17" t="s">
        <v>53</v>
      </c>
      <c r="X474" s="17">
        <v>7</v>
      </c>
      <c r="Y474" s="19">
        <f>streaming_service_data!$X474*streaming_service_data!$E474</f>
        <v>111.93</v>
      </c>
      <c r="Z474" s="17" t="s">
        <v>409</v>
      </c>
      <c r="AA474" s="17">
        <v>2023</v>
      </c>
      <c r="AB474" s="17" t="str">
        <f t="shared" si="35"/>
        <v>Jan</v>
      </c>
      <c r="AC474" s="17">
        <f t="shared" si="36"/>
        <v>2024</v>
      </c>
      <c r="AD474" s="17" t="s">
        <v>480</v>
      </c>
      <c r="AE474" s="38">
        <f t="shared" si="37"/>
        <v>5.0795454545454541</v>
      </c>
      <c r="AF474" s="31">
        <f t="shared" si="38"/>
        <v>0.19686800894854586</v>
      </c>
      <c r="AG474" s="17">
        <f ca="1">TODAY()-streaming_service_data!$D474</f>
        <v>442</v>
      </c>
      <c r="AH474" s="20" t="str">
        <f ca="1">IF(AG474&lt;=100,"Active",IF(streaming_service_data!$AG474&lt;200,"Moderate","In-Active"))</f>
        <v>In-Active</v>
      </c>
      <c r="AI474" s="2">
        <f t="shared" si="39"/>
        <v>7</v>
      </c>
    </row>
    <row r="475" spans="1:35" s="2" customFormat="1" ht="15" x14ac:dyDescent="0.2">
      <c r="A475" s="21">
        <v>5420</v>
      </c>
      <c r="B475" s="21" t="s">
        <v>111</v>
      </c>
      <c r="C475" s="22">
        <v>44926</v>
      </c>
      <c r="D475" s="22">
        <v>45303</v>
      </c>
      <c r="E475" s="21">
        <v>11.99</v>
      </c>
      <c r="F475" s="21">
        <v>204</v>
      </c>
      <c r="G475" s="21" t="s">
        <v>33</v>
      </c>
      <c r="H475" s="21">
        <v>4</v>
      </c>
      <c r="I475" s="21">
        <v>6</v>
      </c>
      <c r="J475" s="21" t="b">
        <v>0</v>
      </c>
      <c r="K475" s="21">
        <v>928</v>
      </c>
      <c r="L475" s="21">
        <v>30</v>
      </c>
      <c r="M475" s="21" t="s">
        <v>48</v>
      </c>
      <c r="N475" s="21" t="s">
        <v>49</v>
      </c>
      <c r="O475" s="21" t="s">
        <v>41</v>
      </c>
      <c r="P475" s="21">
        <v>58</v>
      </c>
      <c r="Q475" s="21">
        <v>4.4000000000000004</v>
      </c>
      <c r="R475" s="21" t="b">
        <v>0</v>
      </c>
      <c r="S475" s="21" t="s">
        <v>28</v>
      </c>
      <c r="T475" s="21">
        <v>1765</v>
      </c>
      <c r="U475" s="21" t="s">
        <v>29</v>
      </c>
      <c r="V475" s="21" t="s">
        <v>60</v>
      </c>
      <c r="W475" s="21" t="s">
        <v>31</v>
      </c>
      <c r="X475" s="21">
        <v>12</v>
      </c>
      <c r="Y475" s="23">
        <f>streaming_service_data!$X475*streaming_service_data!$E475</f>
        <v>143.88</v>
      </c>
      <c r="Z475" s="21" t="s">
        <v>415</v>
      </c>
      <c r="AA475" s="21">
        <v>2022</v>
      </c>
      <c r="AB475" s="21" t="str">
        <f t="shared" si="35"/>
        <v>Jan</v>
      </c>
      <c r="AC475" s="21">
        <f t="shared" si="36"/>
        <v>2024</v>
      </c>
      <c r="AD475" s="21" t="s">
        <v>478</v>
      </c>
      <c r="AE475" s="39">
        <f t="shared" si="37"/>
        <v>3.5172413793103448</v>
      </c>
      <c r="AF475" s="35">
        <f t="shared" si="38"/>
        <v>0.28431372549019607</v>
      </c>
      <c r="AG475" s="21">
        <f ca="1">TODAY()-streaming_service_data!$D475</f>
        <v>442</v>
      </c>
      <c r="AH475" s="24" t="str">
        <f ca="1">IF(AG475&lt;=100,"Active",IF(streaming_service_data!$AG475&lt;200,"Moderate","In-Active"))</f>
        <v>In-Active</v>
      </c>
      <c r="AI475" s="2">
        <f t="shared" si="39"/>
        <v>12</v>
      </c>
    </row>
    <row r="476" spans="1:35" s="2" customFormat="1" ht="15" x14ac:dyDescent="0.2">
      <c r="A476" s="17">
        <v>5423</v>
      </c>
      <c r="B476" s="17" t="s">
        <v>45</v>
      </c>
      <c r="C476" s="25">
        <v>45565</v>
      </c>
      <c r="D476" s="25">
        <v>45615</v>
      </c>
      <c r="E476" s="17">
        <v>7.99</v>
      </c>
      <c r="F476" s="17">
        <v>278</v>
      </c>
      <c r="G476" s="17" t="s">
        <v>24</v>
      </c>
      <c r="H476" s="17">
        <v>1</v>
      </c>
      <c r="I476" s="17">
        <v>5</v>
      </c>
      <c r="J476" s="17" t="b">
        <v>1</v>
      </c>
      <c r="K476" s="17">
        <v>163</v>
      </c>
      <c r="L476" s="17">
        <v>88</v>
      </c>
      <c r="M476" s="17" t="s">
        <v>59</v>
      </c>
      <c r="N476" s="17" t="s">
        <v>26</v>
      </c>
      <c r="O476" s="17" t="s">
        <v>41</v>
      </c>
      <c r="P476" s="17">
        <v>62</v>
      </c>
      <c r="Q476" s="17">
        <v>3.2</v>
      </c>
      <c r="R476" s="17" t="b">
        <v>0</v>
      </c>
      <c r="S476" s="17" t="s">
        <v>28</v>
      </c>
      <c r="T476" s="17">
        <v>4798</v>
      </c>
      <c r="U476" s="17" t="s">
        <v>29</v>
      </c>
      <c r="V476" s="17" t="s">
        <v>60</v>
      </c>
      <c r="W476" s="17" t="s">
        <v>75</v>
      </c>
      <c r="X476" s="17">
        <v>1</v>
      </c>
      <c r="Y476" s="19">
        <f>streaming_service_data!$X476*streaming_service_data!$E476</f>
        <v>7.99</v>
      </c>
      <c r="Z476" s="17" t="s">
        <v>412</v>
      </c>
      <c r="AA476" s="17">
        <v>2024</v>
      </c>
      <c r="AB476" s="17" t="str">
        <f t="shared" si="35"/>
        <v>Nov</v>
      </c>
      <c r="AC476" s="17">
        <f t="shared" si="36"/>
        <v>2024</v>
      </c>
      <c r="AD476" s="17" t="s">
        <v>479</v>
      </c>
      <c r="AE476" s="38">
        <f t="shared" si="37"/>
        <v>4.4838709677419351</v>
      </c>
      <c r="AF476" s="31">
        <f t="shared" si="38"/>
        <v>0.22302158273381295</v>
      </c>
      <c r="AG476" s="17">
        <f ca="1">TODAY()-streaming_service_data!$D476</f>
        <v>130</v>
      </c>
      <c r="AH476" s="20" t="str">
        <f ca="1">IF(AG476&lt;=100,"Active",IF(streaming_service_data!$AG476&lt;200,"Moderate","In-Active"))</f>
        <v>Moderate</v>
      </c>
      <c r="AI476" s="2">
        <f t="shared" si="39"/>
        <v>1</v>
      </c>
    </row>
    <row r="477" spans="1:35" s="2" customFormat="1" ht="15" x14ac:dyDescent="0.2">
      <c r="A477" s="21">
        <v>5438</v>
      </c>
      <c r="B477" s="21" t="s">
        <v>250</v>
      </c>
      <c r="C477" s="22">
        <v>45087</v>
      </c>
      <c r="D477" s="22">
        <v>45626</v>
      </c>
      <c r="E477" s="21">
        <v>11.99</v>
      </c>
      <c r="F477" s="21">
        <v>478</v>
      </c>
      <c r="G477" s="21" t="s">
        <v>33</v>
      </c>
      <c r="H477" s="21">
        <v>1</v>
      </c>
      <c r="I477" s="21">
        <v>6</v>
      </c>
      <c r="J477" s="21" t="b">
        <v>1</v>
      </c>
      <c r="K477" s="21">
        <v>517</v>
      </c>
      <c r="L477" s="21">
        <v>200</v>
      </c>
      <c r="M477" s="21" t="s">
        <v>74</v>
      </c>
      <c r="N477" s="21" t="s">
        <v>40</v>
      </c>
      <c r="O477" s="21" t="s">
        <v>27</v>
      </c>
      <c r="P477" s="21">
        <v>41</v>
      </c>
      <c r="Q477" s="21">
        <v>4.8</v>
      </c>
      <c r="R477" s="21" t="b">
        <v>0</v>
      </c>
      <c r="S477" s="21" t="s">
        <v>28</v>
      </c>
      <c r="T477" s="21">
        <v>2936</v>
      </c>
      <c r="U477" s="21" t="s">
        <v>51</v>
      </c>
      <c r="V477" s="21" t="s">
        <v>60</v>
      </c>
      <c r="W477" s="21" t="s">
        <v>31</v>
      </c>
      <c r="X477" s="21">
        <v>17</v>
      </c>
      <c r="Y477" s="23">
        <f>streaming_service_data!$X477*streaming_service_data!$E477</f>
        <v>203.83</v>
      </c>
      <c r="Z477" s="21" t="s">
        <v>409</v>
      </c>
      <c r="AA477" s="21">
        <v>2023</v>
      </c>
      <c r="AB477" s="21" t="str">
        <f t="shared" si="35"/>
        <v>Nov</v>
      </c>
      <c r="AC477" s="21">
        <f t="shared" si="36"/>
        <v>2024</v>
      </c>
      <c r="AD477" s="21" t="s">
        <v>478</v>
      </c>
      <c r="AE477" s="39">
        <f t="shared" si="37"/>
        <v>11.658536585365853</v>
      </c>
      <c r="AF477" s="35">
        <f t="shared" si="38"/>
        <v>8.5774058577405859E-2</v>
      </c>
      <c r="AG477" s="21">
        <f ca="1">TODAY()-streaming_service_data!$D477</f>
        <v>119</v>
      </c>
      <c r="AH477" s="24" t="str">
        <f ca="1">IF(AG477&lt;=100,"Active",IF(streaming_service_data!$AG477&lt;200,"Moderate","In-Active"))</f>
        <v>Moderate</v>
      </c>
      <c r="AI477" s="2">
        <f t="shared" si="39"/>
        <v>17</v>
      </c>
    </row>
    <row r="478" spans="1:35" s="2" customFormat="1" ht="15" x14ac:dyDescent="0.2">
      <c r="A478" s="17">
        <v>5459</v>
      </c>
      <c r="B478" s="17" t="s">
        <v>213</v>
      </c>
      <c r="C478" s="25">
        <v>45395</v>
      </c>
      <c r="D478" s="25">
        <v>45639</v>
      </c>
      <c r="E478" s="17">
        <v>15.99</v>
      </c>
      <c r="F478" s="17">
        <v>68</v>
      </c>
      <c r="G478" s="17" t="s">
        <v>55</v>
      </c>
      <c r="H478" s="17">
        <v>5</v>
      </c>
      <c r="I478" s="17">
        <v>2</v>
      </c>
      <c r="J478" s="17" t="b">
        <v>0</v>
      </c>
      <c r="K478" s="17">
        <v>727</v>
      </c>
      <c r="L478" s="17">
        <v>5</v>
      </c>
      <c r="M478" s="17" t="s">
        <v>63</v>
      </c>
      <c r="N478" s="17" t="s">
        <v>64</v>
      </c>
      <c r="O478" s="17" t="s">
        <v>67</v>
      </c>
      <c r="P478" s="17">
        <v>8</v>
      </c>
      <c r="Q478" s="17">
        <v>4.5999999999999996</v>
      </c>
      <c r="R478" s="17" t="b">
        <v>0</v>
      </c>
      <c r="S478" s="17" t="s">
        <v>28</v>
      </c>
      <c r="T478" s="17">
        <v>3421</v>
      </c>
      <c r="U478" s="17" t="s">
        <v>51</v>
      </c>
      <c r="V478" s="17" t="s">
        <v>60</v>
      </c>
      <c r="W478" s="17" t="s">
        <v>31</v>
      </c>
      <c r="X478" s="17">
        <v>8</v>
      </c>
      <c r="Y478" s="19">
        <f>streaming_service_data!$X478*streaming_service_data!$E478</f>
        <v>127.92</v>
      </c>
      <c r="Z478" s="17" t="s">
        <v>407</v>
      </c>
      <c r="AA478" s="17">
        <v>2024</v>
      </c>
      <c r="AB478" s="17" t="str">
        <f t="shared" si="35"/>
        <v>Dec</v>
      </c>
      <c r="AC478" s="17">
        <f t="shared" si="36"/>
        <v>2024</v>
      </c>
      <c r="AD478" s="17" t="s">
        <v>480</v>
      </c>
      <c r="AE478" s="38">
        <f t="shared" si="37"/>
        <v>8.5</v>
      </c>
      <c r="AF478" s="31">
        <f t="shared" si="38"/>
        <v>0.11764705882352941</v>
      </c>
      <c r="AG478" s="17">
        <f ca="1">TODAY()-streaming_service_data!$D478</f>
        <v>106</v>
      </c>
      <c r="AH478" s="20" t="str">
        <f ca="1">IF(AG478&lt;=100,"Active",IF(streaming_service_data!$AG478&lt;200,"Moderate","In-Active"))</f>
        <v>Moderate</v>
      </c>
      <c r="AI478" s="2">
        <f t="shared" si="39"/>
        <v>8</v>
      </c>
    </row>
    <row r="479" spans="1:35" s="2" customFormat="1" ht="15" x14ac:dyDescent="0.2">
      <c r="A479" s="21">
        <v>5468</v>
      </c>
      <c r="B479" s="21" t="s">
        <v>353</v>
      </c>
      <c r="C479" s="22">
        <v>45326</v>
      </c>
      <c r="D479" s="22">
        <v>45616</v>
      </c>
      <c r="E479" s="21">
        <v>11.99</v>
      </c>
      <c r="F479" s="21">
        <v>208</v>
      </c>
      <c r="G479" s="21" t="s">
        <v>79</v>
      </c>
      <c r="H479" s="21">
        <v>4</v>
      </c>
      <c r="I479" s="21">
        <v>6</v>
      </c>
      <c r="J479" s="21" t="b">
        <v>1</v>
      </c>
      <c r="K479" s="21">
        <v>135</v>
      </c>
      <c r="L479" s="21">
        <v>9</v>
      </c>
      <c r="M479" s="21" t="s">
        <v>25</v>
      </c>
      <c r="N479" s="21" t="s">
        <v>26</v>
      </c>
      <c r="O479" s="21" t="s">
        <v>27</v>
      </c>
      <c r="P479" s="21">
        <v>41</v>
      </c>
      <c r="Q479" s="21">
        <v>3</v>
      </c>
      <c r="R479" s="21" t="b">
        <v>1</v>
      </c>
      <c r="S479" s="21" t="s">
        <v>28</v>
      </c>
      <c r="T479" s="21">
        <v>2465</v>
      </c>
      <c r="U479" s="21" t="s">
        <v>65</v>
      </c>
      <c r="V479" s="21" t="s">
        <v>30</v>
      </c>
      <c r="W479" s="21" t="s">
        <v>31</v>
      </c>
      <c r="X479" s="21">
        <v>9</v>
      </c>
      <c r="Y479" s="23">
        <f>streaming_service_data!$X479*streaming_service_data!$E479</f>
        <v>107.91</v>
      </c>
      <c r="Z479" s="21" t="s">
        <v>405</v>
      </c>
      <c r="AA479" s="21">
        <v>2024</v>
      </c>
      <c r="AB479" s="21" t="str">
        <f t="shared" si="35"/>
        <v>Nov</v>
      </c>
      <c r="AC479" s="21">
        <f t="shared" si="36"/>
        <v>2024</v>
      </c>
      <c r="AD479" s="21" t="s">
        <v>478</v>
      </c>
      <c r="AE479" s="39">
        <f t="shared" si="37"/>
        <v>5.0731707317073171</v>
      </c>
      <c r="AF479" s="35">
        <f t="shared" si="38"/>
        <v>0.19711538461538461</v>
      </c>
      <c r="AG479" s="21">
        <f ca="1">TODAY()-streaming_service_data!$D479</f>
        <v>129</v>
      </c>
      <c r="AH479" s="24" t="str">
        <f ca="1">IF(AG479&lt;=100,"Active",IF(streaming_service_data!$AG479&lt;200,"Moderate","In-Active"))</f>
        <v>Moderate</v>
      </c>
      <c r="AI479" s="2">
        <f t="shared" si="39"/>
        <v>9</v>
      </c>
    </row>
    <row r="480" spans="1:35" s="2" customFormat="1" ht="15" x14ac:dyDescent="0.2">
      <c r="A480" s="17">
        <v>5469</v>
      </c>
      <c r="B480" s="17" t="s">
        <v>131</v>
      </c>
      <c r="C480" s="25">
        <v>45341</v>
      </c>
      <c r="D480" s="25">
        <v>45424</v>
      </c>
      <c r="E480" s="17">
        <v>15.99</v>
      </c>
      <c r="F480" s="17">
        <v>24</v>
      </c>
      <c r="G480" s="17" t="s">
        <v>43</v>
      </c>
      <c r="H480" s="17">
        <v>2</v>
      </c>
      <c r="I480" s="17">
        <v>1</v>
      </c>
      <c r="J480" s="17" t="b">
        <v>0</v>
      </c>
      <c r="K480" s="17">
        <v>742</v>
      </c>
      <c r="L480" s="17">
        <v>150</v>
      </c>
      <c r="M480" s="17" t="s">
        <v>25</v>
      </c>
      <c r="N480" s="17" t="s">
        <v>49</v>
      </c>
      <c r="O480" s="17" t="s">
        <v>67</v>
      </c>
      <c r="P480" s="17">
        <v>57</v>
      </c>
      <c r="Q480" s="17">
        <v>3</v>
      </c>
      <c r="R480" s="17" t="b">
        <v>0</v>
      </c>
      <c r="S480" s="17" t="s">
        <v>28</v>
      </c>
      <c r="T480" s="17">
        <v>150</v>
      </c>
      <c r="U480" s="17" t="s">
        <v>51</v>
      </c>
      <c r="V480" s="17" t="s">
        <v>52</v>
      </c>
      <c r="W480" s="17" t="s">
        <v>53</v>
      </c>
      <c r="X480" s="17">
        <v>2</v>
      </c>
      <c r="Y480" s="19">
        <f>streaming_service_data!$X480*streaming_service_data!$E480</f>
        <v>31.98</v>
      </c>
      <c r="Z480" s="17" t="s">
        <v>405</v>
      </c>
      <c r="AA480" s="17">
        <v>2024</v>
      </c>
      <c r="AB480" s="17" t="str">
        <f t="shared" si="35"/>
        <v>May</v>
      </c>
      <c r="AC480" s="17">
        <f t="shared" si="36"/>
        <v>2024</v>
      </c>
      <c r="AD480" s="17" t="s">
        <v>480</v>
      </c>
      <c r="AE480" s="38">
        <f t="shared" si="37"/>
        <v>0.42105263157894735</v>
      </c>
      <c r="AF480" s="31">
        <f t="shared" si="38"/>
        <v>2.375</v>
      </c>
      <c r="AG480" s="17">
        <f ca="1">TODAY()-streaming_service_data!$D480</f>
        <v>321</v>
      </c>
      <c r="AH480" s="20" t="str">
        <f ca="1">IF(AG480&lt;=100,"Active",IF(streaming_service_data!$AG480&lt;200,"Moderate","In-Active"))</f>
        <v>In-Active</v>
      </c>
      <c r="AI480" s="2">
        <f t="shared" si="39"/>
        <v>2</v>
      </c>
    </row>
    <row r="481" spans="1:35" s="2" customFormat="1" ht="15" x14ac:dyDescent="0.2">
      <c r="A481" s="21">
        <v>5479</v>
      </c>
      <c r="B481" s="21" t="s">
        <v>121</v>
      </c>
      <c r="C481" s="22">
        <v>45019</v>
      </c>
      <c r="D481" s="22">
        <v>45516</v>
      </c>
      <c r="E481" s="21">
        <v>7.99</v>
      </c>
      <c r="F481" s="21">
        <v>140</v>
      </c>
      <c r="G481" s="21" t="s">
        <v>79</v>
      </c>
      <c r="H481" s="21">
        <v>4</v>
      </c>
      <c r="I481" s="21">
        <v>4</v>
      </c>
      <c r="J481" s="21" t="b">
        <v>0</v>
      </c>
      <c r="K481" s="21">
        <v>218</v>
      </c>
      <c r="L481" s="21">
        <v>5</v>
      </c>
      <c r="M481" s="21" t="s">
        <v>48</v>
      </c>
      <c r="N481" s="21" t="s">
        <v>26</v>
      </c>
      <c r="O481" s="21" t="s">
        <v>67</v>
      </c>
      <c r="P481" s="21">
        <v>86</v>
      </c>
      <c r="Q481" s="21">
        <v>3.6</v>
      </c>
      <c r="R481" s="21" t="b">
        <v>0</v>
      </c>
      <c r="S481" s="21" t="s">
        <v>28</v>
      </c>
      <c r="T481" s="21">
        <v>4552</v>
      </c>
      <c r="U481" s="21" t="s">
        <v>35</v>
      </c>
      <c r="V481" s="21" t="s">
        <v>68</v>
      </c>
      <c r="W481" s="21" t="s">
        <v>31</v>
      </c>
      <c r="X481" s="21">
        <v>16</v>
      </c>
      <c r="Y481" s="23">
        <f>streaming_service_data!$X481*streaming_service_data!$E481</f>
        <v>127.84</v>
      </c>
      <c r="Z481" s="21" t="s">
        <v>407</v>
      </c>
      <c r="AA481" s="21">
        <v>2023</v>
      </c>
      <c r="AB481" s="21" t="str">
        <f t="shared" si="35"/>
        <v>Aug</v>
      </c>
      <c r="AC481" s="21">
        <f t="shared" si="36"/>
        <v>2024</v>
      </c>
      <c r="AD481" s="21" t="s">
        <v>479</v>
      </c>
      <c r="AE481" s="39">
        <f t="shared" si="37"/>
        <v>1.6279069767441861</v>
      </c>
      <c r="AF481" s="35">
        <f t="shared" si="38"/>
        <v>0.61428571428571432</v>
      </c>
      <c r="AG481" s="21">
        <f ca="1">TODAY()-streaming_service_data!$D481</f>
        <v>229</v>
      </c>
      <c r="AH481" s="24" t="str">
        <f ca="1">IF(AG481&lt;=100,"Active",IF(streaming_service_data!$AG481&lt;200,"Moderate","In-Active"))</f>
        <v>In-Active</v>
      </c>
      <c r="AI481" s="2">
        <f t="shared" si="39"/>
        <v>16</v>
      </c>
    </row>
    <row r="482" spans="1:35" s="2" customFormat="1" ht="15" x14ac:dyDescent="0.2">
      <c r="A482" s="17">
        <v>5487</v>
      </c>
      <c r="B482" s="17" t="s">
        <v>105</v>
      </c>
      <c r="C482" s="25">
        <v>45376</v>
      </c>
      <c r="D482" s="25">
        <v>45642</v>
      </c>
      <c r="E482" s="17">
        <v>7.99</v>
      </c>
      <c r="F482" s="17">
        <v>173</v>
      </c>
      <c r="G482" s="17" t="s">
        <v>62</v>
      </c>
      <c r="H482" s="17">
        <v>2</v>
      </c>
      <c r="I482" s="17">
        <v>2</v>
      </c>
      <c r="J482" s="17" t="b">
        <v>0</v>
      </c>
      <c r="K482" s="17">
        <v>819</v>
      </c>
      <c r="L482" s="17">
        <v>174</v>
      </c>
      <c r="M482" s="17" t="s">
        <v>25</v>
      </c>
      <c r="N482" s="17" t="s">
        <v>26</v>
      </c>
      <c r="O482" s="17" t="s">
        <v>27</v>
      </c>
      <c r="P482" s="17">
        <v>34</v>
      </c>
      <c r="Q482" s="17">
        <v>4.0999999999999996</v>
      </c>
      <c r="R482" s="17" t="b">
        <v>0</v>
      </c>
      <c r="S482" s="17" t="s">
        <v>28</v>
      </c>
      <c r="T482" s="17">
        <v>4714</v>
      </c>
      <c r="U482" s="17" t="s">
        <v>57</v>
      </c>
      <c r="V482" s="17" t="s">
        <v>36</v>
      </c>
      <c r="W482" s="17" t="s">
        <v>37</v>
      </c>
      <c r="X482" s="17">
        <v>8</v>
      </c>
      <c r="Y482" s="19">
        <f>streaming_service_data!$X482*streaming_service_data!$E482</f>
        <v>63.92</v>
      </c>
      <c r="Z482" s="17" t="s">
        <v>406</v>
      </c>
      <c r="AA482" s="17">
        <v>2024</v>
      </c>
      <c r="AB482" s="17" t="str">
        <f t="shared" si="35"/>
        <v>Dec</v>
      </c>
      <c r="AC482" s="17">
        <f t="shared" si="36"/>
        <v>2024</v>
      </c>
      <c r="AD482" s="17" t="s">
        <v>479</v>
      </c>
      <c r="AE482" s="38">
        <f t="shared" si="37"/>
        <v>5.0882352941176467</v>
      </c>
      <c r="AF482" s="31">
        <f t="shared" si="38"/>
        <v>0.19653179190751446</v>
      </c>
      <c r="AG482" s="17">
        <f ca="1">TODAY()-streaming_service_data!$D482</f>
        <v>103</v>
      </c>
      <c r="AH482" s="20" t="str">
        <f ca="1">IF(AG482&lt;=100,"Active",IF(streaming_service_data!$AG482&lt;200,"Moderate","In-Active"))</f>
        <v>Moderate</v>
      </c>
      <c r="AI482" s="2">
        <f t="shared" si="39"/>
        <v>8</v>
      </c>
    </row>
    <row r="483" spans="1:35" s="2" customFormat="1" ht="15" x14ac:dyDescent="0.2">
      <c r="A483" s="21">
        <v>5495</v>
      </c>
      <c r="B483" s="21" t="s">
        <v>381</v>
      </c>
      <c r="C483" s="22">
        <v>45308</v>
      </c>
      <c r="D483" s="22">
        <v>45625</v>
      </c>
      <c r="E483" s="21">
        <v>11.99</v>
      </c>
      <c r="F483" s="21">
        <v>327</v>
      </c>
      <c r="G483" s="21" t="s">
        <v>46</v>
      </c>
      <c r="H483" s="21">
        <v>2</v>
      </c>
      <c r="I483" s="21">
        <v>6</v>
      </c>
      <c r="J483" s="21" t="b">
        <v>1</v>
      </c>
      <c r="K483" s="21">
        <v>182</v>
      </c>
      <c r="L483" s="21">
        <v>14</v>
      </c>
      <c r="M483" s="21" t="s">
        <v>25</v>
      </c>
      <c r="N483" s="21" t="s">
        <v>40</v>
      </c>
      <c r="O483" s="21" t="s">
        <v>67</v>
      </c>
      <c r="P483" s="21">
        <v>90</v>
      </c>
      <c r="Q483" s="21">
        <v>3.4</v>
      </c>
      <c r="R483" s="21" t="b">
        <v>0</v>
      </c>
      <c r="S483" s="21" t="s">
        <v>28</v>
      </c>
      <c r="T483" s="21">
        <v>3918</v>
      </c>
      <c r="U483" s="21" t="s">
        <v>57</v>
      </c>
      <c r="V483" s="21" t="s">
        <v>52</v>
      </c>
      <c r="W483" s="21" t="s">
        <v>31</v>
      </c>
      <c r="X483" s="21">
        <v>10</v>
      </c>
      <c r="Y483" s="23">
        <f>streaming_service_data!$X483*streaming_service_data!$E483</f>
        <v>119.9</v>
      </c>
      <c r="Z483" s="21" t="s">
        <v>404</v>
      </c>
      <c r="AA483" s="21">
        <v>2024</v>
      </c>
      <c r="AB483" s="21" t="str">
        <f t="shared" si="35"/>
        <v>Nov</v>
      </c>
      <c r="AC483" s="21">
        <f t="shared" si="36"/>
        <v>2024</v>
      </c>
      <c r="AD483" s="21" t="s">
        <v>478</v>
      </c>
      <c r="AE483" s="39">
        <f t="shared" si="37"/>
        <v>3.6333333333333333</v>
      </c>
      <c r="AF483" s="35">
        <f t="shared" si="38"/>
        <v>0.27522935779816515</v>
      </c>
      <c r="AG483" s="21">
        <f ca="1">TODAY()-streaming_service_data!$D483</f>
        <v>120</v>
      </c>
      <c r="AH483" s="24" t="str">
        <f ca="1">IF(AG483&lt;=100,"Active",IF(streaming_service_data!$AG483&lt;200,"Moderate","In-Active"))</f>
        <v>Moderate</v>
      </c>
      <c r="AI483" s="2">
        <f t="shared" si="39"/>
        <v>10</v>
      </c>
    </row>
    <row r="484" spans="1:35" s="2" customFormat="1" ht="15" x14ac:dyDescent="0.2">
      <c r="A484" s="17">
        <v>5499</v>
      </c>
      <c r="B484" s="17" t="s">
        <v>245</v>
      </c>
      <c r="C484" s="25">
        <v>45101</v>
      </c>
      <c r="D484" s="25">
        <v>45334</v>
      </c>
      <c r="E484" s="17">
        <v>15.99</v>
      </c>
      <c r="F484" s="17">
        <v>274</v>
      </c>
      <c r="G484" s="17" t="s">
        <v>55</v>
      </c>
      <c r="H484" s="17">
        <v>2</v>
      </c>
      <c r="I484" s="17">
        <v>1</v>
      </c>
      <c r="J484" s="17" t="b">
        <v>1</v>
      </c>
      <c r="K484" s="17">
        <v>155</v>
      </c>
      <c r="L484" s="17">
        <v>94</v>
      </c>
      <c r="M484" s="17" t="s">
        <v>44</v>
      </c>
      <c r="N484" s="17" t="s">
        <v>40</v>
      </c>
      <c r="O484" s="17" t="s">
        <v>34</v>
      </c>
      <c r="P484" s="17">
        <v>96</v>
      </c>
      <c r="Q484" s="17">
        <v>3.5</v>
      </c>
      <c r="R484" s="17" t="b">
        <v>0</v>
      </c>
      <c r="S484" s="17" t="s">
        <v>28</v>
      </c>
      <c r="T484" s="17">
        <v>1638</v>
      </c>
      <c r="U484" s="17" t="s">
        <v>35</v>
      </c>
      <c r="V484" s="17" t="s">
        <v>30</v>
      </c>
      <c r="W484" s="17" t="s">
        <v>37</v>
      </c>
      <c r="X484" s="17">
        <v>7</v>
      </c>
      <c r="Y484" s="19">
        <f>streaming_service_data!$X484*streaming_service_data!$E484</f>
        <v>111.93</v>
      </c>
      <c r="Z484" s="17" t="s">
        <v>409</v>
      </c>
      <c r="AA484" s="17">
        <v>2023</v>
      </c>
      <c r="AB484" s="17" t="str">
        <f t="shared" si="35"/>
        <v>Feb</v>
      </c>
      <c r="AC484" s="17">
        <f t="shared" si="36"/>
        <v>2024</v>
      </c>
      <c r="AD484" s="17" t="s">
        <v>480</v>
      </c>
      <c r="AE484" s="38">
        <f t="shared" si="37"/>
        <v>2.8541666666666665</v>
      </c>
      <c r="AF484" s="31">
        <f t="shared" si="38"/>
        <v>0.35036496350364965</v>
      </c>
      <c r="AG484" s="17">
        <f ca="1">TODAY()-streaming_service_data!$D484</f>
        <v>411</v>
      </c>
      <c r="AH484" s="20" t="str">
        <f ca="1">IF(AG484&lt;=100,"Active",IF(streaming_service_data!$AG484&lt;200,"Moderate","In-Active"))</f>
        <v>In-Active</v>
      </c>
      <c r="AI484" s="2">
        <f t="shared" si="39"/>
        <v>7</v>
      </c>
    </row>
    <row r="485" spans="1:35" s="2" customFormat="1" ht="15" x14ac:dyDescent="0.2">
      <c r="A485" s="21">
        <v>5525</v>
      </c>
      <c r="B485" s="21" t="s">
        <v>146</v>
      </c>
      <c r="C485" s="22">
        <v>45056</v>
      </c>
      <c r="D485" s="22">
        <v>45455</v>
      </c>
      <c r="E485" s="21">
        <v>15.99</v>
      </c>
      <c r="F485" s="21">
        <v>344</v>
      </c>
      <c r="G485" s="21" t="s">
        <v>24</v>
      </c>
      <c r="H485" s="21">
        <v>5</v>
      </c>
      <c r="I485" s="21">
        <v>2</v>
      </c>
      <c r="J485" s="21" t="b">
        <v>0</v>
      </c>
      <c r="K485" s="21">
        <v>91</v>
      </c>
      <c r="L485" s="21">
        <v>137</v>
      </c>
      <c r="M485" s="21" t="s">
        <v>63</v>
      </c>
      <c r="N485" s="21" t="s">
        <v>64</v>
      </c>
      <c r="O485" s="21" t="s">
        <v>34</v>
      </c>
      <c r="P485" s="21">
        <v>37</v>
      </c>
      <c r="Q485" s="21">
        <v>3.4</v>
      </c>
      <c r="R485" s="21" t="b">
        <v>1</v>
      </c>
      <c r="S485" s="21" t="s">
        <v>28</v>
      </c>
      <c r="T485" s="21">
        <v>396</v>
      </c>
      <c r="U485" s="21" t="s">
        <v>51</v>
      </c>
      <c r="V485" s="21" t="s">
        <v>30</v>
      </c>
      <c r="W485" s="21" t="s">
        <v>31</v>
      </c>
      <c r="X485" s="21">
        <v>13</v>
      </c>
      <c r="Y485" s="23">
        <f>streaming_service_data!$X485*streaming_service_data!$E485</f>
        <v>207.87</v>
      </c>
      <c r="Z485" s="21" t="s">
        <v>408</v>
      </c>
      <c r="AA485" s="21">
        <v>2023</v>
      </c>
      <c r="AB485" s="21" t="str">
        <f t="shared" si="35"/>
        <v>Jun</v>
      </c>
      <c r="AC485" s="21">
        <f t="shared" si="36"/>
        <v>2024</v>
      </c>
      <c r="AD485" s="21" t="s">
        <v>480</v>
      </c>
      <c r="AE485" s="39">
        <f t="shared" si="37"/>
        <v>9.2972972972972965</v>
      </c>
      <c r="AF485" s="35">
        <f t="shared" si="38"/>
        <v>0.10755813953488372</v>
      </c>
      <c r="AG485" s="21">
        <f ca="1">TODAY()-streaming_service_data!$D485</f>
        <v>290</v>
      </c>
      <c r="AH485" s="24" t="str">
        <f ca="1">IF(AG485&lt;=100,"Active",IF(streaming_service_data!$AG485&lt;200,"Moderate","In-Active"))</f>
        <v>In-Active</v>
      </c>
      <c r="AI485" s="2">
        <f t="shared" si="39"/>
        <v>13</v>
      </c>
    </row>
    <row r="486" spans="1:35" s="2" customFormat="1" ht="15" x14ac:dyDescent="0.2">
      <c r="A486" s="17">
        <v>5528</v>
      </c>
      <c r="B486" s="17" t="s">
        <v>121</v>
      </c>
      <c r="C486" s="25">
        <v>45372</v>
      </c>
      <c r="D486" s="25">
        <v>45577</v>
      </c>
      <c r="E486" s="17">
        <v>11.99</v>
      </c>
      <c r="F486" s="17">
        <v>27</v>
      </c>
      <c r="G486" s="17" t="s">
        <v>24</v>
      </c>
      <c r="H486" s="17">
        <v>3</v>
      </c>
      <c r="I486" s="17">
        <v>6</v>
      </c>
      <c r="J486" s="17" t="b">
        <v>1</v>
      </c>
      <c r="K486" s="17">
        <v>767</v>
      </c>
      <c r="L486" s="17">
        <v>5</v>
      </c>
      <c r="M486" s="17" t="s">
        <v>59</v>
      </c>
      <c r="N486" s="17" t="s">
        <v>40</v>
      </c>
      <c r="O486" s="17" t="s">
        <v>67</v>
      </c>
      <c r="P486" s="17">
        <v>69</v>
      </c>
      <c r="Q486" s="17">
        <v>3.2</v>
      </c>
      <c r="R486" s="17" t="b">
        <v>1</v>
      </c>
      <c r="S486" s="17" t="s">
        <v>28</v>
      </c>
      <c r="T486" s="17">
        <v>2984</v>
      </c>
      <c r="U486" s="17" t="s">
        <v>51</v>
      </c>
      <c r="V486" s="17" t="s">
        <v>60</v>
      </c>
      <c r="W486" s="17" t="s">
        <v>75</v>
      </c>
      <c r="X486" s="17">
        <v>6</v>
      </c>
      <c r="Y486" s="19">
        <f>streaming_service_data!$X486*streaming_service_data!$E486</f>
        <v>71.94</v>
      </c>
      <c r="Z486" s="17" t="s">
        <v>406</v>
      </c>
      <c r="AA486" s="17">
        <v>2024</v>
      </c>
      <c r="AB486" s="17" t="str">
        <f t="shared" si="35"/>
        <v>Oct</v>
      </c>
      <c r="AC486" s="17">
        <f t="shared" si="36"/>
        <v>2024</v>
      </c>
      <c r="AD486" s="17" t="s">
        <v>478</v>
      </c>
      <c r="AE486" s="38">
        <f t="shared" si="37"/>
        <v>0.39130434782608697</v>
      </c>
      <c r="AF486" s="31">
        <f t="shared" si="38"/>
        <v>2.5555555555555554</v>
      </c>
      <c r="AG486" s="17">
        <f ca="1">TODAY()-streaming_service_data!$D486</f>
        <v>168</v>
      </c>
      <c r="AH486" s="20" t="str">
        <f ca="1">IF(AG486&lt;=100,"Active",IF(streaming_service_data!$AG486&lt;200,"Moderate","In-Active"))</f>
        <v>Moderate</v>
      </c>
      <c r="AI486" s="2">
        <f t="shared" si="39"/>
        <v>6</v>
      </c>
    </row>
    <row r="487" spans="1:35" s="2" customFormat="1" ht="15" x14ac:dyDescent="0.2">
      <c r="A487" s="21">
        <v>5534</v>
      </c>
      <c r="B487" s="21" t="s">
        <v>225</v>
      </c>
      <c r="C487" s="22">
        <v>45019</v>
      </c>
      <c r="D487" s="22">
        <v>45639</v>
      </c>
      <c r="E487" s="21">
        <v>7.99</v>
      </c>
      <c r="F487" s="21">
        <v>74</v>
      </c>
      <c r="G487" s="21" t="s">
        <v>33</v>
      </c>
      <c r="H487" s="21">
        <v>2</v>
      </c>
      <c r="I487" s="21">
        <v>1</v>
      </c>
      <c r="J487" s="21" t="b">
        <v>0</v>
      </c>
      <c r="K487" s="21">
        <v>657</v>
      </c>
      <c r="L487" s="21">
        <v>88</v>
      </c>
      <c r="M487" s="21" t="s">
        <v>39</v>
      </c>
      <c r="N487" s="21" t="s">
        <v>40</v>
      </c>
      <c r="O487" s="21" t="s">
        <v>41</v>
      </c>
      <c r="P487" s="21">
        <v>40</v>
      </c>
      <c r="Q487" s="21">
        <v>3.8</v>
      </c>
      <c r="R487" s="21" t="b">
        <v>0</v>
      </c>
      <c r="S487" s="21" t="s">
        <v>28</v>
      </c>
      <c r="T487" s="21">
        <v>130</v>
      </c>
      <c r="U487" s="21" t="s">
        <v>35</v>
      </c>
      <c r="V487" s="21" t="s">
        <v>52</v>
      </c>
      <c r="W487" s="21" t="s">
        <v>53</v>
      </c>
      <c r="X487" s="21">
        <v>20</v>
      </c>
      <c r="Y487" s="23">
        <f>streaming_service_data!$X487*streaming_service_data!$E487</f>
        <v>159.80000000000001</v>
      </c>
      <c r="Z487" s="21" t="s">
        <v>407</v>
      </c>
      <c r="AA487" s="21">
        <v>2023</v>
      </c>
      <c r="AB487" s="21" t="str">
        <f t="shared" si="35"/>
        <v>Dec</v>
      </c>
      <c r="AC487" s="21">
        <f t="shared" si="36"/>
        <v>2024</v>
      </c>
      <c r="AD487" s="21" t="s">
        <v>479</v>
      </c>
      <c r="AE487" s="39">
        <f t="shared" si="37"/>
        <v>1.85</v>
      </c>
      <c r="AF487" s="35">
        <f t="shared" si="38"/>
        <v>0.54054054054054057</v>
      </c>
      <c r="AG487" s="21">
        <f ca="1">TODAY()-streaming_service_data!$D487</f>
        <v>106</v>
      </c>
      <c r="AH487" s="24" t="str">
        <f ca="1">IF(AG487&lt;=100,"Active",IF(streaming_service_data!$AG487&lt;200,"Moderate","In-Active"))</f>
        <v>Moderate</v>
      </c>
      <c r="AI487" s="2">
        <f t="shared" si="39"/>
        <v>20</v>
      </c>
    </row>
    <row r="488" spans="1:35" s="2" customFormat="1" ht="15" x14ac:dyDescent="0.2">
      <c r="A488" s="17">
        <v>5537</v>
      </c>
      <c r="B488" s="17" t="s">
        <v>140</v>
      </c>
      <c r="C488" s="25">
        <v>45635</v>
      </c>
      <c r="D488" s="25">
        <v>45615</v>
      </c>
      <c r="E488" s="17">
        <v>11.99</v>
      </c>
      <c r="F488" s="17">
        <v>214</v>
      </c>
      <c r="G488" s="17" t="s">
        <v>46</v>
      </c>
      <c r="H488" s="17">
        <v>1</v>
      </c>
      <c r="I488" s="17">
        <v>3</v>
      </c>
      <c r="J488" s="17" t="b">
        <v>0</v>
      </c>
      <c r="K488" s="17">
        <v>39</v>
      </c>
      <c r="L488" s="17">
        <v>89</v>
      </c>
      <c r="M488" s="17" t="s">
        <v>39</v>
      </c>
      <c r="N488" s="17" t="s">
        <v>40</v>
      </c>
      <c r="O488" s="17" t="s">
        <v>27</v>
      </c>
      <c r="P488" s="17">
        <v>37</v>
      </c>
      <c r="Q488" s="17">
        <v>3.5</v>
      </c>
      <c r="R488" s="17" t="b">
        <v>1</v>
      </c>
      <c r="S488" s="17" t="s">
        <v>28</v>
      </c>
      <c r="T488" s="17">
        <v>2597</v>
      </c>
      <c r="U488" s="17" t="s">
        <v>65</v>
      </c>
      <c r="V488" s="17" t="s">
        <v>60</v>
      </c>
      <c r="W488" s="17" t="s">
        <v>53</v>
      </c>
      <c r="X488" s="17">
        <v>1</v>
      </c>
      <c r="Y488" s="19">
        <f>streaming_service_data!$X488*streaming_service_data!$E488</f>
        <v>11.99</v>
      </c>
      <c r="Z488" s="17" t="s">
        <v>415</v>
      </c>
      <c r="AA488" s="17">
        <v>2024</v>
      </c>
      <c r="AB488" s="17" t="str">
        <f t="shared" si="35"/>
        <v>Nov</v>
      </c>
      <c r="AC488" s="17">
        <f t="shared" si="36"/>
        <v>2024</v>
      </c>
      <c r="AD488" s="17" t="s">
        <v>478</v>
      </c>
      <c r="AE488" s="38">
        <f t="shared" si="37"/>
        <v>5.7837837837837842</v>
      </c>
      <c r="AF488" s="31">
        <f t="shared" si="38"/>
        <v>0.17289719626168223</v>
      </c>
      <c r="AG488" s="17">
        <f ca="1">TODAY()-streaming_service_data!$D488</f>
        <v>130</v>
      </c>
      <c r="AH488" s="20" t="str">
        <f ca="1">IF(AG488&lt;=100,"Active",IF(streaming_service_data!$AG488&lt;200,"Moderate","In-Active"))</f>
        <v>Moderate</v>
      </c>
      <c r="AI488" s="2">
        <f t="shared" si="39"/>
        <v>1</v>
      </c>
    </row>
    <row r="489" spans="1:35" s="2" customFormat="1" ht="15" x14ac:dyDescent="0.2">
      <c r="A489" s="21">
        <v>5566</v>
      </c>
      <c r="B489" s="21" t="s">
        <v>214</v>
      </c>
      <c r="C489" s="22">
        <v>45278</v>
      </c>
      <c r="D489" s="22">
        <v>45485</v>
      </c>
      <c r="E489" s="21">
        <v>11.99</v>
      </c>
      <c r="F489" s="21">
        <v>137</v>
      </c>
      <c r="G489" s="21" t="s">
        <v>24</v>
      </c>
      <c r="H489" s="21">
        <v>3</v>
      </c>
      <c r="I489" s="21">
        <v>6</v>
      </c>
      <c r="J489" s="21" t="b">
        <v>1</v>
      </c>
      <c r="K489" s="21">
        <v>699</v>
      </c>
      <c r="L489" s="21">
        <v>70</v>
      </c>
      <c r="M489" s="21" t="s">
        <v>63</v>
      </c>
      <c r="N489" s="21" t="s">
        <v>26</v>
      </c>
      <c r="O489" s="21" t="s">
        <v>50</v>
      </c>
      <c r="P489" s="21">
        <v>25</v>
      </c>
      <c r="Q489" s="21">
        <v>3.9</v>
      </c>
      <c r="R489" s="21" t="b">
        <v>1</v>
      </c>
      <c r="S489" s="21" t="s">
        <v>28</v>
      </c>
      <c r="T489" s="21">
        <v>2418</v>
      </c>
      <c r="U489" s="21" t="s">
        <v>57</v>
      </c>
      <c r="V489" s="21" t="s">
        <v>30</v>
      </c>
      <c r="W489" s="21" t="s">
        <v>37</v>
      </c>
      <c r="X489" s="21">
        <v>6</v>
      </c>
      <c r="Y489" s="23">
        <f>streaming_service_data!$X489*streaming_service_data!$E489</f>
        <v>71.94</v>
      </c>
      <c r="Z489" s="21" t="s">
        <v>415</v>
      </c>
      <c r="AA489" s="21">
        <v>2023</v>
      </c>
      <c r="AB489" s="21" t="str">
        <f t="shared" si="35"/>
        <v>Jul</v>
      </c>
      <c r="AC489" s="21">
        <f t="shared" si="36"/>
        <v>2024</v>
      </c>
      <c r="AD489" s="21" t="s">
        <v>478</v>
      </c>
      <c r="AE489" s="39">
        <f t="shared" si="37"/>
        <v>5.48</v>
      </c>
      <c r="AF489" s="35">
        <f t="shared" si="38"/>
        <v>0.18248175182481752</v>
      </c>
      <c r="AG489" s="21">
        <f ca="1">TODAY()-streaming_service_data!$D489</f>
        <v>260</v>
      </c>
      <c r="AH489" s="24" t="str">
        <f ca="1">IF(AG489&lt;=100,"Active",IF(streaming_service_data!$AG489&lt;200,"Moderate","In-Active"))</f>
        <v>In-Active</v>
      </c>
      <c r="AI489" s="2">
        <f t="shared" si="39"/>
        <v>6</v>
      </c>
    </row>
    <row r="490" spans="1:35" s="2" customFormat="1" ht="15" x14ac:dyDescent="0.2">
      <c r="A490" s="17">
        <v>5590</v>
      </c>
      <c r="B490" s="17" t="s">
        <v>72</v>
      </c>
      <c r="C490" s="25">
        <v>45500</v>
      </c>
      <c r="D490" s="25">
        <v>45641</v>
      </c>
      <c r="E490" s="17">
        <v>7.99</v>
      </c>
      <c r="F490" s="17">
        <v>30</v>
      </c>
      <c r="G490" s="17" t="s">
        <v>46</v>
      </c>
      <c r="H490" s="17">
        <v>2</v>
      </c>
      <c r="I490" s="17">
        <v>6</v>
      </c>
      <c r="J490" s="17" t="b">
        <v>0</v>
      </c>
      <c r="K490" s="17">
        <v>468</v>
      </c>
      <c r="L490" s="17">
        <v>196</v>
      </c>
      <c r="M490" s="17" t="s">
        <v>44</v>
      </c>
      <c r="N490" s="17" t="s">
        <v>26</v>
      </c>
      <c r="O490" s="17" t="s">
        <v>27</v>
      </c>
      <c r="P490" s="17">
        <v>52</v>
      </c>
      <c r="Q490" s="17">
        <v>4.5</v>
      </c>
      <c r="R490" s="17" t="b">
        <v>0</v>
      </c>
      <c r="S490" s="17" t="s">
        <v>28</v>
      </c>
      <c r="T490" s="17">
        <v>4586</v>
      </c>
      <c r="U490" s="17" t="s">
        <v>29</v>
      </c>
      <c r="V490" s="17" t="s">
        <v>52</v>
      </c>
      <c r="W490" s="17" t="s">
        <v>75</v>
      </c>
      <c r="X490" s="17">
        <v>4</v>
      </c>
      <c r="Y490" s="19">
        <f>streaming_service_data!$X490*streaming_service_data!$E490</f>
        <v>31.96</v>
      </c>
      <c r="Z490" s="17" t="s">
        <v>410</v>
      </c>
      <c r="AA490" s="17">
        <v>2024</v>
      </c>
      <c r="AB490" s="17" t="str">
        <f t="shared" si="35"/>
        <v>Dec</v>
      </c>
      <c r="AC490" s="17">
        <f t="shared" si="36"/>
        <v>2024</v>
      </c>
      <c r="AD490" s="17" t="s">
        <v>479</v>
      </c>
      <c r="AE490" s="38">
        <f t="shared" si="37"/>
        <v>0.57692307692307687</v>
      </c>
      <c r="AF490" s="31">
        <f t="shared" si="38"/>
        <v>1.7333333333333334</v>
      </c>
      <c r="AG490" s="17">
        <f ca="1">TODAY()-streaming_service_data!$D490</f>
        <v>104</v>
      </c>
      <c r="AH490" s="20" t="str">
        <f ca="1">IF(AG490&lt;=100,"Active",IF(streaming_service_data!$AG490&lt;200,"Moderate","In-Active"))</f>
        <v>Moderate</v>
      </c>
      <c r="AI490" s="2">
        <f t="shared" si="39"/>
        <v>4</v>
      </c>
    </row>
    <row r="491" spans="1:35" s="2" customFormat="1" ht="15" x14ac:dyDescent="0.2">
      <c r="A491" s="21">
        <v>5627</v>
      </c>
      <c r="B491" s="21" t="s">
        <v>335</v>
      </c>
      <c r="C491" s="22">
        <v>45474</v>
      </c>
      <c r="D491" s="22">
        <v>45424</v>
      </c>
      <c r="E491" s="21">
        <v>11.99</v>
      </c>
      <c r="F491" s="21">
        <v>124</v>
      </c>
      <c r="G491" s="21" t="s">
        <v>43</v>
      </c>
      <c r="H491" s="21">
        <v>4</v>
      </c>
      <c r="I491" s="21">
        <v>2</v>
      </c>
      <c r="J491" s="21" t="b">
        <v>1</v>
      </c>
      <c r="K491" s="21">
        <v>207</v>
      </c>
      <c r="L491" s="21">
        <v>140</v>
      </c>
      <c r="M491" s="21" t="s">
        <v>25</v>
      </c>
      <c r="N491" s="21" t="s">
        <v>64</v>
      </c>
      <c r="O491" s="21" t="s">
        <v>27</v>
      </c>
      <c r="P491" s="21">
        <v>44</v>
      </c>
      <c r="Q491" s="21">
        <v>4.8</v>
      </c>
      <c r="R491" s="21" t="b">
        <v>1</v>
      </c>
      <c r="S491" s="21" t="s">
        <v>28</v>
      </c>
      <c r="T491" s="21">
        <v>3349</v>
      </c>
      <c r="U491" s="21" t="s">
        <v>57</v>
      </c>
      <c r="V491" s="21" t="s">
        <v>60</v>
      </c>
      <c r="W491" s="21" t="s">
        <v>37</v>
      </c>
      <c r="X491" s="21">
        <v>1</v>
      </c>
      <c r="Y491" s="23">
        <f>streaming_service_data!$X491*streaming_service_data!$E491</f>
        <v>11.99</v>
      </c>
      <c r="Z491" s="21" t="s">
        <v>410</v>
      </c>
      <c r="AA491" s="21">
        <v>2024</v>
      </c>
      <c r="AB491" s="21" t="str">
        <f t="shared" si="35"/>
        <v>May</v>
      </c>
      <c r="AC491" s="21">
        <f t="shared" si="36"/>
        <v>2024</v>
      </c>
      <c r="AD491" s="21" t="s">
        <v>478</v>
      </c>
      <c r="AE491" s="39">
        <f t="shared" si="37"/>
        <v>2.8181818181818183</v>
      </c>
      <c r="AF491" s="35">
        <f t="shared" si="38"/>
        <v>0.35483870967741937</v>
      </c>
      <c r="AG491" s="21">
        <f ca="1">TODAY()-streaming_service_data!$D491</f>
        <v>321</v>
      </c>
      <c r="AH491" s="24" t="str">
        <f ca="1">IF(AG491&lt;=100,"Active",IF(streaming_service_data!$AG491&lt;200,"Moderate","In-Active"))</f>
        <v>In-Active</v>
      </c>
      <c r="AI491" s="2">
        <f t="shared" si="39"/>
        <v>1</v>
      </c>
    </row>
    <row r="492" spans="1:35" s="2" customFormat="1" ht="15" x14ac:dyDescent="0.2">
      <c r="A492" s="17">
        <v>5630</v>
      </c>
      <c r="B492" s="17" t="s">
        <v>204</v>
      </c>
      <c r="C492" s="25">
        <v>45028</v>
      </c>
      <c r="D492" s="25">
        <v>45620</v>
      </c>
      <c r="E492" s="17">
        <v>7.99</v>
      </c>
      <c r="F492" s="17">
        <v>88</v>
      </c>
      <c r="G492" s="17" t="s">
        <v>33</v>
      </c>
      <c r="H492" s="17">
        <v>4</v>
      </c>
      <c r="I492" s="17">
        <v>6</v>
      </c>
      <c r="J492" s="17" t="b">
        <v>1</v>
      </c>
      <c r="K492" s="17">
        <v>782</v>
      </c>
      <c r="L492" s="17">
        <v>180</v>
      </c>
      <c r="M492" s="17" t="s">
        <v>25</v>
      </c>
      <c r="N492" s="17" t="s">
        <v>40</v>
      </c>
      <c r="O492" s="17" t="s">
        <v>67</v>
      </c>
      <c r="P492" s="17">
        <v>86</v>
      </c>
      <c r="Q492" s="17">
        <v>5</v>
      </c>
      <c r="R492" s="17" t="b">
        <v>1</v>
      </c>
      <c r="S492" s="17" t="s">
        <v>28</v>
      </c>
      <c r="T492" s="17">
        <v>2928</v>
      </c>
      <c r="U492" s="17" t="s">
        <v>51</v>
      </c>
      <c r="V492" s="17" t="s">
        <v>60</v>
      </c>
      <c r="W492" s="17" t="s">
        <v>31</v>
      </c>
      <c r="X492" s="17">
        <v>19</v>
      </c>
      <c r="Y492" s="19">
        <f>streaming_service_data!$X492*streaming_service_data!$E492</f>
        <v>151.81</v>
      </c>
      <c r="Z492" s="17" t="s">
        <v>407</v>
      </c>
      <c r="AA492" s="17">
        <v>2023</v>
      </c>
      <c r="AB492" s="17" t="str">
        <f t="shared" si="35"/>
        <v>Nov</v>
      </c>
      <c r="AC492" s="17">
        <f t="shared" si="36"/>
        <v>2024</v>
      </c>
      <c r="AD492" s="17" t="s">
        <v>479</v>
      </c>
      <c r="AE492" s="38">
        <f t="shared" si="37"/>
        <v>1.0232558139534884</v>
      </c>
      <c r="AF492" s="31">
        <f t="shared" si="38"/>
        <v>0.97727272727272729</v>
      </c>
      <c r="AG492" s="17">
        <f ca="1">TODAY()-streaming_service_data!$D492</f>
        <v>125</v>
      </c>
      <c r="AH492" s="20" t="str">
        <f ca="1">IF(AG492&lt;=100,"Active",IF(streaming_service_data!$AG492&lt;200,"Moderate","In-Active"))</f>
        <v>Moderate</v>
      </c>
      <c r="AI492" s="2">
        <f t="shared" si="39"/>
        <v>19</v>
      </c>
    </row>
    <row r="493" spans="1:35" s="2" customFormat="1" ht="15" x14ac:dyDescent="0.2">
      <c r="A493" s="21">
        <v>5634</v>
      </c>
      <c r="B493" s="21" t="s">
        <v>119</v>
      </c>
      <c r="C493" s="22">
        <v>45447</v>
      </c>
      <c r="D493" s="22">
        <v>45620</v>
      </c>
      <c r="E493" s="21">
        <v>7.99</v>
      </c>
      <c r="F493" s="21">
        <v>187</v>
      </c>
      <c r="G493" s="21" t="s">
        <v>55</v>
      </c>
      <c r="H493" s="21">
        <v>3</v>
      </c>
      <c r="I493" s="21">
        <v>3</v>
      </c>
      <c r="J493" s="21" t="b">
        <v>0</v>
      </c>
      <c r="K493" s="21">
        <v>987</v>
      </c>
      <c r="L493" s="21">
        <v>166</v>
      </c>
      <c r="M493" s="21" t="s">
        <v>59</v>
      </c>
      <c r="N493" s="21" t="s">
        <v>26</v>
      </c>
      <c r="O493" s="21" t="s">
        <v>50</v>
      </c>
      <c r="P493" s="21">
        <v>24</v>
      </c>
      <c r="Q493" s="21">
        <v>4.7</v>
      </c>
      <c r="R493" s="21" t="b">
        <v>0</v>
      </c>
      <c r="S493" s="21" t="s">
        <v>28</v>
      </c>
      <c r="T493" s="21">
        <v>215</v>
      </c>
      <c r="U493" s="21" t="s">
        <v>35</v>
      </c>
      <c r="V493" s="21" t="s">
        <v>68</v>
      </c>
      <c r="W493" s="21" t="s">
        <v>37</v>
      </c>
      <c r="X493" s="21">
        <v>5</v>
      </c>
      <c r="Y493" s="23">
        <f>streaming_service_data!$X493*streaming_service_data!$E493</f>
        <v>39.950000000000003</v>
      </c>
      <c r="Z493" s="21" t="s">
        <v>409</v>
      </c>
      <c r="AA493" s="21">
        <v>2024</v>
      </c>
      <c r="AB493" s="21" t="str">
        <f t="shared" si="35"/>
        <v>Nov</v>
      </c>
      <c r="AC493" s="21">
        <f t="shared" si="36"/>
        <v>2024</v>
      </c>
      <c r="AD493" s="21" t="s">
        <v>479</v>
      </c>
      <c r="AE493" s="39">
        <f t="shared" si="37"/>
        <v>7.791666666666667</v>
      </c>
      <c r="AF493" s="35">
        <f t="shared" si="38"/>
        <v>0.12834224598930483</v>
      </c>
      <c r="AG493" s="21">
        <f ca="1">TODAY()-streaming_service_data!$D493</f>
        <v>125</v>
      </c>
      <c r="AH493" s="24" t="str">
        <f ca="1">IF(AG493&lt;=100,"Active",IF(streaming_service_data!$AG493&lt;200,"Moderate","In-Active"))</f>
        <v>Moderate</v>
      </c>
      <c r="AI493" s="2">
        <f t="shared" si="39"/>
        <v>5</v>
      </c>
    </row>
    <row r="494" spans="1:35" s="2" customFormat="1" ht="15" x14ac:dyDescent="0.2">
      <c r="A494" s="17">
        <v>5635</v>
      </c>
      <c r="B494" s="17" t="s">
        <v>279</v>
      </c>
      <c r="C494" s="25">
        <v>45217</v>
      </c>
      <c r="D494" s="25">
        <v>45620</v>
      </c>
      <c r="E494" s="17">
        <v>7.99</v>
      </c>
      <c r="F494" s="17">
        <v>12</v>
      </c>
      <c r="G494" s="17" t="s">
        <v>55</v>
      </c>
      <c r="H494" s="17">
        <v>2</v>
      </c>
      <c r="I494" s="17">
        <v>4</v>
      </c>
      <c r="J494" s="17" t="b">
        <v>0</v>
      </c>
      <c r="K494" s="17">
        <v>928</v>
      </c>
      <c r="L494" s="17">
        <v>147</v>
      </c>
      <c r="M494" s="17" t="s">
        <v>59</v>
      </c>
      <c r="N494" s="17" t="s">
        <v>40</v>
      </c>
      <c r="O494" s="17" t="s">
        <v>56</v>
      </c>
      <c r="P494" s="17">
        <v>92</v>
      </c>
      <c r="Q494" s="17">
        <v>4.7</v>
      </c>
      <c r="R494" s="17" t="b">
        <v>0</v>
      </c>
      <c r="S494" s="17" t="s">
        <v>28</v>
      </c>
      <c r="T494" s="17">
        <v>3452</v>
      </c>
      <c r="U494" s="17" t="s">
        <v>65</v>
      </c>
      <c r="V494" s="17" t="s">
        <v>36</v>
      </c>
      <c r="W494" s="17" t="s">
        <v>31</v>
      </c>
      <c r="X494" s="17">
        <v>13</v>
      </c>
      <c r="Y494" s="19">
        <f>streaming_service_data!$X494*streaming_service_data!$E494</f>
        <v>103.87</v>
      </c>
      <c r="Z494" s="17" t="s">
        <v>413</v>
      </c>
      <c r="AA494" s="17">
        <v>2023</v>
      </c>
      <c r="AB494" s="17" t="str">
        <f t="shared" si="35"/>
        <v>Nov</v>
      </c>
      <c r="AC494" s="17">
        <f t="shared" si="36"/>
        <v>2024</v>
      </c>
      <c r="AD494" s="17" t="s">
        <v>479</v>
      </c>
      <c r="AE494" s="38">
        <f t="shared" si="37"/>
        <v>0.13043478260869565</v>
      </c>
      <c r="AF494" s="31">
        <f t="shared" si="38"/>
        <v>7.666666666666667</v>
      </c>
      <c r="AG494" s="17">
        <f ca="1">TODAY()-streaming_service_data!$D494</f>
        <v>125</v>
      </c>
      <c r="AH494" s="20" t="str">
        <f ca="1">IF(AG494&lt;=100,"Active",IF(streaming_service_data!$AG494&lt;200,"Moderate","In-Active"))</f>
        <v>Moderate</v>
      </c>
      <c r="AI494" s="2">
        <f t="shared" si="39"/>
        <v>13</v>
      </c>
    </row>
    <row r="495" spans="1:35" s="2" customFormat="1" ht="15" x14ac:dyDescent="0.2">
      <c r="A495" s="21">
        <v>5644</v>
      </c>
      <c r="B495" s="21" t="s">
        <v>92</v>
      </c>
      <c r="C495" s="22">
        <v>45447</v>
      </c>
      <c r="D495" s="22">
        <v>45363</v>
      </c>
      <c r="E495" s="21">
        <v>11.99</v>
      </c>
      <c r="F495" s="21">
        <v>19</v>
      </c>
      <c r="G495" s="21" t="s">
        <v>62</v>
      </c>
      <c r="H495" s="21">
        <v>4</v>
      </c>
      <c r="I495" s="21">
        <v>2</v>
      </c>
      <c r="J495" s="21" t="b">
        <v>1</v>
      </c>
      <c r="K495" s="21">
        <v>741</v>
      </c>
      <c r="L495" s="21">
        <v>36</v>
      </c>
      <c r="M495" s="21" t="s">
        <v>74</v>
      </c>
      <c r="N495" s="21" t="s">
        <v>26</v>
      </c>
      <c r="O495" s="21" t="s">
        <v>56</v>
      </c>
      <c r="P495" s="21">
        <v>13</v>
      </c>
      <c r="Q495" s="21">
        <v>4.4000000000000004</v>
      </c>
      <c r="R495" s="21" t="b">
        <v>0</v>
      </c>
      <c r="S495" s="21" t="s">
        <v>28</v>
      </c>
      <c r="T495" s="21">
        <v>3641</v>
      </c>
      <c r="U495" s="21" t="s">
        <v>65</v>
      </c>
      <c r="V495" s="21" t="s">
        <v>52</v>
      </c>
      <c r="W495" s="21" t="s">
        <v>75</v>
      </c>
      <c r="X495" s="21">
        <v>2</v>
      </c>
      <c r="Y495" s="23">
        <f>streaming_service_data!$X495*streaming_service_data!$E495</f>
        <v>23.98</v>
      </c>
      <c r="Z495" s="21" t="s">
        <v>409</v>
      </c>
      <c r="AA495" s="21">
        <v>2024</v>
      </c>
      <c r="AB495" s="21" t="str">
        <f t="shared" si="35"/>
        <v>Mar</v>
      </c>
      <c r="AC495" s="21">
        <f t="shared" si="36"/>
        <v>2024</v>
      </c>
      <c r="AD495" s="21" t="s">
        <v>478</v>
      </c>
      <c r="AE495" s="39">
        <f t="shared" si="37"/>
        <v>1.4615384615384615</v>
      </c>
      <c r="AF495" s="35">
        <f t="shared" si="38"/>
        <v>0.68421052631578949</v>
      </c>
      <c r="AG495" s="21">
        <f ca="1">TODAY()-streaming_service_data!$D495</f>
        <v>382</v>
      </c>
      <c r="AH495" s="24" t="str">
        <f ca="1">IF(AG495&lt;=100,"Active",IF(streaming_service_data!$AG495&lt;200,"Moderate","In-Active"))</f>
        <v>In-Active</v>
      </c>
      <c r="AI495" s="2">
        <f t="shared" si="39"/>
        <v>2</v>
      </c>
    </row>
    <row r="496" spans="1:35" s="2" customFormat="1" ht="15" x14ac:dyDescent="0.2">
      <c r="A496" s="17">
        <v>5650</v>
      </c>
      <c r="B496" s="17" t="s">
        <v>261</v>
      </c>
      <c r="C496" s="25">
        <v>45162</v>
      </c>
      <c r="D496" s="25">
        <v>45516</v>
      </c>
      <c r="E496" s="17">
        <v>15.99</v>
      </c>
      <c r="F496" s="17">
        <v>355</v>
      </c>
      <c r="G496" s="17" t="s">
        <v>55</v>
      </c>
      <c r="H496" s="17">
        <v>1</v>
      </c>
      <c r="I496" s="17">
        <v>1</v>
      </c>
      <c r="J496" s="17" t="b">
        <v>1</v>
      </c>
      <c r="K496" s="17">
        <v>358</v>
      </c>
      <c r="L496" s="17">
        <v>173</v>
      </c>
      <c r="M496" s="17" t="s">
        <v>39</v>
      </c>
      <c r="N496" s="17" t="s">
        <v>64</v>
      </c>
      <c r="O496" s="17" t="s">
        <v>27</v>
      </c>
      <c r="P496" s="17">
        <v>60</v>
      </c>
      <c r="Q496" s="17">
        <v>4.8</v>
      </c>
      <c r="R496" s="17" t="b">
        <v>0</v>
      </c>
      <c r="S496" s="17" t="s">
        <v>28</v>
      </c>
      <c r="T496" s="17">
        <v>2448</v>
      </c>
      <c r="U496" s="17" t="s">
        <v>35</v>
      </c>
      <c r="V496" s="17" t="s">
        <v>52</v>
      </c>
      <c r="W496" s="17" t="s">
        <v>75</v>
      </c>
      <c r="X496" s="17">
        <v>11</v>
      </c>
      <c r="Y496" s="19">
        <f>streaming_service_data!$X496*streaming_service_data!$E496</f>
        <v>175.89000000000001</v>
      </c>
      <c r="Z496" s="17" t="s">
        <v>411</v>
      </c>
      <c r="AA496" s="17">
        <v>2023</v>
      </c>
      <c r="AB496" s="17" t="str">
        <f t="shared" si="35"/>
        <v>Aug</v>
      </c>
      <c r="AC496" s="17">
        <f t="shared" si="36"/>
        <v>2024</v>
      </c>
      <c r="AD496" s="17" t="s">
        <v>480</v>
      </c>
      <c r="AE496" s="38">
        <f t="shared" si="37"/>
        <v>5.916666666666667</v>
      </c>
      <c r="AF496" s="31">
        <f t="shared" si="38"/>
        <v>0.16901408450704225</v>
      </c>
      <c r="AG496" s="17">
        <f ca="1">TODAY()-streaming_service_data!$D496</f>
        <v>229</v>
      </c>
      <c r="AH496" s="20" t="str">
        <f ca="1">IF(AG496&lt;=100,"Active",IF(streaming_service_data!$AG496&lt;200,"Moderate","In-Active"))</f>
        <v>In-Active</v>
      </c>
      <c r="AI496" s="2">
        <f t="shared" si="39"/>
        <v>11</v>
      </c>
    </row>
    <row r="497" spans="1:35" s="2" customFormat="1" ht="15" x14ac:dyDescent="0.2">
      <c r="A497" s="21">
        <v>5666</v>
      </c>
      <c r="B497" s="21" t="s">
        <v>176</v>
      </c>
      <c r="C497" s="22">
        <v>45038</v>
      </c>
      <c r="D497" s="22">
        <v>45616</v>
      </c>
      <c r="E497" s="21">
        <v>7.99</v>
      </c>
      <c r="F497" s="21">
        <v>109</v>
      </c>
      <c r="G497" s="21" t="s">
        <v>33</v>
      </c>
      <c r="H497" s="21">
        <v>4</v>
      </c>
      <c r="I497" s="21">
        <v>4</v>
      </c>
      <c r="J497" s="21" t="b">
        <v>1</v>
      </c>
      <c r="K497" s="21">
        <v>899</v>
      </c>
      <c r="L497" s="21">
        <v>11</v>
      </c>
      <c r="M497" s="21" t="s">
        <v>44</v>
      </c>
      <c r="N497" s="21" t="s">
        <v>49</v>
      </c>
      <c r="O497" s="21" t="s">
        <v>34</v>
      </c>
      <c r="P497" s="21">
        <v>63</v>
      </c>
      <c r="Q497" s="21">
        <v>4.3</v>
      </c>
      <c r="R497" s="21" t="b">
        <v>0</v>
      </c>
      <c r="S497" s="21" t="s">
        <v>28</v>
      </c>
      <c r="T497" s="21">
        <v>1185</v>
      </c>
      <c r="U497" s="21" t="s">
        <v>57</v>
      </c>
      <c r="V497" s="21" t="s">
        <v>52</v>
      </c>
      <c r="W497" s="21" t="s">
        <v>31</v>
      </c>
      <c r="X497" s="21">
        <v>18</v>
      </c>
      <c r="Y497" s="23">
        <f>streaming_service_data!$X497*streaming_service_data!$E497</f>
        <v>143.82</v>
      </c>
      <c r="Z497" s="21" t="s">
        <v>407</v>
      </c>
      <c r="AA497" s="21">
        <v>2023</v>
      </c>
      <c r="AB497" s="21" t="str">
        <f t="shared" si="35"/>
        <v>Nov</v>
      </c>
      <c r="AC497" s="21">
        <f t="shared" si="36"/>
        <v>2024</v>
      </c>
      <c r="AD497" s="21" t="s">
        <v>479</v>
      </c>
      <c r="AE497" s="39">
        <f t="shared" si="37"/>
        <v>1.7301587301587302</v>
      </c>
      <c r="AF497" s="35">
        <f t="shared" si="38"/>
        <v>0.57798165137614677</v>
      </c>
      <c r="AG497" s="21">
        <f ca="1">TODAY()-streaming_service_data!$D497</f>
        <v>129</v>
      </c>
      <c r="AH497" s="24" t="str">
        <f ca="1">IF(AG497&lt;=100,"Active",IF(streaming_service_data!$AG497&lt;200,"Moderate","In-Active"))</f>
        <v>Moderate</v>
      </c>
      <c r="AI497" s="2">
        <f t="shared" si="39"/>
        <v>18</v>
      </c>
    </row>
    <row r="498" spans="1:35" s="2" customFormat="1" ht="15" x14ac:dyDescent="0.2">
      <c r="A498" s="17">
        <v>5671</v>
      </c>
      <c r="B498" s="17" t="s">
        <v>177</v>
      </c>
      <c r="C498" s="25">
        <v>45073</v>
      </c>
      <c r="D498" s="25">
        <v>45625</v>
      </c>
      <c r="E498" s="17">
        <v>11.99</v>
      </c>
      <c r="F498" s="17">
        <v>391</v>
      </c>
      <c r="G498" s="17" t="s">
        <v>33</v>
      </c>
      <c r="H498" s="17">
        <v>3</v>
      </c>
      <c r="I498" s="17">
        <v>3</v>
      </c>
      <c r="J498" s="17" t="b">
        <v>1</v>
      </c>
      <c r="K498" s="17">
        <v>811</v>
      </c>
      <c r="L498" s="17">
        <v>3</v>
      </c>
      <c r="M498" s="17" t="s">
        <v>25</v>
      </c>
      <c r="N498" s="17" t="s">
        <v>26</v>
      </c>
      <c r="O498" s="17" t="s">
        <v>67</v>
      </c>
      <c r="P498" s="17">
        <v>17</v>
      </c>
      <c r="Q498" s="17">
        <v>4.2</v>
      </c>
      <c r="R498" s="17" t="b">
        <v>0</v>
      </c>
      <c r="S498" s="17" t="s">
        <v>28</v>
      </c>
      <c r="T498" s="17">
        <v>1364</v>
      </c>
      <c r="U498" s="17" t="s">
        <v>51</v>
      </c>
      <c r="V498" s="17" t="s">
        <v>30</v>
      </c>
      <c r="W498" s="17" t="s">
        <v>53</v>
      </c>
      <c r="X498" s="17">
        <v>18</v>
      </c>
      <c r="Y498" s="19">
        <f>streaming_service_data!$X498*streaming_service_data!$E498</f>
        <v>215.82</v>
      </c>
      <c r="Z498" s="17" t="s">
        <v>408</v>
      </c>
      <c r="AA498" s="17">
        <v>2023</v>
      </c>
      <c r="AB498" s="17" t="str">
        <f t="shared" si="35"/>
        <v>Nov</v>
      </c>
      <c r="AC498" s="17">
        <f t="shared" si="36"/>
        <v>2024</v>
      </c>
      <c r="AD498" s="17" t="s">
        <v>478</v>
      </c>
      <c r="AE498" s="38">
        <f t="shared" si="37"/>
        <v>23</v>
      </c>
      <c r="AF498" s="31">
        <f t="shared" si="38"/>
        <v>4.3478260869565216E-2</v>
      </c>
      <c r="AG498" s="17">
        <f ca="1">TODAY()-streaming_service_data!$D498</f>
        <v>120</v>
      </c>
      <c r="AH498" s="20" t="str">
        <f ca="1">IF(AG498&lt;=100,"Active",IF(streaming_service_data!$AG498&lt;200,"Moderate","In-Active"))</f>
        <v>Moderate</v>
      </c>
      <c r="AI498" s="2">
        <f t="shared" si="39"/>
        <v>18</v>
      </c>
    </row>
    <row r="499" spans="1:35" s="2" customFormat="1" ht="15" x14ac:dyDescent="0.2">
      <c r="A499" s="21">
        <v>5679</v>
      </c>
      <c r="B499" s="21" t="s">
        <v>262</v>
      </c>
      <c r="C499" s="22">
        <v>45230</v>
      </c>
      <c r="D499" s="22">
        <v>45455</v>
      </c>
      <c r="E499" s="21">
        <v>15.99</v>
      </c>
      <c r="F499" s="21">
        <v>108</v>
      </c>
      <c r="G499" s="21" t="s">
        <v>24</v>
      </c>
      <c r="H499" s="21">
        <v>4</v>
      </c>
      <c r="I499" s="21">
        <v>2</v>
      </c>
      <c r="J499" s="21" t="b">
        <v>0</v>
      </c>
      <c r="K499" s="21">
        <v>694</v>
      </c>
      <c r="L499" s="21">
        <v>199</v>
      </c>
      <c r="M499" s="21" t="s">
        <v>44</v>
      </c>
      <c r="N499" s="21" t="s">
        <v>64</v>
      </c>
      <c r="O499" s="21" t="s">
        <v>41</v>
      </c>
      <c r="P499" s="21">
        <v>81</v>
      </c>
      <c r="Q499" s="21">
        <v>5</v>
      </c>
      <c r="R499" s="21" t="b">
        <v>0</v>
      </c>
      <c r="S499" s="21" t="s">
        <v>28</v>
      </c>
      <c r="T499" s="21">
        <v>851</v>
      </c>
      <c r="U499" s="21" t="s">
        <v>57</v>
      </c>
      <c r="V499" s="21" t="s">
        <v>60</v>
      </c>
      <c r="W499" s="21" t="s">
        <v>75</v>
      </c>
      <c r="X499" s="21">
        <v>7</v>
      </c>
      <c r="Y499" s="23">
        <f>streaming_service_data!$X499*streaming_service_data!$E499</f>
        <v>111.93</v>
      </c>
      <c r="Z499" s="21" t="s">
        <v>413</v>
      </c>
      <c r="AA499" s="21">
        <v>2023</v>
      </c>
      <c r="AB499" s="21" t="str">
        <f t="shared" si="35"/>
        <v>Jun</v>
      </c>
      <c r="AC499" s="21">
        <f t="shared" si="36"/>
        <v>2024</v>
      </c>
      <c r="AD499" s="21" t="s">
        <v>480</v>
      </c>
      <c r="AE499" s="39">
        <f t="shared" si="37"/>
        <v>1.3333333333333333</v>
      </c>
      <c r="AF499" s="35">
        <f t="shared" si="38"/>
        <v>0.75</v>
      </c>
      <c r="AG499" s="21">
        <f ca="1">TODAY()-streaming_service_data!$D499</f>
        <v>290</v>
      </c>
      <c r="AH499" s="24" t="str">
        <f ca="1">IF(AG499&lt;=100,"Active",IF(streaming_service_data!$AG499&lt;200,"Moderate","In-Active"))</f>
        <v>In-Active</v>
      </c>
      <c r="AI499" s="2">
        <f t="shared" si="39"/>
        <v>7</v>
      </c>
    </row>
    <row r="500" spans="1:35" s="2" customFormat="1" ht="15" x14ac:dyDescent="0.2">
      <c r="A500" s="17">
        <v>5681</v>
      </c>
      <c r="B500" s="17" t="s">
        <v>165</v>
      </c>
      <c r="C500" s="25">
        <v>45509</v>
      </c>
      <c r="D500" s="25">
        <v>45516</v>
      </c>
      <c r="E500" s="17">
        <v>11.99</v>
      </c>
      <c r="F500" s="17">
        <v>159</v>
      </c>
      <c r="G500" s="17" t="s">
        <v>79</v>
      </c>
      <c r="H500" s="17">
        <v>4</v>
      </c>
      <c r="I500" s="17">
        <v>6</v>
      </c>
      <c r="J500" s="17" t="b">
        <v>1</v>
      </c>
      <c r="K500" s="17">
        <v>824</v>
      </c>
      <c r="L500" s="17">
        <v>31</v>
      </c>
      <c r="M500" s="17" t="s">
        <v>48</v>
      </c>
      <c r="N500" s="17" t="s">
        <v>64</v>
      </c>
      <c r="O500" s="17" t="s">
        <v>56</v>
      </c>
      <c r="P500" s="17">
        <v>13</v>
      </c>
      <c r="Q500" s="17">
        <v>3.3</v>
      </c>
      <c r="R500" s="17" t="b">
        <v>0</v>
      </c>
      <c r="S500" s="17" t="s">
        <v>28</v>
      </c>
      <c r="T500" s="17">
        <v>2910</v>
      </c>
      <c r="U500" s="17" t="s">
        <v>35</v>
      </c>
      <c r="V500" s="17" t="s">
        <v>52</v>
      </c>
      <c r="W500" s="17" t="s">
        <v>53</v>
      </c>
      <c r="X500" s="17">
        <v>1</v>
      </c>
      <c r="Y500" s="19">
        <f>streaming_service_data!$X500*streaming_service_data!$E500</f>
        <v>11.99</v>
      </c>
      <c r="Z500" s="17" t="s">
        <v>411</v>
      </c>
      <c r="AA500" s="17">
        <v>2024</v>
      </c>
      <c r="AB500" s="17" t="str">
        <f t="shared" si="35"/>
        <v>Aug</v>
      </c>
      <c r="AC500" s="17">
        <f t="shared" si="36"/>
        <v>2024</v>
      </c>
      <c r="AD500" s="17" t="s">
        <v>478</v>
      </c>
      <c r="AE500" s="38">
        <f t="shared" si="37"/>
        <v>12.23076923076923</v>
      </c>
      <c r="AF500" s="31">
        <f t="shared" si="38"/>
        <v>8.1761006289308172E-2</v>
      </c>
      <c r="AG500" s="17">
        <f ca="1">TODAY()-streaming_service_data!$D500</f>
        <v>229</v>
      </c>
      <c r="AH500" s="20" t="str">
        <f ca="1">IF(AG500&lt;=100,"Active",IF(streaming_service_data!$AG500&lt;200,"Moderate","In-Active"))</f>
        <v>In-Active</v>
      </c>
      <c r="AI500" s="2">
        <f t="shared" si="39"/>
        <v>1</v>
      </c>
    </row>
    <row r="501" spans="1:35" s="2" customFormat="1" ht="15" x14ac:dyDescent="0.2">
      <c r="A501" s="21">
        <v>5688</v>
      </c>
      <c r="B501" s="21" t="s">
        <v>100</v>
      </c>
      <c r="C501" s="22">
        <v>45562</v>
      </c>
      <c r="D501" s="22">
        <v>45626</v>
      </c>
      <c r="E501" s="21">
        <v>7.99</v>
      </c>
      <c r="F501" s="21">
        <v>256</v>
      </c>
      <c r="G501" s="21" t="s">
        <v>33</v>
      </c>
      <c r="H501" s="21">
        <v>3</v>
      </c>
      <c r="I501" s="21">
        <v>3</v>
      </c>
      <c r="J501" s="21" t="b">
        <v>0</v>
      </c>
      <c r="K501" s="21">
        <v>322</v>
      </c>
      <c r="L501" s="21">
        <v>199</v>
      </c>
      <c r="M501" s="21" t="s">
        <v>39</v>
      </c>
      <c r="N501" s="21" t="s">
        <v>49</v>
      </c>
      <c r="O501" s="21" t="s">
        <v>56</v>
      </c>
      <c r="P501" s="21">
        <v>65</v>
      </c>
      <c r="Q501" s="21">
        <v>4.5</v>
      </c>
      <c r="R501" s="21" t="b">
        <v>0</v>
      </c>
      <c r="S501" s="21" t="s">
        <v>28</v>
      </c>
      <c r="T501" s="21">
        <v>147</v>
      </c>
      <c r="U501" s="21" t="s">
        <v>29</v>
      </c>
      <c r="V501" s="21" t="s">
        <v>60</v>
      </c>
      <c r="W501" s="21" t="s">
        <v>53</v>
      </c>
      <c r="X501" s="21">
        <v>2</v>
      </c>
      <c r="Y501" s="23">
        <f>streaming_service_data!$X501*streaming_service_data!$E501</f>
        <v>15.98</v>
      </c>
      <c r="Z501" s="21" t="s">
        <v>412</v>
      </c>
      <c r="AA501" s="21">
        <v>2024</v>
      </c>
      <c r="AB501" s="21" t="str">
        <f t="shared" si="35"/>
        <v>Nov</v>
      </c>
      <c r="AC501" s="21">
        <f t="shared" si="36"/>
        <v>2024</v>
      </c>
      <c r="AD501" s="21" t="s">
        <v>479</v>
      </c>
      <c r="AE501" s="39">
        <f t="shared" si="37"/>
        <v>3.9384615384615387</v>
      </c>
      <c r="AF501" s="35">
        <f t="shared" si="38"/>
        <v>0.25390625</v>
      </c>
      <c r="AG501" s="21">
        <f ca="1">TODAY()-streaming_service_data!$D501</f>
        <v>119</v>
      </c>
      <c r="AH501" s="24" t="str">
        <f ca="1">IF(AG501&lt;=100,"Active",IF(streaming_service_data!$AG501&lt;200,"Moderate","In-Active"))</f>
        <v>Moderate</v>
      </c>
      <c r="AI501" s="2">
        <f t="shared" si="39"/>
        <v>2</v>
      </c>
    </row>
    <row r="502" spans="1:35" s="2" customFormat="1" ht="15" x14ac:dyDescent="0.2">
      <c r="A502" s="17">
        <v>5700</v>
      </c>
      <c r="B502" s="17" t="s">
        <v>156</v>
      </c>
      <c r="C502" s="25">
        <v>45072</v>
      </c>
      <c r="D502" s="25">
        <v>45547</v>
      </c>
      <c r="E502" s="17">
        <v>11.99</v>
      </c>
      <c r="F502" s="17">
        <v>29</v>
      </c>
      <c r="G502" s="17" t="s">
        <v>43</v>
      </c>
      <c r="H502" s="17">
        <v>1</v>
      </c>
      <c r="I502" s="17">
        <v>5</v>
      </c>
      <c r="J502" s="17" t="b">
        <v>1</v>
      </c>
      <c r="K502" s="17">
        <v>625</v>
      </c>
      <c r="L502" s="17">
        <v>165</v>
      </c>
      <c r="M502" s="17" t="s">
        <v>74</v>
      </c>
      <c r="N502" s="17" t="s">
        <v>49</v>
      </c>
      <c r="O502" s="17" t="s">
        <v>50</v>
      </c>
      <c r="P502" s="17">
        <v>41</v>
      </c>
      <c r="Q502" s="17">
        <v>4.3</v>
      </c>
      <c r="R502" s="17" t="b">
        <v>0</v>
      </c>
      <c r="S502" s="17" t="s">
        <v>28</v>
      </c>
      <c r="T502" s="17">
        <v>3847</v>
      </c>
      <c r="U502" s="17" t="s">
        <v>57</v>
      </c>
      <c r="V502" s="17" t="s">
        <v>52</v>
      </c>
      <c r="W502" s="17" t="s">
        <v>75</v>
      </c>
      <c r="X502" s="17">
        <v>15</v>
      </c>
      <c r="Y502" s="19">
        <f>streaming_service_data!$X502*streaming_service_data!$E502</f>
        <v>179.85</v>
      </c>
      <c r="Z502" s="17" t="s">
        <v>408</v>
      </c>
      <c r="AA502" s="17">
        <v>2023</v>
      </c>
      <c r="AB502" s="17" t="str">
        <f t="shared" si="35"/>
        <v>Sep</v>
      </c>
      <c r="AC502" s="17">
        <f t="shared" si="36"/>
        <v>2024</v>
      </c>
      <c r="AD502" s="17" t="s">
        <v>478</v>
      </c>
      <c r="AE502" s="38">
        <f t="shared" si="37"/>
        <v>0.70731707317073167</v>
      </c>
      <c r="AF502" s="31">
        <f t="shared" si="38"/>
        <v>1.4137931034482758</v>
      </c>
      <c r="AG502" s="17">
        <f ca="1">TODAY()-streaming_service_data!$D502</f>
        <v>198</v>
      </c>
      <c r="AH502" s="20" t="str">
        <f ca="1">IF(AG502&lt;=100,"Active",IF(streaming_service_data!$AG502&lt;200,"Moderate","In-Active"))</f>
        <v>Moderate</v>
      </c>
      <c r="AI502" s="2">
        <f t="shared" si="39"/>
        <v>15</v>
      </c>
    </row>
    <row r="503" spans="1:35" s="2" customFormat="1" ht="15" x14ac:dyDescent="0.2">
      <c r="A503" s="21">
        <v>5713</v>
      </c>
      <c r="B503" s="21" t="s">
        <v>284</v>
      </c>
      <c r="C503" s="22">
        <v>45399</v>
      </c>
      <c r="D503" s="22">
        <v>45620</v>
      </c>
      <c r="E503" s="21">
        <v>7.99</v>
      </c>
      <c r="F503" s="21">
        <v>278</v>
      </c>
      <c r="G503" s="21" t="s">
        <v>33</v>
      </c>
      <c r="H503" s="21">
        <v>5</v>
      </c>
      <c r="I503" s="21">
        <v>1</v>
      </c>
      <c r="J503" s="21" t="b">
        <v>0</v>
      </c>
      <c r="K503" s="21">
        <v>743</v>
      </c>
      <c r="L503" s="21">
        <v>180</v>
      </c>
      <c r="M503" s="21" t="s">
        <v>25</v>
      </c>
      <c r="N503" s="21" t="s">
        <v>64</v>
      </c>
      <c r="O503" s="21" t="s">
        <v>27</v>
      </c>
      <c r="P503" s="21">
        <v>0</v>
      </c>
      <c r="Q503" s="21">
        <v>4.3</v>
      </c>
      <c r="R503" s="21" t="b">
        <v>1</v>
      </c>
      <c r="S503" s="21" t="s">
        <v>28</v>
      </c>
      <c r="T503" s="21">
        <v>2568</v>
      </c>
      <c r="U503" s="21" t="s">
        <v>35</v>
      </c>
      <c r="V503" s="21" t="s">
        <v>60</v>
      </c>
      <c r="W503" s="21" t="s">
        <v>53</v>
      </c>
      <c r="X503" s="21">
        <v>7</v>
      </c>
      <c r="Y503" s="23">
        <f>streaming_service_data!$X503*streaming_service_data!$E503</f>
        <v>55.93</v>
      </c>
      <c r="Z503" s="21" t="s">
        <v>407</v>
      </c>
      <c r="AA503" s="21">
        <v>2024</v>
      </c>
      <c r="AB503" s="21" t="str">
        <f t="shared" si="35"/>
        <v>Nov</v>
      </c>
      <c r="AC503" s="21">
        <f t="shared" si="36"/>
        <v>2024</v>
      </c>
      <c r="AD503" s="21" t="s">
        <v>479</v>
      </c>
      <c r="AE503" s="39">
        <f t="shared" si="37"/>
        <v>0</v>
      </c>
      <c r="AF503" s="35">
        <f t="shared" si="38"/>
        <v>0</v>
      </c>
      <c r="AG503" s="21">
        <f ca="1">TODAY()-streaming_service_data!$D503</f>
        <v>125</v>
      </c>
      <c r="AH503" s="24" t="str">
        <f ca="1">IF(AG503&lt;=100,"Active",IF(streaming_service_data!$AG503&lt;200,"Moderate","In-Active"))</f>
        <v>Moderate</v>
      </c>
      <c r="AI503" s="2">
        <f t="shared" si="39"/>
        <v>7</v>
      </c>
    </row>
    <row r="504" spans="1:35" s="2" customFormat="1" ht="15" x14ac:dyDescent="0.2">
      <c r="A504" s="17">
        <v>5718</v>
      </c>
      <c r="B504" s="17" t="s">
        <v>211</v>
      </c>
      <c r="C504" s="25">
        <v>45457</v>
      </c>
      <c r="D504" s="25">
        <v>45624</v>
      </c>
      <c r="E504" s="17">
        <v>15.99</v>
      </c>
      <c r="F504" s="17">
        <v>173</v>
      </c>
      <c r="G504" s="17" t="s">
        <v>43</v>
      </c>
      <c r="H504" s="17">
        <v>1</v>
      </c>
      <c r="I504" s="17">
        <v>6</v>
      </c>
      <c r="J504" s="17" t="b">
        <v>1</v>
      </c>
      <c r="K504" s="17">
        <v>346</v>
      </c>
      <c r="L504" s="17">
        <v>76</v>
      </c>
      <c r="M504" s="17" t="s">
        <v>39</v>
      </c>
      <c r="N504" s="17" t="s">
        <v>26</v>
      </c>
      <c r="O504" s="17" t="s">
        <v>50</v>
      </c>
      <c r="P504" s="17">
        <v>28</v>
      </c>
      <c r="Q504" s="17">
        <v>3.3</v>
      </c>
      <c r="R504" s="17" t="b">
        <v>0</v>
      </c>
      <c r="S504" s="17" t="s">
        <v>28</v>
      </c>
      <c r="T504" s="17">
        <v>1610</v>
      </c>
      <c r="U504" s="17" t="s">
        <v>29</v>
      </c>
      <c r="V504" s="17" t="s">
        <v>60</v>
      </c>
      <c r="W504" s="17" t="s">
        <v>75</v>
      </c>
      <c r="X504" s="17">
        <v>5</v>
      </c>
      <c r="Y504" s="19">
        <f>streaming_service_data!$X504*streaming_service_data!$E504</f>
        <v>79.95</v>
      </c>
      <c r="Z504" s="17" t="s">
        <v>409</v>
      </c>
      <c r="AA504" s="17">
        <v>2024</v>
      </c>
      <c r="AB504" s="17" t="str">
        <f t="shared" si="35"/>
        <v>Nov</v>
      </c>
      <c r="AC504" s="17">
        <f t="shared" si="36"/>
        <v>2024</v>
      </c>
      <c r="AD504" s="17" t="s">
        <v>480</v>
      </c>
      <c r="AE504" s="38">
        <f t="shared" si="37"/>
        <v>6.1785714285714288</v>
      </c>
      <c r="AF504" s="31">
        <f t="shared" si="38"/>
        <v>0.16184971098265896</v>
      </c>
      <c r="AG504" s="17">
        <f ca="1">TODAY()-streaming_service_data!$D504</f>
        <v>121</v>
      </c>
      <c r="AH504" s="20" t="str">
        <f ca="1">IF(AG504&lt;=100,"Active",IF(streaming_service_data!$AG504&lt;200,"Moderate","In-Active"))</f>
        <v>Moderate</v>
      </c>
      <c r="AI504" s="2">
        <f t="shared" si="39"/>
        <v>5</v>
      </c>
    </row>
    <row r="505" spans="1:35" s="2" customFormat="1" ht="15" x14ac:dyDescent="0.2">
      <c r="A505" s="21">
        <v>5719</v>
      </c>
      <c r="B505" s="21" t="s">
        <v>299</v>
      </c>
      <c r="C505" s="22">
        <v>45161</v>
      </c>
      <c r="D505" s="22">
        <v>45642</v>
      </c>
      <c r="E505" s="21">
        <v>11.99</v>
      </c>
      <c r="F505" s="21">
        <v>479</v>
      </c>
      <c r="G505" s="21" t="s">
        <v>46</v>
      </c>
      <c r="H505" s="21">
        <v>5</v>
      </c>
      <c r="I505" s="21">
        <v>2</v>
      </c>
      <c r="J505" s="21" t="b">
        <v>0</v>
      </c>
      <c r="K505" s="21">
        <v>710</v>
      </c>
      <c r="L505" s="21">
        <v>68</v>
      </c>
      <c r="M505" s="21" t="s">
        <v>63</v>
      </c>
      <c r="N505" s="21" t="s">
        <v>64</v>
      </c>
      <c r="O505" s="21" t="s">
        <v>67</v>
      </c>
      <c r="P505" s="21">
        <v>54</v>
      </c>
      <c r="Q505" s="21">
        <v>4.5999999999999996</v>
      </c>
      <c r="R505" s="21" t="b">
        <v>0</v>
      </c>
      <c r="S505" s="21" t="s">
        <v>28</v>
      </c>
      <c r="T505" s="21">
        <v>105</v>
      </c>
      <c r="U505" s="21" t="s">
        <v>65</v>
      </c>
      <c r="V505" s="21" t="s">
        <v>60</v>
      </c>
      <c r="W505" s="21" t="s">
        <v>75</v>
      </c>
      <c r="X505" s="21">
        <v>15</v>
      </c>
      <c r="Y505" s="23">
        <f>streaming_service_data!$X505*streaming_service_data!$E505</f>
        <v>179.85</v>
      </c>
      <c r="Z505" s="21" t="s">
        <v>411</v>
      </c>
      <c r="AA505" s="21">
        <v>2023</v>
      </c>
      <c r="AB505" s="21" t="str">
        <f t="shared" si="35"/>
        <v>Dec</v>
      </c>
      <c r="AC505" s="21">
        <f t="shared" si="36"/>
        <v>2024</v>
      </c>
      <c r="AD505" s="21" t="s">
        <v>478</v>
      </c>
      <c r="AE505" s="39">
        <f t="shared" si="37"/>
        <v>8.8703703703703702</v>
      </c>
      <c r="AF505" s="35">
        <f t="shared" si="38"/>
        <v>0.11273486430062631</v>
      </c>
      <c r="AG505" s="21">
        <f ca="1">TODAY()-streaming_service_data!$D505</f>
        <v>103</v>
      </c>
      <c r="AH505" s="24" t="str">
        <f ca="1">IF(AG505&lt;=100,"Active",IF(streaming_service_data!$AG505&lt;200,"Moderate","In-Active"))</f>
        <v>Moderate</v>
      </c>
      <c r="AI505" s="2">
        <f t="shared" si="39"/>
        <v>15</v>
      </c>
    </row>
    <row r="506" spans="1:35" s="2" customFormat="1" ht="15" x14ac:dyDescent="0.2">
      <c r="A506" s="17">
        <v>5721</v>
      </c>
      <c r="B506" s="17" t="s">
        <v>243</v>
      </c>
      <c r="C506" s="25">
        <v>45236</v>
      </c>
      <c r="D506" s="25">
        <v>45638</v>
      </c>
      <c r="E506" s="17">
        <v>15.99</v>
      </c>
      <c r="F506" s="17">
        <v>415</v>
      </c>
      <c r="G506" s="17" t="s">
        <v>46</v>
      </c>
      <c r="H506" s="17">
        <v>2</v>
      </c>
      <c r="I506" s="17">
        <v>1</v>
      </c>
      <c r="J506" s="17" t="b">
        <v>0</v>
      </c>
      <c r="K506" s="17">
        <v>958</v>
      </c>
      <c r="L506" s="17">
        <v>192</v>
      </c>
      <c r="M506" s="17" t="s">
        <v>25</v>
      </c>
      <c r="N506" s="17" t="s">
        <v>49</v>
      </c>
      <c r="O506" s="17" t="s">
        <v>34</v>
      </c>
      <c r="P506" s="17">
        <v>22</v>
      </c>
      <c r="Q506" s="17">
        <v>4.8</v>
      </c>
      <c r="R506" s="17" t="b">
        <v>1</v>
      </c>
      <c r="S506" s="17" t="s">
        <v>28</v>
      </c>
      <c r="T506" s="17">
        <v>1955</v>
      </c>
      <c r="U506" s="17" t="s">
        <v>65</v>
      </c>
      <c r="V506" s="17" t="s">
        <v>30</v>
      </c>
      <c r="W506" s="17" t="s">
        <v>75</v>
      </c>
      <c r="X506" s="17">
        <v>13</v>
      </c>
      <c r="Y506" s="19">
        <f>streaming_service_data!$X506*streaming_service_data!$E506</f>
        <v>207.87</v>
      </c>
      <c r="Z506" s="17" t="s">
        <v>414</v>
      </c>
      <c r="AA506" s="17">
        <v>2023</v>
      </c>
      <c r="AB506" s="17" t="str">
        <f t="shared" si="35"/>
        <v>Dec</v>
      </c>
      <c r="AC506" s="17">
        <f t="shared" si="36"/>
        <v>2024</v>
      </c>
      <c r="AD506" s="17" t="s">
        <v>480</v>
      </c>
      <c r="AE506" s="38">
        <f t="shared" si="37"/>
        <v>18.863636363636363</v>
      </c>
      <c r="AF506" s="31">
        <f t="shared" si="38"/>
        <v>5.3012048192771083E-2</v>
      </c>
      <c r="AG506" s="17">
        <f ca="1">TODAY()-streaming_service_data!$D506</f>
        <v>107</v>
      </c>
      <c r="AH506" s="20" t="str">
        <f ca="1">IF(AG506&lt;=100,"Active",IF(streaming_service_data!$AG506&lt;200,"Moderate","In-Active"))</f>
        <v>Moderate</v>
      </c>
      <c r="AI506" s="2">
        <f t="shared" si="39"/>
        <v>13</v>
      </c>
    </row>
    <row r="507" spans="1:35" s="2" customFormat="1" ht="15" x14ac:dyDescent="0.2">
      <c r="A507" s="21">
        <v>5761</v>
      </c>
      <c r="B507" s="21" t="s">
        <v>166</v>
      </c>
      <c r="C507" s="22">
        <v>45311</v>
      </c>
      <c r="D507" s="22">
        <v>45516</v>
      </c>
      <c r="E507" s="21">
        <v>15.99</v>
      </c>
      <c r="F507" s="21">
        <v>452</v>
      </c>
      <c r="G507" s="21" t="s">
        <v>33</v>
      </c>
      <c r="H507" s="21">
        <v>2</v>
      </c>
      <c r="I507" s="21">
        <v>5</v>
      </c>
      <c r="J507" s="21" t="b">
        <v>0</v>
      </c>
      <c r="K507" s="21">
        <v>315</v>
      </c>
      <c r="L507" s="21">
        <v>118</v>
      </c>
      <c r="M507" s="21" t="s">
        <v>48</v>
      </c>
      <c r="N507" s="21" t="s">
        <v>64</v>
      </c>
      <c r="O507" s="21" t="s">
        <v>50</v>
      </c>
      <c r="P507" s="21">
        <v>28</v>
      </c>
      <c r="Q507" s="21">
        <v>3</v>
      </c>
      <c r="R507" s="21" t="b">
        <v>1</v>
      </c>
      <c r="S507" s="21" t="s">
        <v>28</v>
      </c>
      <c r="T507" s="21">
        <v>2159</v>
      </c>
      <c r="U507" s="21" t="s">
        <v>35</v>
      </c>
      <c r="V507" s="21" t="s">
        <v>60</v>
      </c>
      <c r="W507" s="21" t="s">
        <v>53</v>
      </c>
      <c r="X507" s="21">
        <v>6</v>
      </c>
      <c r="Y507" s="23">
        <f>streaming_service_data!$X507*streaming_service_data!$E507</f>
        <v>95.94</v>
      </c>
      <c r="Z507" s="21" t="s">
        <v>404</v>
      </c>
      <c r="AA507" s="21">
        <v>2024</v>
      </c>
      <c r="AB507" s="21" t="str">
        <f t="shared" si="35"/>
        <v>Aug</v>
      </c>
      <c r="AC507" s="21">
        <f t="shared" si="36"/>
        <v>2024</v>
      </c>
      <c r="AD507" s="21" t="s">
        <v>480</v>
      </c>
      <c r="AE507" s="39">
        <f t="shared" si="37"/>
        <v>16.142857142857142</v>
      </c>
      <c r="AF507" s="35">
        <f t="shared" si="38"/>
        <v>6.1946902654867256E-2</v>
      </c>
      <c r="AG507" s="21">
        <f ca="1">TODAY()-streaming_service_data!$D507</f>
        <v>229</v>
      </c>
      <c r="AH507" s="24" t="str">
        <f ca="1">IF(AG507&lt;=100,"Active",IF(streaming_service_data!$AG507&lt;200,"Moderate","In-Active"))</f>
        <v>In-Active</v>
      </c>
      <c r="AI507" s="2">
        <f t="shared" si="39"/>
        <v>6</v>
      </c>
    </row>
    <row r="508" spans="1:35" s="2" customFormat="1" ht="15" x14ac:dyDescent="0.2">
      <c r="A508" s="17">
        <v>5762</v>
      </c>
      <c r="B508" s="17" t="s">
        <v>108</v>
      </c>
      <c r="C508" s="25">
        <v>45379</v>
      </c>
      <c r="D508" s="25">
        <v>45334</v>
      </c>
      <c r="E508" s="17">
        <v>11.99</v>
      </c>
      <c r="F508" s="17">
        <v>302</v>
      </c>
      <c r="G508" s="17" t="s">
        <v>62</v>
      </c>
      <c r="H508" s="17">
        <v>5</v>
      </c>
      <c r="I508" s="17">
        <v>4</v>
      </c>
      <c r="J508" s="17" t="b">
        <v>0</v>
      </c>
      <c r="K508" s="17">
        <v>801</v>
      </c>
      <c r="L508" s="17">
        <v>141</v>
      </c>
      <c r="M508" s="17" t="s">
        <v>74</v>
      </c>
      <c r="N508" s="17" t="s">
        <v>40</v>
      </c>
      <c r="O508" s="17" t="s">
        <v>41</v>
      </c>
      <c r="P508" s="17">
        <v>62</v>
      </c>
      <c r="Q508" s="17">
        <v>3.5</v>
      </c>
      <c r="R508" s="17" t="b">
        <v>1</v>
      </c>
      <c r="S508" s="17" t="s">
        <v>28</v>
      </c>
      <c r="T508" s="17">
        <v>1293</v>
      </c>
      <c r="U508" s="17" t="s">
        <v>57</v>
      </c>
      <c r="V508" s="17" t="s">
        <v>60</v>
      </c>
      <c r="W508" s="17" t="s">
        <v>53</v>
      </c>
      <c r="X508" s="17">
        <v>1</v>
      </c>
      <c r="Y508" s="19">
        <f>streaming_service_data!$X508*streaming_service_data!$E508</f>
        <v>11.99</v>
      </c>
      <c r="Z508" s="17" t="s">
        <v>406</v>
      </c>
      <c r="AA508" s="17">
        <v>2024</v>
      </c>
      <c r="AB508" s="17" t="str">
        <f t="shared" si="35"/>
        <v>Feb</v>
      </c>
      <c r="AC508" s="17">
        <f t="shared" si="36"/>
        <v>2024</v>
      </c>
      <c r="AD508" s="17" t="s">
        <v>478</v>
      </c>
      <c r="AE508" s="38">
        <f t="shared" si="37"/>
        <v>4.870967741935484</v>
      </c>
      <c r="AF508" s="31">
        <f t="shared" si="38"/>
        <v>0.20529801324503311</v>
      </c>
      <c r="AG508" s="17">
        <f ca="1">TODAY()-streaming_service_data!$D508</f>
        <v>411</v>
      </c>
      <c r="AH508" s="20" t="str">
        <f ca="1">IF(AG508&lt;=100,"Active",IF(streaming_service_data!$AG508&lt;200,"Moderate","In-Active"))</f>
        <v>In-Active</v>
      </c>
      <c r="AI508" s="2">
        <f t="shared" si="39"/>
        <v>1</v>
      </c>
    </row>
    <row r="509" spans="1:35" s="2" customFormat="1" ht="15" x14ac:dyDescent="0.2">
      <c r="A509" s="21">
        <v>5785</v>
      </c>
      <c r="B509" s="21" t="s">
        <v>80</v>
      </c>
      <c r="C509" s="22">
        <v>45568</v>
      </c>
      <c r="D509" s="22">
        <v>45615</v>
      </c>
      <c r="E509" s="21">
        <v>7.99</v>
      </c>
      <c r="F509" s="21">
        <v>220</v>
      </c>
      <c r="G509" s="21" t="s">
        <v>24</v>
      </c>
      <c r="H509" s="21">
        <v>2</v>
      </c>
      <c r="I509" s="21">
        <v>1</v>
      </c>
      <c r="J509" s="21" t="b">
        <v>0</v>
      </c>
      <c r="K509" s="21">
        <v>998</v>
      </c>
      <c r="L509" s="21">
        <v>187</v>
      </c>
      <c r="M509" s="21" t="s">
        <v>48</v>
      </c>
      <c r="N509" s="21" t="s">
        <v>40</v>
      </c>
      <c r="O509" s="21" t="s">
        <v>56</v>
      </c>
      <c r="P509" s="21">
        <v>17</v>
      </c>
      <c r="Q509" s="21">
        <v>4.4000000000000004</v>
      </c>
      <c r="R509" s="21" t="b">
        <v>0</v>
      </c>
      <c r="S509" s="21" t="s">
        <v>28</v>
      </c>
      <c r="T509" s="21">
        <v>1786</v>
      </c>
      <c r="U509" s="21" t="s">
        <v>51</v>
      </c>
      <c r="V509" s="21" t="s">
        <v>68</v>
      </c>
      <c r="W509" s="21" t="s">
        <v>53</v>
      </c>
      <c r="X509" s="21">
        <v>1</v>
      </c>
      <c r="Y509" s="23">
        <f>streaming_service_data!$X509*streaming_service_data!$E509</f>
        <v>7.99</v>
      </c>
      <c r="Z509" s="21" t="s">
        <v>413</v>
      </c>
      <c r="AA509" s="21">
        <v>2024</v>
      </c>
      <c r="AB509" s="21" t="str">
        <f t="shared" si="35"/>
        <v>Nov</v>
      </c>
      <c r="AC509" s="21">
        <f t="shared" si="36"/>
        <v>2024</v>
      </c>
      <c r="AD509" s="21" t="s">
        <v>479</v>
      </c>
      <c r="AE509" s="39">
        <f t="shared" si="37"/>
        <v>12.941176470588236</v>
      </c>
      <c r="AF509" s="35">
        <f t="shared" si="38"/>
        <v>7.7272727272727271E-2</v>
      </c>
      <c r="AG509" s="21">
        <f ca="1">TODAY()-streaming_service_data!$D509</f>
        <v>130</v>
      </c>
      <c r="AH509" s="24" t="str">
        <f ca="1">IF(AG509&lt;=100,"Active",IF(streaming_service_data!$AG509&lt;200,"Moderate","In-Active"))</f>
        <v>Moderate</v>
      </c>
      <c r="AI509" s="2">
        <f t="shared" si="39"/>
        <v>1</v>
      </c>
    </row>
    <row r="510" spans="1:35" s="2" customFormat="1" ht="15" x14ac:dyDescent="0.2">
      <c r="A510" s="17">
        <v>5788</v>
      </c>
      <c r="B510" s="17" t="s">
        <v>125</v>
      </c>
      <c r="C510" s="25">
        <v>45051</v>
      </c>
      <c r="D510" s="25">
        <v>45619</v>
      </c>
      <c r="E510" s="17">
        <v>11.99</v>
      </c>
      <c r="F510" s="17">
        <v>131</v>
      </c>
      <c r="G510" s="17" t="s">
        <v>55</v>
      </c>
      <c r="H510" s="17">
        <v>3</v>
      </c>
      <c r="I510" s="17">
        <v>3</v>
      </c>
      <c r="J510" s="17" t="b">
        <v>1</v>
      </c>
      <c r="K510" s="17">
        <v>382</v>
      </c>
      <c r="L510" s="17">
        <v>50</v>
      </c>
      <c r="M510" s="17" t="s">
        <v>63</v>
      </c>
      <c r="N510" s="17" t="s">
        <v>49</v>
      </c>
      <c r="O510" s="17" t="s">
        <v>50</v>
      </c>
      <c r="P510" s="17">
        <v>47</v>
      </c>
      <c r="Q510" s="17">
        <v>4.8</v>
      </c>
      <c r="R510" s="17" t="b">
        <v>0</v>
      </c>
      <c r="S510" s="17" t="s">
        <v>28</v>
      </c>
      <c r="T510" s="17">
        <v>4204</v>
      </c>
      <c r="U510" s="17" t="s">
        <v>57</v>
      </c>
      <c r="V510" s="17" t="s">
        <v>36</v>
      </c>
      <c r="W510" s="17" t="s">
        <v>53</v>
      </c>
      <c r="X510" s="17">
        <v>18</v>
      </c>
      <c r="Y510" s="19">
        <f>streaming_service_data!$X510*streaming_service_data!$E510</f>
        <v>215.82</v>
      </c>
      <c r="Z510" s="17" t="s">
        <v>408</v>
      </c>
      <c r="AA510" s="17">
        <v>2023</v>
      </c>
      <c r="AB510" s="17" t="str">
        <f t="shared" si="35"/>
        <v>Nov</v>
      </c>
      <c r="AC510" s="17">
        <f t="shared" si="36"/>
        <v>2024</v>
      </c>
      <c r="AD510" s="17" t="s">
        <v>478</v>
      </c>
      <c r="AE510" s="38">
        <f t="shared" si="37"/>
        <v>2.7872340425531914</v>
      </c>
      <c r="AF510" s="31">
        <f t="shared" si="38"/>
        <v>0.35877862595419846</v>
      </c>
      <c r="AG510" s="17">
        <f ca="1">TODAY()-streaming_service_data!$D510</f>
        <v>126</v>
      </c>
      <c r="AH510" s="20" t="str">
        <f ca="1">IF(AG510&lt;=100,"Active",IF(streaming_service_data!$AG510&lt;200,"Moderate","In-Active"))</f>
        <v>Moderate</v>
      </c>
      <c r="AI510" s="2">
        <f t="shared" si="39"/>
        <v>18</v>
      </c>
    </row>
    <row r="511" spans="1:35" s="2" customFormat="1" ht="15" x14ac:dyDescent="0.2">
      <c r="A511" s="21">
        <v>5795</v>
      </c>
      <c r="B511" s="21" t="s">
        <v>146</v>
      </c>
      <c r="C511" s="22">
        <v>45255</v>
      </c>
      <c r="D511" s="22">
        <v>45639</v>
      </c>
      <c r="E511" s="21">
        <v>11.99</v>
      </c>
      <c r="F511" s="21">
        <v>157</v>
      </c>
      <c r="G511" s="21" t="s">
        <v>24</v>
      </c>
      <c r="H511" s="21">
        <v>4</v>
      </c>
      <c r="I511" s="21">
        <v>2</v>
      </c>
      <c r="J511" s="21" t="b">
        <v>0</v>
      </c>
      <c r="K511" s="21">
        <v>754</v>
      </c>
      <c r="L511" s="21">
        <v>23</v>
      </c>
      <c r="M511" s="21" t="s">
        <v>63</v>
      </c>
      <c r="N511" s="21" t="s">
        <v>40</v>
      </c>
      <c r="O511" s="21" t="s">
        <v>50</v>
      </c>
      <c r="P511" s="21">
        <v>43</v>
      </c>
      <c r="Q511" s="21">
        <v>4.4000000000000004</v>
      </c>
      <c r="R511" s="21" t="b">
        <v>0</v>
      </c>
      <c r="S511" s="21" t="s">
        <v>28</v>
      </c>
      <c r="T511" s="21">
        <v>1965</v>
      </c>
      <c r="U511" s="21" t="s">
        <v>57</v>
      </c>
      <c r="V511" s="21" t="s">
        <v>36</v>
      </c>
      <c r="W511" s="21" t="s">
        <v>53</v>
      </c>
      <c r="X511" s="21">
        <v>12</v>
      </c>
      <c r="Y511" s="23">
        <f>streaming_service_data!$X511*streaming_service_data!$E511</f>
        <v>143.88</v>
      </c>
      <c r="Z511" s="21" t="s">
        <v>414</v>
      </c>
      <c r="AA511" s="21">
        <v>2023</v>
      </c>
      <c r="AB511" s="21" t="str">
        <f t="shared" si="35"/>
        <v>Dec</v>
      </c>
      <c r="AC511" s="21">
        <f t="shared" si="36"/>
        <v>2024</v>
      </c>
      <c r="AD511" s="21" t="s">
        <v>478</v>
      </c>
      <c r="AE511" s="39">
        <f t="shared" si="37"/>
        <v>3.6511627906976742</v>
      </c>
      <c r="AF511" s="35">
        <f t="shared" si="38"/>
        <v>0.27388535031847133</v>
      </c>
      <c r="AG511" s="21">
        <f ca="1">TODAY()-streaming_service_data!$D511</f>
        <v>106</v>
      </c>
      <c r="AH511" s="24" t="str">
        <f ca="1">IF(AG511&lt;=100,"Active",IF(streaming_service_data!$AG511&lt;200,"Moderate","In-Active"))</f>
        <v>Moderate</v>
      </c>
      <c r="AI511" s="2">
        <f t="shared" si="39"/>
        <v>12</v>
      </c>
    </row>
    <row r="512" spans="1:35" s="2" customFormat="1" ht="15" x14ac:dyDescent="0.2">
      <c r="A512" s="17">
        <v>5806</v>
      </c>
      <c r="B512" s="17" t="s">
        <v>311</v>
      </c>
      <c r="C512" s="25">
        <v>45299</v>
      </c>
      <c r="D512" s="25">
        <v>45641</v>
      </c>
      <c r="E512" s="17">
        <v>7.99</v>
      </c>
      <c r="F512" s="17">
        <v>495</v>
      </c>
      <c r="G512" s="17" t="s">
        <v>33</v>
      </c>
      <c r="H512" s="17">
        <v>5</v>
      </c>
      <c r="I512" s="17">
        <v>6</v>
      </c>
      <c r="J512" s="17" t="b">
        <v>0</v>
      </c>
      <c r="K512" s="17">
        <v>522</v>
      </c>
      <c r="L512" s="17">
        <v>32</v>
      </c>
      <c r="M512" s="17" t="s">
        <v>59</v>
      </c>
      <c r="N512" s="17" t="s">
        <v>64</v>
      </c>
      <c r="O512" s="17" t="s">
        <v>67</v>
      </c>
      <c r="P512" s="17">
        <v>41</v>
      </c>
      <c r="Q512" s="17">
        <v>3.9</v>
      </c>
      <c r="R512" s="17" t="b">
        <v>1</v>
      </c>
      <c r="S512" s="17" t="s">
        <v>28</v>
      </c>
      <c r="T512" s="17">
        <v>3714</v>
      </c>
      <c r="U512" s="17" t="s">
        <v>65</v>
      </c>
      <c r="V512" s="17" t="s">
        <v>68</v>
      </c>
      <c r="W512" s="17" t="s">
        <v>75</v>
      </c>
      <c r="X512" s="17">
        <v>11</v>
      </c>
      <c r="Y512" s="19">
        <f>streaming_service_data!$X512*streaming_service_data!$E512</f>
        <v>87.89</v>
      </c>
      <c r="Z512" s="17" t="s">
        <v>404</v>
      </c>
      <c r="AA512" s="17">
        <v>2024</v>
      </c>
      <c r="AB512" s="17" t="str">
        <f t="shared" si="35"/>
        <v>Dec</v>
      </c>
      <c r="AC512" s="17">
        <f t="shared" si="36"/>
        <v>2024</v>
      </c>
      <c r="AD512" s="17" t="s">
        <v>479</v>
      </c>
      <c r="AE512" s="38">
        <f t="shared" si="37"/>
        <v>12.073170731707316</v>
      </c>
      <c r="AF512" s="31">
        <f t="shared" si="38"/>
        <v>8.2828282828282834E-2</v>
      </c>
      <c r="AG512" s="17">
        <f ca="1">TODAY()-streaming_service_data!$D512</f>
        <v>104</v>
      </c>
      <c r="AH512" s="20" t="str">
        <f ca="1">IF(AG512&lt;=100,"Active",IF(streaming_service_data!$AG512&lt;200,"Moderate","In-Active"))</f>
        <v>Moderate</v>
      </c>
      <c r="AI512" s="2">
        <f t="shared" si="39"/>
        <v>11</v>
      </c>
    </row>
    <row r="513" spans="1:35" s="2" customFormat="1" ht="15" x14ac:dyDescent="0.2">
      <c r="A513" s="21">
        <v>5808</v>
      </c>
      <c r="B513" s="21" t="s">
        <v>278</v>
      </c>
      <c r="C513" s="22">
        <v>45373</v>
      </c>
      <c r="D513" s="22">
        <v>45615</v>
      </c>
      <c r="E513" s="21">
        <v>15.99</v>
      </c>
      <c r="F513" s="21">
        <v>69</v>
      </c>
      <c r="G513" s="21" t="s">
        <v>24</v>
      </c>
      <c r="H513" s="21">
        <v>4</v>
      </c>
      <c r="I513" s="21">
        <v>5</v>
      </c>
      <c r="J513" s="21" t="b">
        <v>0</v>
      </c>
      <c r="K513" s="21">
        <v>976</v>
      </c>
      <c r="L513" s="21">
        <v>105</v>
      </c>
      <c r="M513" s="21" t="s">
        <v>25</v>
      </c>
      <c r="N513" s="21" t="s">
        <v>64</v>
      </c>
      <c r="O513" s="21" t="s">
        <v>41</v>
      </c>
      <c r="P513" s="21">
        <v>50</v>
      </c>
      <c r="Q513" s="21">
        <v>4.7</v>
      </c>
      <c r="R513" s="21" t="b">
        <v>1</v>
      </c>
      <c r="S513" s="21" t="s">
        <v>28</v>
      </c>
      <c r="T513" s="21">
        <v>1828</v>
      </c>
      <c r="U513" s="21" t="s">
        <v>65</v>
      </c>
      <c r="V513" s="21" t="s">
        <v>60</v>
      </c>
      <c r="W513" s="21" t="s">
        <v>37</v>
      </c>
      <c r="X513" s="21">
        <v>7</v>
      </c>
      <c r="Y513" s="23">
        <f>streaming_service_data!$X513*streaming_service_data!$E513</f>
        <v>111.93</v>
      </c>
      <c r="Z513" s="21" t="s">
        <v>406</v>
      </c>
      <c r="AA513" s="21">
        <v>2024</v>
      </c>
      <c r="AB513" s="21" t="str">
        <f t="shared" si="35"/>
        <v>Nov</v>
      </c>
      <c r="AC513" s="21">
        <f t="shared" si="36"/>
        <v>2024</v>
      </c>
      <c r="AD513" s="21" t="s">
        <v>480</v>
      </c>
      <c r="AE513" s="39">
        <f t="shared" si="37"/>
        <v>1.38</v>
      </c>
      <c r="AF513" s="35">
        <f t="shared" si="38"/>
        <v>0.72463768115942029</v>
      </c>
      <c r="AG513" s="21">
        <f ca="1">TODAY()-streaming_service_data!$D513</f>
        <v>130</v>
      </c>
      <c r="AH513" s="24" t="str">
        <f ca="1">IF(AG513&lt;=100,"Active",IF(streaming_service_data!$AG513&lt;200,"Moderate","In-Active"))</f>
        <v>Moderate</v>
      </c>
      <c r="AI513" s="2">
        <f t="shared" si="39"/>
        <v>7</v>
      </c>
    </row>
    <row r="514" spans="1:35" s="2" customFormat="1" ht="15" x14ac:dyDescent="0.2">
      <c r="A514" s="17">
        <v>5809</v>
      </c>
      <c r="B514" s="17" t="s">
        <v>153</v>
      </c>
      <c r="C514" s="25">
        <v>45548</v>
      </c>
      <c r="D514" s="25">
        <v>45615</v>
      </c>
      <c r="E514" s="17">
        <v>7.99</v>
      </c>
      <c r="F514" s="17">
        <v>486</v>
      </c>
      <c r="G514" s="17" t="s">
        <v>55</v>
      </c>
      <c r="H514" s="17">
        <v>4</v>
      </c>
      <c r="I514" s="17">
        <v>3</v>
      </c>
      <c r="J514" s="17" t="b">
        <v>0</v>
      </c>
      <c r="K514" s="17">
        <v>463</v>
      </c>
      <c r="L514" s="17">
        <v>171</v>
      </c>
      <c r="M514" s="17" t="s">
        <v>44</v>
      </c>
      <c r="N514" s="17" t="s">
        <v>40</v>
      </c>
      <c r="O514" s="17" t="s">
        <v>67</v>
      </c>
      <c r="P514" s="17">
        <v>10</v>
      </c>
      <c r="Q514" s="17">
        <v>3.2</v>
      </c>
      <c r="R514" s="17" t="b">
        <v>0</v>
      </c>
      <c r="S514" s="17" t="s">
        <v>28</v>
      </c>
      <c r="T514" s="17">
        <v>987</v>
      </c>
      <c r="U514" s="17" t="s">
        <v>35</v>
      </c>
      <c r="V514" s="17" t="s">
        <v>68</v>
      </c>
      <c r="W514" s="17" t="s">
        <v>37</v>
      </c>
      <c r="X514" s="17">
        <v>2</v>
      </c>
      <c r="Y514" s="19">
        <f>streaming_service_data!$X514*streaming_service_data!$E514</f>
        <v>15.98</v>
      </c>
      <c r="Z514" s="17" t="s">
        <v>412</v>
      </c>
      <c r="AA514" s="17">
        <v>2024</v>
      </c>
      <c r="AB514" s="17" t="str">
        <f t="shared" ref="AB514:AB577" si="40">LOOKUP(MONTH(D514),$AN$2:$AN$13,$AO$2:$AO$13)</f>
        <v>Nov</v>
      </c>
      <c r="AC514" s="17">
        <f t="shared" ref="AC514:AC577" si="41">YEAR(D514)</f>
        <v>2024</v>
      </c>
      <c r="AD514" s="17" t="s">
        <v>479</v>
      </c>
      <c r="AE514" s="38">
        <f t="shared" si="37"/>
        <v>48.6</v>
      </c>
      <c r="AF514" s="31">
        <f t="shared" si="38"/>
        <v>2.0576131687242798E-2</v>
      </c>
      <c r="AG514" s="17">
        <f ca="1">TODAY()-streaming_service_data!$D514</f>
        <v>130</v>
      </c>
      <c r="AH514" s="20" t="str">
        <f ca="1">IF(AG514&lt;=100,"Active",IF(streaming_service_data!$AG514&lt;200,"Moderate","In-Active"))</f>
        <v>Moderate</v>
      </c>
      <c r="AI514" s="2">
        <f t="shared" si="39"/>
        <v>2</v>
      </c>
    </row>
    <row r="515" spans="1:35" s="2" customFormat="1" ht="15" x14ac:dyDescent="0.2">
      <c r="A515" s="21">
        <v>5825</v>
      </c>
      <c r="B515" s="21" t="s">
        <v>377</v>
      </c>
      <c r="C515" s="22">
        <v>45628</v>
      </c>
      <c r="D515" s="22">
        <v>45639</v>
      </c>
      <c r="E515" s="21">
        <v>7.99</v>
      </c>
      <c r="F515" s="21">
        <v>500</v>
      </c>
      <c r="G515" s="21" t="s">
        <v>33</v>
      </c>
      <c r="H515" s="21">
        <v>5</v>
      </c>
      <c r="I515" s="21">
        <v>4</v>
      </c>
      <c r="J515" s="21" t="b">
        <v>1</v>
      </c>
      <c r="K515" s="21">
        <v>568</v>
      </c>
      <c r="L515" s="21">
        <v>151</v>
      </c>
      <c r="M515" s="21" t="s">
        <v>63</v>
      </c>
      <c r="N515" s="21" t="s">
        <v>64</v>
      </c>
      <c r="O515" s="21" t="s">
        <v>67</v>
      </c>
      <c r="P515" s="21">
        <v>11</v>
      </c>
      <c r="Q515" s="21">
        <v>3.6</v>
      </c>
      <c r="R515" s="21" t="b">
        <v>0</v>
      </c>
      <c r="S515" s="21" t="s">
        <v>28</v>
      </c>
      <c r="T515" s="21">
        <v>2731</v>
      </c>
      <c r="U515" s="21" t="s">
        <v>29</v>
      </c>
      <c r="V515" s="21" t="s">
        <v>60</v>
      </c>
      <c r="W515" s="21" t="s">
        <v>31</v>
      </c>
      <c r="X515" s="21">
        <v>1</v>
      </c>
      <c r="Y515" s="23">
        <f>streaming_service_data!$X515*streaming_service_data!$E515</f>
        <v>7.99</v>
      </c>
      <c r="Z515" s="21" t="s">
        <v>415</v>
      </c>
      <c r="AA515" s="21">
        <v>2024</v>
      </c>
      <c r="AB515" s="21" t="str">
        <f t="shared" si="40"/>
        <v>Dec</v>
      </c>
      <c r="AC515" s="21">
        <f t="shared" si="41"/>
        <v>2024</v>
      </c>
      <c r="AD515" s="21" t="s">
        <v>479</v>
      </c>
      <c r="AE515" s="39">
        <f t="shared" ref="AE515:AE578" si="42">IFERROR(F515/P515,0)</f>
        <v>45.454545454545453</v>
      </c>
      <c r="AF515" s="35">
        <f t="shared" ref="AF515:AF578" si="43">P515/F515</f>
        <v>2.1999999999999999E-2</v>
      </c>
      <c r="AG515" s="21">
        <f ca="1">TODAY()-streaming_service_data!$D515</f>
        <v>106</v>
      </c>
      <c r="AH515" s="24" t="str">
        <f ca="1">IF(AG515&lt;=100,"Active",IF(streaming_service_data!$AG515&lt;200,"Moderate","In-Active"))</f>
        <v>Moderate</v>
      </c>
      <c r="AI515" s="2">
        <f t="shared" ref="AI515:AI578" si="44">IF(IF(C515&gt;D515,DATEDIF(D515,C515,"m"),DATEDIF(C515,D515,"m"))=0,1,IF(C515&gt;D515,DATEDIF(D515,C515,"m"),DATEDIF(C515,D515,"m")))</f>
        <v>1</v>
      </c>
    </row>
    <row r="516" spans="1:35" s="2" customFormat="1" ht="15" x14ac:dyDescent="0.2">
      <c r="A516" s="17">
        <v>5827</v>
      </c>
      <c r="B516" s="17" t="s">
        <v>146</v>
      </c>
      <c r="C516" s="25">
        <v>45007</v>
      </c>
      <c r="D516" s="25">
        <v>45334</v>
      </c>
      <c r="E516" s="17">
        <v>15.99</v>
      </c>
      <c r="F516" s="17">
        <v>33</v>
      </c>
      <c r="G516" s="17" t="s">
        <v>62</v>
      </c>
      <c r="H516" s="17">
        <v>4</v>
      </c>
      <c r="I516" s="17">
        <v>2</v>
      </c>
      <c r="J516" s="17" t="b">
        <v>0</v>
      </c>
      <c r="K516" s="17">
        <v>191</v>
      </c>
      <c r="L516" s="17">
        <v>25</v>
      </c>
      <c r="M516" s="17" t="s">
        <v>44</v>
      </c>
      <c r="N516" s="17" t="s">
        <v>49</v>
      </c>
      <c r="O516" s="17" t="s">
        <v>34</v>
      </c>
      <c r="P516" s="17">
        <v>44</v>
      </c>
      <c r="Q516" s="17">
        <v>4.5</v>
      </c>
      <c r="R516" s="17" t="b">
        <v>1</v>
      </c>
      <c r="S516" s="17" t="s">
        <v>28</v>
      </c>
      <c r="T516" s="17">
        <v>1228</v>
      </c>
      <c r="U516" s="17" t="s">
        <v>57</v>
      </c>
      <c r="V516" s="17" t="s">
        <v>60</v>
      </c>
      <c r="W516" s="17" t="s">
        <v>37</v>
      </c>
      <c r="X516" s="17">
        <v>10</v>
      </c>
      <c r="Y516" s="19">
        <f>streaming_service_data!$X516*streaming_service_data!$E516</f>
        <v>159.9</v>
      </c>
      <c r="Z516" s="17" t="s">
        <v>406</v>
      </c>
      <c r="AA516" s="17">
        <v>2023</v>
      </c>
      <c r="AB516" s="17" t="str">
        <f t="shared" si="40"/>
        <v>Feb</v>
      </c>
      <c r="AC516" s="17">
        <f t="shared" si="41"/>
        <v>2024</v>
      </c>
      <c r="AD516" s="17" t="s">
        <v>480</v>
      </c>
      <c r="AE516" s="38">
        <f t="shared" si="42"/>
        <v>0.75</v>
      </c>
      <c r="AF516" s="31">
        <f t="shared" si="43"/>
        <v>1.3333333333333333</v>
      </c>
      <c r="AG516" s="17">
        <f ca="1">TODAY()-streaming_service_data!$D516</f>
        <v>411</v>
      </c>
      <c r="AH516" s="20" t="str">
        <f ca="1">IF(AG516&lt;=100,"Active",IF(streaming_service_data!$AG516&lt;200,"Moderate","In-Active"))</f>
        <v>In-Active</v>
      </c>
      <c r="AI516" s="2">
        <f t="shared" si="44"/>
        <v>10</v>
      </c>
    </row>
    <row r="517" spans="1:35" s="2" customFormat="1" ht="15" x14ac:dyDescent="0.2">
      <c r="A517" s="21">
        <v>5836</v>
      </c>
      <c r="B517" s="21" t="s">
        <v>286</v>
      </c>
      <c r="C517" s="22">
        <v>45512</v>
      </c>
      <c r="D517" s="22">
        <v>45617</v>
      </c>
      <c r="E517" s="21">
        <v>15.99</v>
      </c>
      <c r="F517" s="21">
        <v>219</v>
      </c>
      <c r="G517" s="21" t="s">
        <v>43</v>
      </c>
      <c r="H517" s="21">
        <v>1</v>
      </c>
      <c r="I517" s="21">
        <v>5</v>
      </c>
      <c r="J517" s="21" t="b">
        <v>1</v>
      </c>
      <c r="K517" s="21">
        <v>347</v>
      </c>
      <c r="L517" s="21">
        <v>55</v>
      </c>
      <c r="M517" s="21" t="s">
        <v>74</v>
      </c>
      <c r="N517" s="21" t="s">
        <v>64</v>
      </c>
      <c r="O517" s="21" t="s">
        <v>41</v>
      </c>
      <c r="P517" s="21">
        <v>64</v>
      </c>
      <c r="Q517" s="21">
        <v>4.5999999999999996</v>
      </c>
      <c r="R517" s="21" t="b">
        <v>1</v>
      </c>
      <c r="S517" s="21" t="s">
        <v>28</v>
      </c>
      <c r="T517" s="21">
        <v>4817</v>
      </c>
      <c r="U517" s="21" t="s">
        <v>51</v>
      </c>
      <c r="V517" s="21" t="s">
        <v>30</v>
      </c>
      <c r="W517" s="21" t="s">
        <v>37</v>
      </c>
      <c r="X517" s="21">
        <v>3</v>
      </c>
      <c r="Y517" s="23">
        <f>streaming_service_data!$X517*streaming_service_data!$E517</f>
        <v>47.97</v>
      </c>
      <c r="Z517" s="21" t="s">
        <v>411</v>
      </c>
      <c r="AA517" s="21">
        <v>2024</v>
      </c>
      <c r="AB517" s="21" t="str">
        <f t="shared" si="40"/>
        <v>Nov</v>
      </c>
      <c r="AC517" s="21">
        <f t="shared" si="41"/>
        <v>2024</v>
      </c>
      <c r="AD517" s="21" t="s">
        <v>480</v>
      </c>
      <c r="AE517" s="39">
        <f t="shared" si="42"/>
        <v>3.421875</v>
      </c>
      <c r="AF517" s="35">
        <f t="shared" si="43"/>
        <v>0.29223744292237441</v>
      </c>
      <c r="AG517" s="21">
        <f ca="1">TODAY()-streaming_service_data!$D517</f>
        <v>128</v>
      </c>
      <c r="AH517" s="24" t="str">
        <f ca="1">IF(AG517&lt;=100,"Active",IF(streaming_service_data!$AG517&lt;200,"Moderate","In-Active"))</f>
        <v>Moderate</v>
      </c>
      <c r="AI517" s="2">
        <f t="shared" si="44"/>
        <v>3</v>
      </c>
    </row>
    <row r="518" spans="1:35" s="2" customFormat="1" ht="15" x14ac:dyDescent="0.2">
      <c r="A518" s="17">
        <v>5850</v>
      </c>
      <c r="B518" s="17" t="s">
        <v>92</v>
      </c>
      <c r="C518" s="25">
        <v>45115</v>
      </c>
      <c r="D518" s="25">
        <v>45608</v>
      </c>
      <c r="E518" s="17">
        <v>15.99</v>
      </c>
      <c r="F518" s="17">
        <v>164</v>
      </c>
      <c r="G518" s="17" t="s">
        <v>24</v>
      </c>
      <c r="H518" s="17">
        <v>2</v>
      </c>
      <c r="I518" s="17">
        <v>1</v>
      </c>
      <c r="J518" s="17" t="b">
        <v>0</v>
      </c>
      <c r="K518" s="17">
        <v>833</v>
      </c>
      <c r="L518" s="17">
        <v>89</v>
      </c>
      <c r="M518" s="17" t="s">
        <v>74</v>
      </c>
      <c r="N518" s="17" t="s">
        <v>64</v>
      </c>
      <c r="O518" s="17" t="s">
        <v>50</v>
      </c>
      <c r="P518" s="17">
        <v>32</v>
      </c>
      <c r="Q518" s="17">
        <v>4.9000000000000004</v>
      </c>
      <c r="R518" s="17" t="b">
        <v>0</v>
      </c>
      <c r="S518" s="17" t="s">
        <v>28</v>
      </c>
      <c r="T518" s="17">
        <v>2644</v>
      </c>
      <c r="U518" s="17" t="s">
        <v>51</v>
      </c>
      <c r="V518" s="17" t="s">
        <v>52</v>
      </c>
      <c r="W518" s="17" t="s">
        <v>37</v>
      </c>
      <c r="X518" s="17">
        <v>16</v>
      </c>
      <c r="Y518" s="19">
        <f>streaming_service_data!$X518*streaming_service_data!$E518</f>
        <v>255.84</v>
      </c>
      <c r="Z518" s="17" t="s">
        <v>410</v>
      </c>
      <c r="AA518" s="17">
        <v>2023</v>
      </c>
      <c r="AB518" s="17" t="str">
        <f t="shared" si="40"/>
        <v>Nov</v>
      </c>
      <c r="AC518" s="17">
        <f t="shared" si="41"/>
        <v>2024</v>
      </c>
      <c r="AD518" s="17" t="s">
        <v>480</v>
      </c>
      <c r="AE518" s="38">
        <f t="shared" si="42"/>
        <v>5.125</v>
      </c>
      <c r="AF518" s="31">
        <f t="shared" si="43"/>
        <v>0.1951219512195122</v>
      </c>
      <c r="AG518" s="17">
        <f ca="1">TODAY()-streaming_service_data!$D518</f>
        <v>137</v>
      </c>
      <c r="AH518" s="20" t="str">
        <f ca="1">IF(AG518&lt;=100,"Active",IF(streaming_service_data!$AG518&lt;200,"Moderate","In-Active"))</f>
        <v>Moderate</v>
      </c>
      <c r="AI518" s="2">
        <f t="shared" si="44"/>
        <v>16</v>
      </c>
    </row>
    <row r="519" spans="1:35" s="2" customFormat="1" ht="15" x14ac:dyDescent="0.2">
      <c r="A519" s="21">
        <v>5857</v>
      </c>
      <c r="B519" s="21" t="s">
        <v>72</v>
      </c>
      <c r="C519" s="22">
        <v>45424</v>
      </c>
      <c r="D519" s="22">
        <v>45641</v>
      </c>
      <c r="E519" s="21">
        <v>15.99</v>
      </c>
      <c r="F519" s="21">
        <v>263</v>
      </c>
      <c r="G519" s="21" t="s">
        <v>55</v>
      </c>
      <c r="H519" s="21">
        <v>5</v>
      </c>
      <c r="I519" s="21">
        <v>5</v>
      </c>
      <c r="J519" s="21" t="b">
        <v>0</v>
      </c>
      <c r="K519" s="21">
        <v>95</v>
      </c>
      <c r="L519" s="21">
        <v>149</v>
      </c>
      <c r="M519" s="21" t="s">
        <v>63</v>
      </c>
      <c r="N519" s="21" t="s">
        <v>49</v>
      </c>
      <c r="O519" s="21" t="s">
        <v>67</v>
      </c>
      <c r="P519" s="21">
        <v>17</v>
      </c>
      <c r="Q519" s="21">
        <v>4</v>
      </c>
      <c r="R519" s="21" t="b">
        <v>1</v>
      </c>
      <c r="S519" s="21" t="s">
        <v>28</v>
      </c>
      <c r="T519" s="21">
        <v>2086</v>
      </c>
      <c r="U519" s="21" t="s">
        <v>51</v>
      </c>
      <c r="V519" s="21" t="s">
        <v>68</v>
      </c>
      <c r="W519" s="21" t="s">
        <v>75</v>
      </c>
      <c r="X519" s="21">
        <v>7</v>
      </c>
      <c r="Y519" s="23">
        <f>streaming_service_data!$X519*streaming_service_data!$E519</f>
        <v>111.93</v>
      </c>
      <c r="Z519" s="21" t="s">
        <v>408</v>
      </c>
      <c r="AA519" s="21">
        <v>2024</v>
      </c>
      <c r="AB519" s="21" t="str">
        <f t="shared" si="40"/>
        <v>Dec</v>
      </c>
      <c r="AC519" s="21">
        <f t="shared" si="41"/>
        <v>2024</v>
      </c>
      <c r="AD519" s="21" t="s">
        <v>480</v>
      </c>
      <c r="AE519" s="39">
        <f t="shared" si="42"/>
        <v>15.470588235294118</v>
      </c>
      <c r="AF519" s="35">
        <f t="shared" si="43"/>
        <v>6.4638783269961975E-2</v>
      </c>
      <c r="AG519" s="21">
        <f ca="1">TODAY()-streaming_service_data!$D519</f>
        <v>104</v>
      </c>
      <c r="AH519" s="24" t="str">
        <f ca="1">IF(AG519&lt;=100,"Active",IF(streaming_service_data!$AG519&lt;200,"Moderate","In-Active"))</f>
        <v>Moderate</v>
      </c>
      <c r="AI519" s="2">
        <f t="shared" si="44"/>
        <v>7</v>
      </c>
    </row>
    <row r="520" spans="1:35" s="2" customFormat="1" ht="15" x14ac:dyDescent="0.2">
      <c r="A520" s="17">
        <v>5861</v>
      </c>
      <c r="B520" s="17" t="s">
        <v>203</v>
      </c>
      <c r="C520" s="25">
        <v>45143</v>
      </c>
      <c r="D520" s="25">
        <v>45363</v>
      </c>
      <c r="E520" s="17">
        <v>15.99</v>
      </c>
      <c r="F520" s="17">
        <v>361</v>
      </c>
      <c r="G520" s="17" t="s">
        <v>79</v>
      </c>
      <c r="H520" s="17">
        <v>3</v>
      </c>
      <c r="I520" s="17">
        <v>6</v>
      </c>
      <c r="J520" s="17" t="b">
        <v>0</v>
      </c>
      <c r="K520" s="17">
        <v>407</v>
      </c>
      <c r="L520" s="17">
        <v>126</v>
      </c>
      <c r="M520" s="17" t="s">
        <v>63</v>
      </c>
      <c r="N520" s="17" t="s">
        <v>40</v>
      </c>
      <c r="O520" s="17" t="s">
        <v>50</v>
      </c>
      <c r="P520" s="17">
        <v>80</v>
      </c>
      <c r="Q520" s="17">
        <v>4.3</v>
      </c>
      <c r="R520" s="17" t="b">
        <v>0</v>
      </c>
      <c r="S520" s="17" t="s">
        <v>28</v>
      </c>
      <c r="T520" s="17">
        <v>728</v>
      </c>
      <c r="U520" s="17" t="s">
        <v>57</v>
      </c>
      <c r="V520" s="17" t="s">
        <v>30</v>
      </c>
      <c r="W520" s="17" t="s">
        <v>31</v>
      </c>
      <c r="X520" s="17">
        <v>7</v>
      </c>
      <c r="Y520" s="19">
        <f>streaming_service_data!$X520*streaming_service_data!$E520</f>
        <v>111.93</v>
      </c>
      <c r="Z520" s="17" t="s">
        <v>411</v>
      </c>
      <c r="AA520" s="17">
        <v>2023</v>
      </c>
      <c r="AB520" s="17" t="str">
        <f t="shared" si="40"/>
        <v>Mar</v>
      </c>
      <c r="AC520" s="17">
        <f t="shared" si="41"/>
        <v>2024</v>
      </c>
      <c r="AD520" s="17" t="s">
        <v>480</v>
      </c>
      <c r="AE520" s="38">
        <f t="shared" si="42"/>
        <v>4.5125000000000002</v>
      </c>
      <c r="AF520" s="31">
        <f t="shared" si="43"/>
        <v>0.22160664819944598</v>
      </c>
      <c r="AG520" s="17">
        <f ca="1">TODAY()-streaming_service_data!$D520</f>
        <v>382</v>
      </c>
      <c r="AH520" s="20" t="str">
        <f ca="1">IF(AG520&lt;=100,"Active",IF(streaming_service_data!$AG520&lt;200,"Moderate","In-Active"))</f>
        <v>In-Active</v>
      </c>
      <c r="AI520" s="2">
        <f t="shared" si="44"/>
        <v>7</v>
      </c>
    </row>
    <row r="521" spans="1:35" s="2" customFormat="1" ht="15" x14ac:dyDescent="0.2">
      <c r="A521" s="21">
        <v>5865</v>
      </c>
      <c r="B521" s="21" t="s">
        <v>150</v>
      </c>
      <c r="C521" s="22">
        <v>45130</v>
      </c>
      <c r="D521" s="22">
        <v>45620</v>
      </c>
      <c r="E521" s="21">
        <v>11.99</v>
      </c>
      <c r="F521" s="21">
        <v>444</v>
      </c>
      <c r="G521" s="21" t="s">
        <v>43</v>
      </c>
      <c r="H521" s="21">
        <v>2</v>
      </c>
      <c r="I521" s="21">
        <v>3</v>
      </c>
      <c r="J521" s="21" t="b">
        <v>0</v>
      </c>
      <c r="K521" s="21">
        <v>959</v>
      </c>
      <c r="L521" s="21">
        <v>183</v>
      </c>
      <c r="M521" s="21" t="s">
        <v>63</v>
      </c>
      <c r="N521" s="21" t="s">
        <v>26</v>
      </c>
      <c r="O521" s="21" t="s">
        <v>27</v>
      </c>
      <c r="P521" s="21">
        <v>93</v>
      </c>
      <c r="Q521" s="21">
        <v>3.8</v>
      </c>
      <c r="R521" s="21" t="b">
        <v>0</v>
      </c>
      <c r="S521" s="21" t="s">
        <v>28</v>
      </c>
      <c r="T521" s="21">
        <v>3935</v>
      </c>
      <c r="U521" s="21" t="s">
        <v>51</v>
      </c>
      <c r="V521" s="21" t="s">
        <v>52</v>
      </c>
      <c r="W521" s="21" t="s">
        <v>75</v>
      </c>
      <c r="X521" s="21">
        <v>16</v>
      </c>
      <c r="Y521" s="23">
        <f>streaming_service_data!$X521*streaming_service_data!$E521</f>
        <v>191.84</v>
      </c>
      <c r="Z521" s="21" t="s">
        <v>410</v>
      </c>
      <c r="AA521" s="21">
        <v>2023</v>
      </c>
      <c r="AB521" s="21" t="str">
        <f t="shared" si="40"/>
        <v>Nov</v>
      </c>
      <c r="AC521" s="21">
        <f t="shared" si="41"/>
        <v>2024</v>
      </c>
      <c r="AD521" s="21" t="s">
        <v>478</v>
      </c>
      <c r="AE521" s="39">
        <f t="shared" si="42"/>
        <v>4.774193548387097</v>
      </c>
      <c r="AF521" s="35">
        <f t="shared" si="43"/>
        <v>0.20945945945945946</v>
      </c>
      <c r="AG521" s="21">
        <f ca="1">TODAY()-streaming_service_data!$D521</f>
        <v>125</v>
      </c>
      <c r="AH521" s="24" t="str">
        <f ca="1">IF(AG521&lt;=100,"Active",IF(streaming_service_data!$AG521&lt;200,"Moderate","In-Active"))</f>
        <v>Moderate</v>
      </c>
      <c r="AI521" s="2">
        <f t="shared" si="44"/>
        <v>16</v>
      </c>
    </row>
    <row r="522" spans="1:35" s="2" customFormat="1" ht="15" x14ac:dyDescent="0.2">
      <c r="A522" s="17">
        <v>5866</v>
      </c>
      <c r="B522" s="17" t="s">
        <v>128</v>
      </c>
      <c r="C522" s="25">
        <v>45297</v>
      </c>
      <c r="D522" s="25">
        <v>45622</v>
      </c>
      <c r="E522" s="17">
        <v>7.99</v>
      </c>
      <c r="F522" s="17">
        <v>380</v>
      </c>
      <c r="G522" s="17" t="s">
        <v>46</v>
      </c>
      <c r="H522" s="17">
        <v>2</v>
      </c>
      <c r="I522" s="17">
        <v>3</v>
      </c>
      <c r="J522" s="17" t="b">
        <v>0</v>
      </c>
      <c r="K522" s="17">
        <v>76</v>
      </c>
      <c r="L522" s="17">
        <v>25</v>
      </c>
      <c r="M522" s="17" t="s">
        <v>63</v>
      </c>
      <c r="N522" s="17" t="s">
        <v>26</v>
      </c>
      <c r="O522" s="17" t="s">
        <v>27</v>
      </c>
      <c r="P522" s="17">
        <v>95</v>
      </c>
      <c r="Q522" s="17">
        <v>4.2</v>
      </c>
      <c r="R522" s="17" t="b">
        <v>1</v>
      </c>
      <c r="S522" s="17" t="s">
        <v>28</v>
      </c>
      <c r="T522" s="17">
        <v>1938</v>
      </c>
      <c r="U522" s="17" t="s">
        <v>57</v>
      </c>
      <c r="V522" s="17" t="s">
        <v>68</v>
      </c>
      <c r="W522" s="17" t="s">
        <v>75</v>
      </c>
      <c r="X522" s="17">
        <v>10</v>
      </c>
      <c r="Y522" s="19">
        <f>streaming_service_data!$X522*streaming_service_data!$E522</f>
        <v>79.900000000000006</v>
      </c>
      <c r="Z522" s="17" t="s">
        <v>404</v>
      </c>
      <c r="AA522" s="17">
        <v>2024</v>
      </c>
      <c r="AB522" s="17" t="str">
        <f t="shared" si="40"/>
        <v>Nov</v>
      </c>
      <c r="AC522" s="17">
        <f t="shared" si="41"/>
        <v>2024</v>
      </c>
      <c r="AD522" s="17" t="s">
        <v>479</v>
      </c>
      <c r="AE522" s="38">
        <f t="shared" si="42"/>
        <v>4</v>
      </c>
      <c r="AF522" s="31">
        <f t="shared" si="43"/>
        <v>0.25</v>
      </c>
      <c r="AG522" s="17">
        <f ca="1">TODAY()-streaming_service_data!$D522</f>
        <v>123</v>
      </c>
      <c r="AH522" s="20" t="str">
        <f ca="1">IF(AG522&lt;=100,"Active",IF(streaming_service_data!$AG522&lt;200,"Moderate","In-Active"))</f>
        <v>Moderate</v>
      </c>
      <c r="AI522" s="2">
        <f t="shared" si="44"/>
        <v>10</v>
      </c>
    </row>
    <row r="523" spans="1:35" s="2" customFormat="1" ht="15" x14ac:dyDescent="0.2">
      <c r="A523" s="21">
        <v>5871</v>
      </c>
      <c r="B523" s="21" t="s">
        <v>289</v>
      </c>
      <c r="C523" s="22">
        <v>45486</v>
      </c>
      <c r="D523" s="22">
        <v>45394</v>
      </c>
      <c r="E523" s="21">
        <v>7.99</v>
      </c>
      <c r="F523" s="21">
        <v>120</v>
      </c>
      <c r="G523" s="21" t="s">
        <v>79</v>
      </c>
      <c r="H523" s="21">
        <v>3</v>
      </c>
      <c r="I523" s="21">
        <v>5</v>
      </c>
      <c r="J523" s="21" t="b">
        <v>1</v>
      </c>
      <c r="K523" s="21">
        <v>783</v>
      </c>
      <c r="L523" s="21">
        <v>81</v>
      </c>
      <c r="M523" s="21" t="s">
        <v>39</v>
      </c>
      <c r="N523" s="21" t="s">
        <v>26</v>
      </c>
      <c r="O523" s="21" t="s">
        <v>41</v>
      </c>
      <c r="P523" s="21">
        <v>52</v>
      </c>
      <c r="Q523" s="21">
        <v>4.3</v>
      </c>
      <c r="R523" s="21" t="b">
        <v>0</v>
      </c>
      <c r="S523" s="21" t="s">
        <v>28</v>
      </c>
      <c r="T523" s="21">
        <v>4879</v>
      </c>
      <c r="U523" s="21" t="s">
        <v>57</v>
      </c>
      <c r="V523" s="21" t="s">
        <v>68</v>
      </c>
      <c r="W523" s="21" t="s">
        <v>75</v>
      </c>
      <c r="X523" s="21">
        <v>3</v>
      </c>
      <c r="Y523" s="23">
        <f>streaming_service_data!$X523*streaming_service_data!$E523</f>
        <v>23.97</v>
      </c>
      <c r="Z523" s="21" t="s">
        <v>410</v>
      </c>
      <c r="AA523" s="21">
        <v>2024</v>
      </c>
      <c r="AB523" s="21" t="str">
        <f t="shared" si="40"/>
        <v>Apr</v>
      </c>
      <c r="AC523" s="21">
        <f t="shared" si="41"/>
        <v>2024</v>
      </c>
      <c r="AD523" s="21" t="s">
        <v>479</v>
      </c>
      <c r="AE523" s="39">
        <f t="shared" si="42"/>
        <v>2.3076923076923075</v>
      </c>
      <c r="AF523" s="35">
        <f t="shared" si="43"/>
        <v>0.43333333333333335</v>
      </c>
      <c r="AG523" s="21">
        <f ca="1">TODAY()-streaming_service_data!$D523</f>
        <v>351</v>
      </c>
      <c r="AH523" s="24" t="str">
        <f ca="1">IF(AG523&lt;=100,"Active",IF(streaming_service_data!$AG523&lt;200,"Moderate","In-Active"))</f>
        <v>In-Active</v>
      </c>
      <c r="AI523" s="2">
        <f t="shared" si="44"/>
        <v>3</v>
      </c>
    </row>
    <row r="524" spans="1:35" s="2" customFormat="1" ht="15" x14ac:dyDescent="0.2">
      <c r="A524" s="17">
        <v>5897</v>
      </c>
      <c r="B524" s="17" t="s">
        <v>190</v>
      </c>
      <c r="C524" s="25">
        <v>45269</v>
      </c>
      <c r="D524" s="25">
        <v>45455</v>
      </c>
      <c r="E524" s="17">
        <v>7.99</v>
      </c>
      <c r="F524" s="17">
        <v>486</v>
      </c>
      <c r="G524" s="17" t="s">
        <v>33</v>
      </c>
      <c r="H524" s="17">
        <v>3</v>
      </c>
      <c r="I524" s="17">
        <v>2</v>
      </c>
      <c r="J524" s="17" t="b">
        <v>0</v>
      </c>
      <c r="K524" s="17">
        <v>181</v>
      </c>
      <c r="L524" s="17">
        <v>15</v>
      </c>
      <c r="M524" s="17" t="s">
        <v>63</v>
      </c>
      <c r="N524" s="17" t="s">
        <v>49</v>
      </c>
      <c r="O524" s="17" t="s">
        <v>34</v>
      </c>
      <c r="P524" s="17">
        <v>0</v>
      </c>
      <c r="Q524" s="17">
        <v>4.2</v>
      </c>
      <c r="R524" s="17" t="b">
        <v>0</v>
      </c>
      <c r="S524" s="17" t="s">
        <v>28</v>
      </c>
      <c r="T524" s="17">
        <v>447</v>
      </c>
      <c r="U524" s="17" t="s">
        <v>65</v>
      </c>
      <c r="V524" s="17" t="s">
        <v>52</v>
      </c>
      <c r="W524" s="17" t="s">
        <v>53</v>
      </c>
      <c r="X524" s="17">
        <v>6</v>
      </c>
      <c r="Y524" s="19">
        <f>streaming_service_data!$X524*streaming_service_data!$E524</f>
        <v>47.94</v>
      </c>
      <c r="Z524" s="17" t="s">
        <v>415</v>
      </c>
      <c r="AA524" s="17">
        <v>2023</v>
      </c>
      <c r="AB524" s="17" t="str">
        <f t="shared" si="40"/>
        <v>Jun</v>
      </c>
      <c r="AC524" s="17">
        <f t="shared" si="41"/>
        <v>2024</v>
      </c>
      <c r="AD524" s="17" t="s">
        <v>479</v>
      </c>
      <c r="AE524" s="38">
        <f t="shared" si="42"/>
        <v>0</v>
      </c>
      <c r="AF524" s="31">
        <f t="shared" si="43"/>
        <v>0</v>
      </c>
      <c r="AG524" s="17">
        <f ca="1">TODAY()-streaming_service_data!$D524</f>
        <v>290</v>
      </c>
      <c r="AH524" s="20" t="str">
        <f ca="1">IF(AG524&lt;=100,"Active",IF(streaming_service_data!$AG524&lt;200,"Moderate","In-Active"))</f>
        <v>In-Active</v>
      </c>
      <c r="AI524" s="2">
        <f t="shared" si="44"/>
        <v>6</v>
      </c>
    </row>
    <row r="525" spans="1:35" s="2" customFormat="1" ht="15" x14ac:dyDescent="0.2">
      <c r="A525" s="21">
        <v>5901</v>
      </c>
      <c r="B525" s="21" t="s">
        <v>38</v>
      </c>
      <c r="C525" s="22">
        <v>45081</v>
      </c>
      <c r="D525" s="22">
        <v>45644</v>
      </c>
      <c r="E525" s="21">
        <v>7.99</v>
      </c>
      <c r="F525" s="21">
        <v>207</v>
      </c>
      <c r="G525" s="21" t="s">
        <v>55</v>
      </c>
      <c r="H525" s="21">
        <v>5</v>
      </c>
      <c r="I525" s="21">
        <v>5</v>
      </c>
      <c r="J525" s="21" t="b">
        <v>1</v>
      </c>
      <c r="K525" s="21">
        <v>946</v>
      </c>
      <c r="L525" s="21">
        <v>166</v>
      </c>
      <c r="M525" s="21" t="s">
        <v>74</v>
      </c>
      <c r="N525" s="21" t="s">
        <v>64</v>
      </c>
      <c r="O525" s="21" t="s">
        <v>27</v>
      </c>
      <c r="P525" s="21">
        <v>96</v>
      </c>
      <c r="Q525" s="21">
        <v>4.5999999999999996</v>
      </c>
      <c r="R525" s="21" t="b">
        <v>0</v>
      </c>
      <c r="S525" s="21" t="s">
        <v>28</v>
      </c>
      <c r="T525" s="21">
        <v>4815</v>
      </c>
      <c r="U525" s="21" t="s">
        <v>65</v>
      </c>
      <c r="V525" s="21" t="s">
        <v>68</v>
      </c>
      <c r="W525" s="21" t="s">
        <v>37</v>
      </c>
      <c r="X525" s="21">
        <v>18</v>
      </c>
      <c r="Y525" s="23">
        <f>streaming_service_data!$X525*streaming_service_data!$E525</f>
        <v>143.82</v>
      </c>
      <c r="Z525" s="21" t="s">
        <v>409</v>
      </c>
      <c r="AA525" s="21">
        <v>2023</v>
      </c>
      <c r="AB525" s="21" t="str">
        <f t="shared" si="40"/>
        <v>Dec</v>
      </c>
      <c r="AC525" s="21">
        <f t="shared" si="41"/>
        <v>2024</v>
      </c>
      <c r="AD525" s="21" t="s">
        <v>479</v>
      </c>
      <c r="AE525" s="39">
        <f t="shared" si="42"/>
        <v>2.15625</v>
      </c>
      <c r="AF525" s="35">
        <f t="shared" si="43"/>
        <v>0.46376811594202899</v>
      </c>
      <c r="AG525" s="21">
        <f ca="1">TODAY()-streaming_service_data!$D525</f>
        <v>101</v>
      </c>
      <c r="AH525" s="24" t="str">
        <f ca="1">IF(AG525&lt;=100,"Active",IF(streaming_service_data!$AG525&lt;200,"Moderate","In-Active"))</f>
        <v>Moderate</v>
      </c>
      <c r="AI525" s="2">
        <f t="shared" si="44"/>
        <v>18</v>
      </c>
    </row>
    <row r="526" spans="1:35" s="2" customFormat="1" ht="15" x14ac:dyDescent="0.2">
      <c r="A526" s="17">
        <v>5905</v>
      </c>
      <c r="B526" s="17" t="s">
        <v>214</v>
      </c>
      <c r="C526" s="25">
        <v>45446</v>
      </c>
      <c r="D526" s="25">
        <v>45547</v>
      </c>
      <c r="E526" s="17">
        <v>15.99</v>
      </c>
      <c r="F526" s="17">
        <v>178</v>
      </c>
      <c r="G526" s="17" t="s">
        <v>62</v>
      </c>
      <c r="H526" s="17">
        <v>5</v>
      </c>
      <c r="I526" s="17">
        <v>5</v>
      </c>
      <c r="J526" s="17" t="b">
        <v>0</v>
      </c>
      <c r="K526" s="17">
        <v>489</v>
      </c>
      <c r="L526" s="17">
        <v>6</v>
      </c>
      <c r="M526" s="17" t="s">
        <v>48</v>
      </c>
      <c r="N526" s="17" t="s">
        <v>26</v>
      </c>
      <c r="O526" s="17" t="s">
        <v>50</v>
      </c>
      <c r="P526" s="17">
        <v>72</v>
      </c>
      <c r="Q526" s="17">
        <v>4.5</v>
      </c>
      <c r="R526" s="17" t="b">
        <v>0</v>
      </c>
      <c r="S526" s="17" t="s">
        <v>28</v>
      </c>
      <c r="T526" s="17">
        <v>3356</v>
      </c>
      <c r="U526" s="17" t="s">
        <v>65</v>
      </c>
      <c r="V526" s="17" t="s">
        <v>68</v>
      </c>
      <c r="W526" s="17" t="s">
        <v>31</v>
      </c>
      <c r="X526" s="17">
        <v>3</v>
      </c>
      <c r="Y526" s="19">
        <f>streaming_service_data!$X526*streaming_service_data!$E526</f>
        <v>47.97</v>
      </c>
      <c r="Z526" s="17" t="s">
        <v>409</v>
      </c>
      <c r="AA526" s="17">
        <v>2024</v>
      </c>
      <c r="AB526" s="17" t="str">
        <f t="shared" si="40"/>
        <v>Sep</v>
      </c>
      <c r="AC526" s="17">
        <f t="shared" si="41"/>
        <v>2024</v>
      </c>
      <c r="AD526" s="17" t="s">
        <v>480</v>
      </c>
      <c r="AE526" s="38">
        <f t="shared" si="42"/>
        <v>2.4722222222222223</v>
      </c>
      <c r="AF526" s="31">
        <f t="shared" si="43"/>
        <v>0.4044943820224719</v>
      </c>
      <c r="AG526" s="17">
        <f ca="1">TODAY()-streaming_service_data!$D526</f>
        <v>198</v>
      </c>
      <c r="AH526" s="20" t="str">
        <f ca="1">IF(AG526&lt;=100,"Active",IF(streaming_service_data!$AG526&lt;200,"Moderate","In-Active"))</f>
        <v>Moderate</v>
      </c>
      <c r="AI526" s="2">
        <f t="shared" si="44"/>
        <v>3</v>
      </c>
    </row>
    <row r="527" spans="1:35" s="2" customFormat="1" ht="15" x14ac:dyDescent="0.2">
      <c r="A527" s="21">
        <v>5911</v>
      </c>
      <c r="B527" s="21" t="s">
        <v>94</v>
      </c>
      <c r="C527" s="22">
        <v>45323</v>
      </c>
      <c r="D527" s="22">
        <v>45577</v>
      </c>
      <c r="E527" s="21">
        <v>7.99</v>
      </c>
      <c r="F527" s="21">
        <v>158</v>
      </c>
      <c r="G527" s="21" t="s">
        <v>79</v>
      </c>
      <c r="H527" s="21">
        <v>3</v>
      </c>
      <c r="I527" s="21">
        <v>1</v>
      </c>
      <c r="J527" s="21" t="b">
        <v>1</v>
      </c>
      <c r="K527" s="21">
        <v>426</v>
      </c>
      <c r="L527" s="21">
        <v>7</v>
      </c>
      <c r="M527" s="21" t="s">
        <v>74</v>
      </c>
      <c r="N527" s="21" t="s">
        <v>64</v>
      </c>
      <c r="O527" s="21" t="s">
        <v>67</v>
      </c>
      <c r="P527" s="21">
        <v>36</v>
      </c>
      <c r="Q527" s="21">
        <v>3.6</v>
      </c>
      <c r="R527" s="21" t="b">
        <v>0</v>
      </c>
      <c r="S527" s="21" t="s">
        <v>28</v>
      </c>
      <c r="T527" s="21">
        <v>242</v>
      </c>
      <c r="U527" s="21" t="s">
        <v>65</v>
      </c>
      <c r="V527" s="21" t="s">
        <v>68</v>
      </c>
      <c r="W527" s="21" t="s">
        <v>53</v>
      </c>
      <c r="X527" s="21">
        <v>8</v>
      </c>
      <c r="Y527" s="23">
        <f>streaming_service_data!$X527*streaming_service_data!$E527</f>
        <v>63.92</v>
      </c>
      <c r="Z527" s="21" t="s">
        <v>405</v>
      </c>
      <c r="AA527" s="21">
        <v>2024</v>
      </c>
      <c r="AB527" s="21" t="str">
        <f t="shared" si="40"/>
        <v>Oct</v>
      </c>
      <c r="AC527" s="21">
        <f t="shared" si="41"/>
        <v>2024</v>
      </c>
      <c r="AD527" s="21" t="s">
        <v>479</v>
      </c>
      <c r="AE527" s="39">
        <f t="shared" si="42"/>
        <v>4.3888888888888893</v>
      </c>
      <c r="AF527" s="35">
        <f t="shared" si="43"/>
        <v>0.22784810126582278</v>
      </c>
      <c r="AG527" s="21">
        <f ca="1">TODAY()-streaming_service_data!$D527</f>
        <v>168</v>
      </c>
      <c r="AH527" s="24" t="str">
        <f ca="1">IF(AG527&lt;=100,"Active",IF(streaming_service_data!$AG527&lt;200,"Moderate","In-Active"))</f>
        <v>Moderate</v>
      </c>
      <c r="AI527" s="2">
        <f t="shared" si="44"/>
        <v>8</v>
      </c>
    </row>
    <row r="528" spans="1:35" s="2" customFormat="1" ht="15" x14ac:dyDescent="0.2">
      <c r="A528" s="17">
        <v>5916</v>
      </c>
      <c r="B528" s="17" t="s">
        <v>105</v>
      </c>
      <c r="C528" s="25">
        <v>45553</v>
      </c>
      <c r="D528" s="25">
        <v>45547</v>
      </c>
      <c r="E528" s="17">
        <v>15.99</v>
      </c>
      <c r="F528" s="17">
        <v>14</v>
      </c>
      <c r="G528" s="17" t="s">
        <v>33</v>
      </c>
      <c r="H528" s="17">
        <v>4</v>
      </c>
      <c r="I528" s="17">
        <v>2</v>
      </c>
      <c r="J528" s="17" t="b">
        <v>1</v>
      </c>
      <c r="K528" s="17">
        <v>57</v>
      </c>
      <c r="L528" s="17">
        <v>175</v>
      </c>
      <c r="M528" s="17" t="s">
        <v>63</v>
      </c>
      <c r="N528" s="17" t="s">
        <v>40</v>
      </c>
      <c r="O528" s="17" t="s">
        <v>67</v>
      </c>
      <c r="P528" s="17">
        <v>41</v>
      </c>
      <c r="Q528" s="17">
        <v>3.4</v>
      </c>
      <c r="R528" s="17" t="b">
        <v>1</v>
      </c>
      <c r="S528" s="17" t="s">
        <v>28</v>
      </c>
      <c r="T528" s="17">
        <v>2175</v>
      </c>
      <c r="U528" s="17" t="s">
        <v>57</v>
      </c>
      <c r="V528" s="17" t="s">
        <v>52</v>
      </c>
      <c r="W528" s="17" t="s">
        <v>37</v>
      </c>
      <c r="X528" s="17">
        <v>1</v>
      </c>
      <c r="Y528" s="19">
        <f>streaming_service_data!$X528*streaming_service_data!$E528</f>
        <v>15.99</v>
      </c>
      <c r="Z528" s="17" t="s">
        <v>412</v>
      </c>
      <c r="AA528" s="17">
        <v>2024</v>
      </c>
      <c r="AB528" s="17" t="str">
        <f t="shared" si="40"/>
        <v>Sep</v>
      </c>
      <c r="AC528" s="17">
        <f t="shared" si="41"/>
        <v>2024</v>
      </c>
      <c r="AD528" s="17" t="s">
        <v>480</v>
      </c>
      <c r="AE528" s="38">
        <f t="shared" si="42"/>
        <v>0.34146341463414637</v>
      </c>
      <c r="AF528" s="31">
        <f t="shared" si="43"/>
        <v>2.9285714285714284</v>
      </c>
      <c r="AG528" s="17">
        <f ca="1">TODAY()-streaming_service_data!$D528</f>
        <v>198</v>
      </c>
      <c r="AH528" s="20" t="str">
        <f ca="1">IF(AG528&lt;=100,"Active",IF(streaming_service_data!$AG528&lt;200,"Moderate","In-Active"))</f>
        <v>Moderate</v>
      </c>
      <c r="AI528" s="2">
        <f t="shared" si="44"/>
        <v>1</v>
      </c>
    </row>
    <row r="529" spans="1:35" s="2" customFormat="1" ht="15" x14ac:dyDescent="0.2">
      <c r="A529" s="21">
        <v>5943</v>
      </c>
      <c r="B529" s="21" t="s">
        <v>244</v>
      </c>
      <c r="C529" s="22">
        <v>45278</v>
      </c>
      <c r="D529" s="22">
        <v>45485</v>
      </c>
      <c r="E529" s="21">
        <v>7.99</v>
      </c>
      <c r="F529" s="21">
        <v>200</v>
      </c>
      <c r="G529" s="21" t="s">
        <v>79</v>
      </c>
      <c r="H529" s="21">
        <v>1</v>
      </c>
      <c r="I529" s="21">
        <v>2</v>
      </c>
      <c r="J529" s="21" t="b">
        <v>0</v>
      </c>
      <c r="K529" s="21">
        <v>465</v>
      </c>
      <c r="L529" s="21">
        <v>35</v>
      </c>
      <c r="M529" s="21" t="s">
        <v>48</v>
      </c>
      <c r="N529" s="21" t="s">
        <v>64</v>
      </c>
      <c r="O529" s="21" t="s">
        <v>41</v>
      </c>
      <c r="P529" s="21">
        <v>29</v>
      </c>
      <c r="Q529" s="21">
        <v>4.7</v>
      </c>
      <c r="R529" s="21" t="b">
        <v>1</v>
      </c>
      <c r="S529" s="21" t="s">
        <v>28</v>
      </c>
      <c r="T529" s="21">
        <v>3040</v>
      </c>
      <c r="U529" s="21" t="s">
        <v>35</v>
      </c>
      <c r="V529" s="21" t="s">
        <v>68</v>
      </c>
      <c r="W529" s="21" t="s">
        <v>37</v>
      </c>
      <c r="X529" s="21">
        <v>6</v>
      </c>
      <c r="Y529" s="23">
        <f>streaming_service_data!$X529*streaming_service_data!$E529</f>
        <v>47.94</v>
      </c>
      <c r="Z529" s="21" t="s">
        <v>415</v>
      </c>
      <c r="AA529" s="21">
        <v>2023</v>
      </c>
      <c r="AB529" s="21" t="str">
        <f t="shared" si="40"/>
        <v>Jul</v>
      </c>
      <c r="AC529" s="21">
        <f t="shared" si="41"/>
        <v>2024</v>
      </c>
      <c r="AD529" s="21" t="s">
        <v>479</v>
      </c>
      <c r="AE529" s="39">
        <f t="shared" si="42"/>
        <v>6.8965517241379306</v>
      </c>
      <c r="AF529" s="35">
        <f t="shared" si="43"/>
        <v>0.14499999999999999</v>
      </c>
      <c r="AG529" s="21">
        <f ca="1">TODAY()-streaming_service_data!$D529</f>
        <v>260</v>
      </c>
      <c r="AH529" s="24" t="str">
        <f ca="1">IF(AG529&lt;=100,"Active",IF(streaming_service_data!$AG529&lt;200,"Moderate","In-Active"))</f>
        <v>In-Active</v>
      </c>
      <c r="AI529" s="2">
        <f t="shared" si="44"/>
        <v>6</v>
      </c>
    </row>
    <row r="530" spans="1:35" s="2" customFormat="1" ht="15" x14ac:dyDescent="0.2">
      <c r="A530" s="17">
        <v>5967</v>
      </c>
      <c r="B530" s="17" t="s">
        <v>235</v>
      </c>
      <c r="C530" s="25">
        <v>45265</v>
      </c>
      <c r="D530" s="25">
        <v>45640</v>
      </c>
      <c r="E530" s="17">
        <v>11.99</v>
      </c>
      <c r="F530" s="17">
        <v>479</v>
      </c>
      <c r="G530" s="17" t="s">
        <v>24</v>
      </c>
      <c r="H530" s="17">
        <v>2</v>
      </c>
      <c r="I530" s="17">
        <v>5</v>
      </c>
      <c r="J530" s="17" t="b">
        <v>0</v>
      </c>
      <c r="K530" s="17">
        <v>394</v>
      </c>
      <c r="L530" s="17">
        <v>35</v>
      </c>
      <c r="M530" s="17" t="s">
        <v>59</v>
      </c>
      <c r="N530" s="17" t="s">
        <v>64</v>
      </c>
      <c r="O530" s="17" t="s">
        <v>41</v>
      </c>
      <c r="P530" s="17">
        <v>93</v>
      </c>
      <c r="Q530" s="17">
        <v>3.7</v>
      </c>
      <c r="R530" s="17" t="b">
        <v>0</v>
      </c>
      <c r="S530" s="17" t="s">
        <v>28</v>
      </c>
      <c r="T530" s="17">
        <v>836</v>
      </c>
      <c r="U530" s="17" t="s">
        <v>35</v>
      </c>
      <c r="V530" s="17" t="s">
        <v>36</v>
      </c>
      <c r="W530" s="17" t="s">
        <v>31</v>
      </c>
      <c r="X530" s="17">
        <v>12</v>
      </c>
      <c r="Y530" s="19">
        <f>streaming_service_data!$X530*streaming_service_data!$E530</f>
        <v>143.88</v>
      </c>
      <c r="Z530" s="17" t="s">
        <v>415</v>
      </c>
      <c r="AA530" s="17">
        <v>2023</v>
      </c>
      <c r="AB530" s="17" t="str">
        <f t="shared" si="40"/>
        <v>Dec</v>
      </c>
      <c r="AC530" s="17">
        <f t="shared" si="41"/>
        <v>2024</v>
      </c>
      <c r="AD530" s="17" t="s">
        <v>478</v>
      </c>
      <c r="AE530" s="38">
        <f t="shared" si="42"/>
        <v>5.150537634408602</v>
      </c>
      <c r="AF530" s="31">
        <f t="shared" si="43"/>
        <v>0.19415448851774531</v>
      </c>
      <c r="AG530" s="17">
        <f ca="1">TODAY()-streaming_service_data!$D530</f>
        <v>105</v>
      </c>
      <c r="AH530" s="20" t="str">
        <f ca="1">IF(AG530&lt;=100,"Active",IF(streaming_service_data!$AG530&lt;200,"Moderate","In-Active"))</f>
        <v>Moderate</v>
      </c>
      <c r="AI530" s="2">
        <f t="shared" si="44"/>
        <v>12</v>
      </c>
    </row>
    <row r="531" spans="1:35" s="2" customFormat="1" ht="15" x14ac:dyDescent="0.2">
      <c r="A531" s="21">
        <v>5974</v>
      </c>
      <c r="B531" s="21" t="s">
        <v>400</v>
      </c>
      <c r="C531" s="22">
        <v>45585</v>
      </c>
      <c r="D531" s="22">
        <v>45619</v>
      </c>
      <c r="E531" s="21">
        <v>15.99</v>
      </c>
      <c r="F531" s="21">
        <v>236</v>
      </c>
      <c r="G531" s="21" t="s">
        <v>46</v>
      </c>
      <c r="H531" s="21">
        <v>3</v>
      </c>
      <c r="I531" s="21">
        <v>5</v>
      </c>
      <c r="J531" s="21" t="b">
        <v>1</v>
      </c>
      <c r="K531" s="21">
        <v>600</v>
      </c>
      <c r="L531" s="21">
        <v>199</v>
      </c>
      <c r="M531" s="21" t="s">
        <v>44</v>
      </c>
      <c r="N531" s="21" t="s">
        <v>64</v>
      </c>
      <c r="O531" s="21" t="s">
        <v>34</v>
      </c>
      <c r="P531" s="21">
        <v>56</v>
      </c>
      <c r="Q531" s="21">
        <v>3.7</v>
      </c>
      <c r="R531" s="21" t="b">
        <v>0</v>
      </c>
      <c r="S531" s="21" t="s">
        <v>28</v>
      </c>
      <c r="T531" s="21">
        <v>3648</v>
      </c>
      <c r="U531" s="21" t="s">
        <v>65</v>
      </c>
      <c r="V531" s="21" t="s">
        <v>52</v>
      </c>
      <c r="W531" s="21" t="s">
        <v>37</v>
      </c>
      <c r="X531" s="21">
        <v>1</v>
      </c>
      <c r="Y531" s="23">
        <f>streaming_service_data!$X531*streaming_service_data!$E531</f>
        <v>15.99</v>
      </c>
      <c r="Z531" s="21" t="s">
        <v>413</v>
      </c>
      <c r="AA531" s="21">
        <v>2024</v>
      </c>
      <c r="AB531" s="21" t="str">
        <f t="shared" si="40"/>
        <v>Nov</v>
      </c>
      <c r="AC531" s="21">
        <f t="shared" si="41"/>
        <v>2024</v>
      </c>
      <c r="AD531" s="21" t="s">
        <v>480</v>
      </c>
      <c r="AE531" s="39">
        <f t="shared" si="42"/>
        <v>4.2142857142857144</v>
      </c>
      <c r="AF531" s="35">
        <f t="shared" si="43"/>
        <v>0.23728813559322035</v>
      </c>
      <c r="AG531" s="21">
        <f ca="1">TODAY()-streaming_service_data!$D531</f>
        <v>126</v>
      </c>
      <c r="AH531" s="24" t="str">
        <f ca="1">IF(AG531&lt;=100,"Active",IF(streaming_service_data!$AG531&lt;200,"Moderate","In-Active"))</f>
        <v>Moderate</v>
      </c>
      <c r="AI531" s="2">
        <f t="shared" si="44"/>
        <v>1</v>
      </c>
    </row>
    <row r="532" spans="1:35" s="2" customFormat="1" ht="15" x14ac:dyDescent="0.2">
      <c r="A532" s="17">
        <v>5975</v>
      </c>
      <c r="B532" s="17" t="s">
        <v>102</v>
      </c>
      <c r="C532" s="25">
        <v>45193</v>
      </c>
      <c r="D532" s="25">
        <v>45643</v>
      </c>
      <c r="E532" s="17">
        <v>7.99</v>
      </c>
      <c r="F532" s="17">
        <v>315</v>
      </c>
      <c r="G532" s="17" t="s">
        <v>46</v>
      </c>
      <c r="H532" s="17">
        <v>2</v>
      </c>
      <c r="I532" s="17">
        <v>5</v>
      </c>
      <c r="J532" s="17" t="b">
        <v>1</v>
      </c>
      <c r="K532" s="17">
        <v>889</v>
      </c>
      <c r="L532" s="17">
        <v>80</v>
      </c>
      <c r="M532" s="17" t="s">
        <v>63</v>
      </c>
      <c r="N532" s="17" t="s">
        <v>49</v>
      </c>
      <c r="O532" s="17" t="s">
        <v>34</v>
      </c>
      <c r="P532" s="17">
        <v>52</v>
      </c>
      <c r="Q532" s="17">
        <v>4.4000000000000004</v>
      </c>
      <c r="R532" s="17" t="b">
        <v>1</v>
      </c>
      <c r="S532" s="17" t="s">
        <v>28</v>
      </c>
      <c r="T532" s="17">
        <v>416</v>
      </c>
      <c r="U532" s="17" t="s">
        <v>51</v>
      </c>
      <c r="V532" s="17" t="s">
        <v>68</v>
      </c>
      <c r="W532" s="17" t="s">
        <v>75</v>
      </c>
      <c r="X532" s="17">
        <v>14</v>
      </c>
      <c r="Y532" s="19">
        <f>streaming_service_data!$X532*streaming_service_data!$E532</f>
        <v>111.86</v>
      </c>
      <c r="Z532" s="17" t="s">
        <v>412</v>
      </c>
      <c r="AA532" s="17">
        <v>2023</v>
      </c>
      <c r="AB532" s="17" t="str">
        <f t="shared" si="40"/>
        <v>Dec</v>
      </c>
      <c r="AC532" s="17">
        <f t="shared" si="41"/>
        <v>2024</v>
      </c>
      <c r="AD532" s="17" t="s">
        <v>479</v>
      </c>
      <c r="AE532" s="38">
        <f t="shared" si="42"/>
        <v>6.0576923076923075</v>
      </c>
      <c r="AF532" s="31">
        <f t="shared" si="43"/>
        <v>0.16507936507936508</v>
      </c>
      <c r="AG532" s="17">
        <f ca="1">TODAY()-streaming_service_data!$D532</f>
        <v>102</v>
      </c>
      <c r="AH532" s="20" t="str">
        <f ca="1">IF(AG532&lt;=100,"Active",IF(streaming_service_data!$AG532&lt;200,"Moderate","In-Active"))</f>
        <v>Moderate</v>
      </c>
      <c r="AI532" s="2">
        <f t="shared" si="44"/>
        <v>14</v>
      </c>
    </row>
    <row r="533" spans="1:35" s="2" customFormat="1" ht="15" x14ac:dyDescent="0.2">
      <c r="A533" s="21">
        <v>5978</v>
      </c>
      <c r="B533" s="21" t="s">
        <v>241</v>
      </c>
      <c r="C533" s="22">
        <v>45264</v>
      </c>
      <c r="D533" s="22">
        <v>45547</v>
      </c>
      <c r="E533" s="21">
        <v>11.99</v>
      </c>
      <c r="F533" s="21">
        <v>112</v>
      </c>
      <c r="G533" s="21" t="s">
        <v>33</v>
      </c>
      <c r="H533" s="21">
        <v>3</v>
      </c>
      <c r="I533" s="21">
        <v>4</v>
      </c>
      <c r="J533" s="21" t="b">
        <v>1</v>
      </c>
      <c r="K533" s="21">
        <v>505</v>
      </c>
      <c r="L533" s="21">
        <v>118</v>
      </c>
      <c r="M533" s="21" t="s">
        <v>44</v>
      </c>
      <c r="N533" s="21" t="s">
        <v>26</v>
      </c>
      <c r="O533" s="21" t="s">
        <v>56</v>
      </c>
      <c r="P533" s="21">
        <v>81</v>
      </c>
      <c r="Q533" s="21">
        <v>3.9</v>
      </c>
      <c r="R533" s="21" t="b">
        <v>0</v>
      </c>
      <c r="S533" s="21" t="s">
        <v>28</v>
      </c>
      <c r="T533" s="21">
        <v>3848</v>
      </c>
      <c r="U533" s="21" t="s">
        <v>35</v>
      </c>
      <c r="V533" s="21" t="s">
        <v>36</v>
      </c>
      <c r="W533" s="21" t="s">
        <v>75</v>
      </c>
      <c r="X533" s="21">
        <v>9</v>
      </c>
      <c r="Y533" s="23">
        <f>streaming_service_data!$X533*streaming_service_data!$E533</f>
        <v>107.91</v>
      </c>
      <c r="Z533" s="21" t="s">
        <v>415</v>
      </c>
      <c r="AA533" s="21">
        <v>2023</v>
      </c>
      <c r="AB533" s="21" t="str">
        <f t="shared" si="40"/>
        <v>Sep</v>
      </c>
      <c r="AC533" s="21">
        <f t="shared" si="41"/>
        <v>2024</v>
      </c>
      <c r="AD533" s="21" t="s">
        <v>478</v>
      </c>
      <c r="AE533" s="39">
        <f t="shared" si="42"/>
        <v>1.382716049382716</v>
      </c>
      <c r="AF533" s="35">
        <f t="shared" si="43"/>
        <v>0.7232142857142857</v>
      </c>
      <c r="AG533" s="21">
        <f ca="1">TODAY()-streaming_service_data!$D533</f>
        <v>198</v>
      </c>
      <c r="AH533" s="24" t="str">
        <f ca="1">IF(AG533&lt;=100,"Active",IF(streaming_service_data!$AG533&lt;200,"Moderate","In-Active"))</f>
        <v>Moderate</v>
      </c>
      <c r="AI533" s="2">
        <f t="shared" si="44"/>
        <v>9</v>
      </c>
    </row>
    <row r="534" spans="1:35" s="2" customFormat="1" ht="15" x14ac:dyDescent="0.2">
      <c r="A534" s="17">
        <v>5994</v>
      </c>
      <c r="B534" s="17" t="s">
        <v>279</v>
      </c>
      <c r="C534" s="25">
        <v>45220</v>
      </c>
      <c r="D534" s="25">
        <v>45394</v>
      </c>
      <c r="E534" s="17">
        <v>7.99</v>
      </c>
      <c r="F534" s="17">
        <v>225</v>
      </c>
      <c r="G534" s="17" t="s">
        <v>33</v>
      </c>
      <c r="H534" s="17">
        <v>5</v>
      </c>
      <c r="I534" s="17">
        <v>5</v>
      </c>
      <c r="J534" s="17" t="b">
        <v>0</v>
      </c>
      <c r="K534" s="17">
        <v>274</v>
      </c>
      <c r="L534" s="17">
        <v>83</v>
      </c>
      <c r="M534" s="17" t="s">
        <v>44</v>
      </c>
      <c r="N534" s="17" t="s">
        <v>49</v>
      </c>
      <c r="O534" s="17" t="s">
        <v>34</v>
      </c>
      <c r="P534" s="17">
        <v>45</v>
      </c>
      <c r="Q534" s="17">
        <v>3.9</v>
      </c>
      <c r="R534" s="17" t="b">
        <v>0</v>
      </c>
      <c r="S534" s="17" t="s">
        <v>28</v>
      </c>
      <c r="T534" s="17">
        <v>808</v>
      </c>
      <c r="U534" s="17" t="s">
        <v>29</v>
      </c>
      <c r="V534" s="17" t="s">
        <v>30</v>
      </c>
      <c r="W534" s="17" t="s">
        <v>75</v>
      </c>
      <c r="X534" s="17">
        <v>5</v>
      </c>
      <c r="Y534" s="19">
        <f>streaming_service_data!$X534*streaming_service_data!$E534</f>
        <v>39.950000000000003</v>
      </c>
      <c r="Z534" s="17" t="s">
        <v>413</v>
      </c>
      <c r="AA534" s="17">
        <v>2023</v>
      </c>
      <c r="AB534" s="17" t="str">
        <f t="shared" si="40"/>
        <v>Apr</v>
      </c>
      <c r="AC534" s="17">
        <f t="shared" si="41"/>
        <v>2024</v>
      </c>
      <c r="AD534" s="17" t="s">
        <v>479</v>
      </c>
      <c r="AE534" s="38">
        <f t="shared" si="42"/>
        <v>5</v>
      </c>
      <c r="AF534" s="31">
        <f t="shared" si="43"/>
        <v>0.2</v>
      </c>
      <c r="AG534" s="17">
        <f ca="1">TODAY()-streaming_service_data!$D534</f>
        <v>351</v>
      </c>
      <c r="AH534" s="20" t="str">
        <f ca="1">IF(AG534&lt;=100,"Active",IF(streaming_service_data!$AG534&lt;200,"Moderate","In-Active"))</f>
        <v>In-Active</v>
      </c>
      <c r="AI534" s="2">
        <f t="shared" si="44"/>
        <v>5</v>
      </c>
    </row>
    <row r="535" spans="1:35" s="2" customFormat="1" ht="15" x14ac:dyDescent="0.2">
      <c r="A535" s="21">
        <v>5995</v>
      </c>
      <c r="B535" s="21" t="s">
        <v>153</v>
      </c>
      <c r="C535" s="22">
        <v>45094</v>
      </c>
      <c r="D535" s="22">
        <v>45623</v>
      </c>
      <c r="E535" s="21">
        <v>15.99</v>
      </c>
      <c r="F535" s="21">
        <v>325</v>
      </c>
      <c r="G535" s="21" t="s">
        <v>24</v>
      </c>
      <c r="H535" s="21">
        <v>2</v>
      </c>
      <c r="I535" s="21">
        <v>5</v>
      </c>
      <c r="J535" s="21" t="b">
        <v>1</v>
      </c>
      <c r="K535" s="21">
        <v>757</v>
      </c>
      <c r="L535" s="21">
        <v>35</v>
      </c>
      <c r="M535" s="21" t="s">
        <v>44</v>
      </c>
      <c r="N535" s="21" t="s">
        <v>49</v>
      </c>
      <c r="O535" s="21" t="s">
        <v>41</v>
      </c>
      <c r="P535" s="21">
        <v>81</v>
      </c>
      <c r="Q535" s="21">
        <v>4.5999999999999996</v>
      </c>
      <c r="R535" s="21" t="b">
        <v>0</v>
      </c>
      <c r="S535" s="21" t="s">
        <v>28</v>
      </c>
      <c r="T535" s="21">
        <v>2798</v>
      </c>
      <c r="U535" s="21" t="s">
        <v>29</v>
      </c>
      <c r="V535" s="21" t="s">
        <v>36</v>
      </c>
      <c r="W535" s="21" t="s">
        <v>31</v>
      </c>
      <c r="X535" s="21">
        <v>17</v>
      </c>
      <c r="Y535" s="23">
        <f>streaming_service_data!$X535*streaming_service_data!$E535</f>
        <v>271.83</v>
      </c>
      <c r="Z535" s="21" t="s">
        <v>409</v>
      </c>
      <c r="AA535" s="21">
        <v>2023</v>
      </c>
      <c r="AB535" s="21" t="str">
        <f t="shared" si="40"/>
        <v>Nov</v>
      </c>
      <c r="AC535" s="21">
        <f t="shared" si="41"/>
        <v>2024</v>
      </c>
      <c r="AD535" s="21" t="s">
        <v>480</v>
      </c>
      <c r="AE535" s="39">
        <f t="shared" si="42"/>
        <v>4.0123456790123457</v>
      </c>
      <c r="AF535" s="35">
        <f t="shared" si="43"/>
        <v>0.24923076923076923</v>
      </c>
      <c r="AG535" s="21">
        <f ca="1">TODAY()-streaming_service_data!$D535</f>
        <v>122</v>
      </c>
      <c r="AH535" s="24" t="str">
        <f ca="1">IF(AG535&lt;=100,"Active",IF(streaming_service_data!$AG535&lt;200,"Moderate","In-Active"))</f>
        <v>Moderate</v>
      </c>
      <c r="AI535" s="2">
        <f t="shared" si="44"/>
        <v>17</v>
      </c>
    </row>
    <row r="536" spans="1:35" s="2" customFormat="1" ht="15" x14ac:dyDescent="0.2">
      <c r="A536" s="17">
        <v>6001</v>
      </c>
      <c r="B536" s="17" t="s">
        <v>179</v>
      </c>
      <c r="C536" s="25">
        <v>45331</v>
      </c>
      <c r="D536" s="25">
        <v>45624</v>
      </c>
      <c r="E536" s="17">
        <v>15.99</v>
      </c>
      <c r="F536" s="17">
        <v>420</v>
      </c>
      <c r="G536" s="17" t="s">
        <v>46</v>
      </c>
      <c r="H536" s="17">
        <v>3</v>
      </c>
      <c r="I536" s="17">
        <v>3</v>
      </c>
      <c r="J536" s="17" t="b">
        <v>1</v>
      </c>
      <c r="K536" s="17">
        <v>562</v>
      </c>
      <c r="L536" s="17">
        <v>67</v>
      </c>
      <c r="M536" s="17" t="s">
        <v>25</v>
      </c>
      <c r="N536" s="17" t="s">
        <v>40</v>
      </c>
      <c r="O536" s="17" t="s">
        <v>56</v>
      </c>
      <c r="P536" s="17">
        <v>2</v>
      </c>
      <c r="Q536" s="17">
        <v>3.2</v>
      </c>
      <c r="R536" s="17" t="b">
        <v>1</v>
      </c>
      <c r="S536" s="17" t="s">
        <v>28</v>
      </c>
      <c r="T536" s="17">
        <v>4159</v>
      </c>
      <c r="U536" s="17" t="s">
        <v>51</v>
      </c>
      <c r="V536" s="17" t="s">
        <v>60</v>
      </c>
      <c r="W536" s="17" t="s">
        <v>37</v>
      </c>
      <c r="X536" s="17">
        <v>9</v>
      </c>
      <c r="Y536" s="19">
        <f>streaming_service_data!$X536*streaming_service_data!$E536</f>
        <v>143.91</v>
      </c>
      <c r="Z536" s="17" t="s">
        <v>405</v>
      </c>
      <c r="AA536" s="17">
        <v>2024</v>
      </c>
      <c r="AB536" s="17" t="str">
        <f t="shared" si="40"/>
        <v>Nov</v>
      </c>
      <c r="AC536" s="17">
        <f t="shared" si="41"/>
        <v>2024</v>
      </c>
      <c r="AD536" s="17" t="s">
        <v>480</v>
      </c>
      <c r="AE536" s="38">
        <f t="shared" si="42"/>
        <v>210</v>
      </c>
      <c r="AF536" s="31">
        <f t="shared" si="43"/>
        <v>4.7619047619047623E-3</v>
      </c>
      <c r="AG536" s="17">
        <f ca="1">TODAY()-streaming_service_data!$D536</f>
        <v>121</v>
      </c>
      <c r="AH536" s="20" t="str">
        <f ca="1">IF(AG536&lt;=100,"Active",IF(streaming_service_data!$AG536&lt;200,"Moderate","In-Active"))</f>
        <v>Moderate</v>
      </c>
      <c r="AI536" s="2">
        <f t="shared" si="44"/>
        <v>9</v>
      </c>
    </row>
    <row r="537" spans="1:35" s="2" customFormat="1" ht="15" x14ac:dyDescent="0.2">
      <c r="A537" s="21">
        <v>6006</v>
      </c>
      <c r="B537" s="21" t="s">
        <v>82</v>
      </c>
      <c r="C537" s="22">
        <v>45482</v>
      </c>
      <c r="D537" s="22">
        <v>45615</v>
      </c>
      <c r="E537" s="21">
        <v>11.99</v>
      </c>
      <c r="F537" s="21">
        <v>171</v>
      </c>
      <c r="G537" s="21" t="s">
        <v>55</v>
      </c>
      <c r="H537" s="21">
        <v>3</v>
      </c>
      <c r="I537" s="21">
        <v>1</v>
      </c>
      <c r="J537" s="21" t="b">
        <v>1</v>
      </c>
      <c r="K537" s="21">
        <v>889</v>
      </c>
      <c r="L537" s="21">
        <v>54</v>
      </c>
      <c r="M537" s="21" t="s">
        <v>74</v>
      </c>
      <c r="N537" s="21" t="s">
        <v>64</v>
      </c>
      <c r="O537" s="21" t="s">
        <v>34</v>
      </c>
      <c r="P537" s="21">
        <v>1</v>
      </c>
      <c r="Q537" s="21">
        <v>3.3</v>
      </c>
      <c r="R537" s="21" t="b">
        <v>1</v>
      </c>
      <c r="S537" s="21" t="s">
        <v>28</v>
      </c>
      <c r="T537" s="21">
        <v>710</v>
      </c>
      <c r="U537" s="21" t="s">
        <v>29</v>
      </c>
      <c r="V537" s="21" t="s">
        <v>60</v>
      </c>
      <c r="W537" s="21" t="s">
        <v>31</v>
      </c>
      <c r="X537" s="21">
        <v>4</v>
      </c>
      <c r="Y537" s="23">
        <f>streaming_service_data!$X537*streaming_service_data!$E537</f>
        <v>47.96</v>
      </c>
      <c r="Z537" s="21" t="s">
        <v>410</v>
      </c>
      <c r="AA537" s="21">
        <v>2024</v>
      </c>
      <c r="AB537" s="21" t="str">
        <f t="shared" si="40"/>
        <v>Nov</v>
      </c>
      <c r="AC537" s="21">
        <f t="shared" si="41"/>
        <v>2024</v>
      </c>
      <c r="AD537" s="21" t="s">
        <v>478</v>
      </c>
      <c r="AE537" s="39">
        <f t="shared" si="42"/>
        <v>171</v>
      </c>
      <c r="AF537" s="35">
        <f t="shared" si="43"/>
        <v>5.8479532163742687E-3</v>
      </c>
      <c r="AG537" s="21">
        <f ca="1">TODAY()-streaming_service_data!$D537</f>
        <v>130</v>
      </c>
      <c r="AH537" s="24" t="str">
        <f ca="1">IF(AG537&lt;=100,"Active",IF(streaming_service_data!$AG537&lt;200,"Moderate","In-Active"))</f>
        <v>Moderate</v>
      </c>
      <c r="AI537" s="2">
        <f t="shared" si="44"/>
        <v>4</v>
      </c>
    </row>
    <row r="538" spans="1:35" s="2" customFormat="1" ht="15" x14ac:dyDescent="0.2">
      <c r="A538" s="17">
        <v>6007</v>
      </c>
      <c r="B538" s="17" t="s">
        <v>77</v>
      </c>
      <c r="C538" s="25">
        <v>44971</v>
      </c>
      <c r="D538" s="25">
        <v>45643</v>
      </c>
      <c r="E538" s="17">
        <v>7.99</v>
      </c>
      <c r="F538" s="17">
        <v>449</v>
      </c>
      <c r="G538" s="17" t="s">
        <v>55</v>
      </c>
      <c r="H538" s="17">
        <v>2</v>
      </c>
      <c r="I538" s="17">
        <v>4</v>
      </c>
      <c r="J538" s="17" t="b">
        <v>1</v>
      </c>
      <c r="K538" s="17">
        <v>369</v>
      </c>
      <c r="L538" s="17">
        <v>25</v>
      </c>
      <c r="M538" s="17" t="s">
        <v>63</v>
      </c>
      <c r="N538" s="17" t="s">
        <v>40</v>
      </c>
      <c r="O538" s="17" t="s">
        <v>50</v>
      </c>
      <c r="P538" s="17">
        <v>65</v>
      </c>
      <c r="Q538" s="17">
        <v>4.5999999999999996</v>
      </c>
      <c r="R538" s="17" t="b">
        <v>0</v>
      </c>
      <c r="S538" s="17" t="s">
        <v>28</v>
      </c>
      <c r="T538" s="17">
        <v>4133</v>
      </c>
      <c r="U538" s="17" t="s">
        <v>29</v>
      </c>
      <c r="V538" s="17" t="s">
        <v>36</v>
      </c>
      <c r="W538" s="17" t="s">
        <v>37</v>
      </c>
      <c r="X538" s="17">
        <v>22</v>
      </c>
      <c r="Y538" s="19">
        <f>streaming_service_data!$X538*streaming_service_data!$E538</f>
        <v>175.78</v>
      </c>
      <c r="Z538" s="17" t="s">
        <v>405</v>
      </c>
      <c r="AA538" s="17">
        <v>2023</v>
      </c>
      <c r="AB538" s="17" t="str">
        <f t="shared" si="40"/>
        <v>Dec</v>
      </c>
      <c r="AC538" s="17">
        <f t="shared" si="41"/>
        <v>2024</v>
      </c>
      <c r="AD538" s="17" t="s">
        <v>479</v>
      </c>
      <c r="AE538" s="38">
        <f t="shared" si="42"/>
        <v>6.907692307692308</v>
      </c>
      <c r="AF538" s="31">
        <f t="shared" si="43"/>
        <v>0.1447661469933185</v>
      </c>
      <c r="AG538" s="17">
        <f ca="1">TODAY()-streaming_service_data!$D538</f>
        <v>102</v>
      </c>
      <c r="AH538" s="20" t="str">
        <f ca="1">IF(AG538&lt;=100,"Active",IF(streaming_service_data!$AG538&lt;200,"Moderate","In-Active"))</f>
        <v>Moderate</v>
      </c>
      <c r="AI538" s="2">
        <f t="shared" si="44"/>
        <v>22</v>
      </c>
    </row>
    <row r="539" spans="1:35" s="2" customFormat="1" ht="15" x14ac:dyDescent="0.2">
      <c r="A539" s="21">
        <v>6013</v>
      </c>
      <c r="B539" s="21" t="s">
        <v>86</v>
      </c>
      <c r="C539" s="22">
        <v>45527</v>
      </c>
      <c r="D539" s="22">
        <v>45363</v>
      </c>
      <c r="E539" s="21">
        <v>15.99</v>
      </c>
      <c r="F539" s="21">
        <v>136</v>
      </c>
      <c r="G539" s="21" t="s">
        <v>62</v>
      </c>
      <c r="H539" s="21">
        <v>2</v>
      </c>
      <c r="I539" s="21">
        <v>4</v>
      </c>
      <c r="J539" s="21" t="b">
        <v>1</v>
      </c>
      <c r="K539" s="21">
        <v>471</v>
      </c>
      <c r="L539" s="21">
        <v>91</v>
      </c>
      <c r="M539" s="21" t="s">
        <v>39</v>
      </c>
      <c r="N539" s="21" t="s">
        <v>40</v>
      </c>
      <c r="O539" s="21" t="s">
        <v>41</v>
      </c>
      <c r="P539" s="21">
        <v>70</v>
      </c>
      <c r="Q539" s="21">
        <v>4.4000000000000004</v>
      </c>
      <c r="R539" s="21" t="b">
        <v>0</v>
      </c>
      <c r="S539" s="21" t="s">
        <v>28</v>
      </c>
      <c r="T539" s="21">
        <v>756</v>
      </c>
      <c r="U539" s="21" t="s">
        <v>65</v>
      </c>
      <c r="V539" s="21" t="s">
        <v>36</v>
      </c>
      <c r="W539" s="21" t="s">
        <v>75</v>
      </c>
      <c r="X539" s="21">
        <v>5</v>
      </c>
      <c r="Y539" s="23">
        <f>streaming_service_data!$X539*streaming_service_data!$E539</f>
        <v>79.95</v>
      </c>
      <c r="Z539" s="21" t="s">
        <v>411</v>
      </c>
      <c r="AA539" s="21">
        <v>2024</v>
      </c>
      <c r="AB539" s="21" t="str">
        <f t="shared" si="40"/>
        <v>Mar</v>
      </c>
      <c r="AC539" s="21">
        <f t="shared" si="41"/>
        <v>2024</v>
      </c>
      <c r="AD539" s="21" t="s">
        <v>480</v>
      </c>
      <c r="AE539" s="39">
        <f t="shared" si="42"/>
        <v>1.9428571428571428</v>
      </c>
      <c r="AF539" s="35">
        <f t="shared" si="43"/>
        <v>0.51470588235294112</v>
      </c>
      <c r="AG539" s="21">
        <f ca="1">TODAY()-streaming_service_data!$D539</f>
        <v>382</v>
      </c>
      <c r="AH539" s="24" t="str">
        <f ca="1">IF(AG539&lt;=100,"Active",IF(streaming_service_data!$AG539&lt;200,"Moderate","In-Active"))</f>
        <v>In-Active</v>
      </c>
      <c r="AI539" s="2">
        <f t="shared" si="44"/>
        <v>5</v>
      </c>
    </row>
    <row r="540" spans="1:35" s="2" customFormat="1" ht="15" x14ac:dyDescent="0.2">
      <c r="A540" s="17">
        <v>6020</v>
      </c>
      <c r="B540" s="17" t="s">
        <v>355</v>
      </c>
      <c r="C540" s="25">
        <v>45498</v>
      </c>
      <c r="D540" s="25">
        <v>45617</v>
      </c>
      <c r="E540" s="17">
        <v>11.99</v>
      </c>
      <c r="F540" s="17">
        <v>136</v>
      </c>
      <c r="G540" s="17" t="s">
        <v>55</v>
      </c>
      <c r="H540" s="17">
        <v>5</v>
      </c>
      <c r="I540" s="17">
        <v>2</v>
      </c>
      <c r="J540" s="17" t="b">
        <v>1</v>
      </c>
      <c r="K540" s="17">
        <v>821</v>
      </c>
      <c r="L540" s="17">
        <v>174</v>
      </c>
      <c r="M540" s="17" t="s">
        <v>74</v>
      </c>
      <c r="N540" s="17" t="s">
        <v>49</v>
      </c>
      <c r="O540" s="17" t="s">
        <v>34</v>
      </c>
      <c r="P540" s="17">
        <v>92</v>
      </c>
      <c r="Q540" s="17">
        <v>3.6</v>
      </c>
      <c r="R540" s="17" t="b">
        <v>1</v>
      </c>
      <c r="S540" s="17" t="s">
        <v>28</v>
      </c>
      <c r="T540" s="17">
        <v>868</v>
      </c>
      <c r="U540" s="17" t="s">
        <v>35</v>
      </c>
      <c r="V540" s="17" t="s">
        <v>60</v>
      </c>
      <c r="W540" s="17" t="s">
        <v>75</v>
      </c>
      <c r="X540" s="17">
        <v>3</v>
      </c>
      <c r="Y540" s="19">
        <f>streaming_service_data!$X540*streaming_service_data!$E540</f>
        <v>35.97</v>
      </c>
      <c r="Z540" s="17" t="s">
        <v>410</v>
      </c>
      <c r="AA540" s="17">
        <v>2024</v>
      </c>
      <c r="AB540" s="17" t="str">
        <f t="shared" si="40"/>
        <v>Nov</v>
      </c>
      <c r="AC540" s="17">
        <f t="shared" si="41"/>
        <v>2024</v>
      </c>
      <c r="AD540" s="17" t="s">
        <v>478</v>
      </c>
      <c r="AE540" s="38">
        <f t="shared" si="42"/>
        <v>1.4782608695652173</v>
      </c>
      <c r="AF540" s="31">
        <f t="shared" si="43"/>
        <v>0.67647058823529416</v>
      </c>
      <c r="AG540" s="17">
        <f ca="1">TODAY()-streaming_service_data!$D540</f>
        <v>128</v>
      </c>
      <c r="AH540" s="20" t="str">
        <f ca="1">IF(AG540&lt;=100,"Active",IF(streaming_service_data!$AG540&lt;200,"Moderate","In-Active"))</f>
        <v>Moderate</v>
      </c>
      <c r="AI540" s="2">
        <f t="shared" si="44"/>
        <v>3</v>
      </c>
    </row>
    <row r="541" spans="1:35" s="2" customFormat="1" ht="15" x14ac:dyDescent="0.2">
      <c r="A541" s="21">
        <v>6025</v>
      </c>
      <c r="B541" s="21" t="s">
        <v>187</v>
      </c>
      <c r="C541" s="22">
        <v>45275</v>
      </c>
      <c r="D541" s="22">
        <v>45621</v>
      </c>
      <c r="E541" s="21">
        <v>15.99</v>
      </c>
      <c r="F541" s="21">
        <v>380</v>
      </c>
      <c r="G541" s="21" t="s">
        <v>55</v>
      </c>
      <c r="H541" s="21">
        <v>5</v>
      </c>
      <c r="I541" s="21">
        <v>5</v>
      </c>
      <c r="J541" s="21" t="b">
        <v>1</v>
      </c>
      <c r="K541" s="21">
        <v>112</v>
      </c>
      <c r="L541" s="21">
        <v>149</v>
      </c>
      <c r="M541" s="21" t="s">
        <v>59</v>
      </c>
      <c r="N541" s="21" t="s">
        <v>64</v>
      </c>
      <c r="O541" s="21" t="s">
        <v>41</v>
      </c>
      <c r="P541" s="21">
        <v>74</v>
      </c>
      <c r="Q541" s="21">
        <v>3.4</v>
      </c>
      <c r="R541" s="21" t="b">
        <v>1</v>
      </c>
      <c r="S541" s="21" t="s">
        <v>28</v>
      </c>
      <c r="T541" s="21">
        <v>1910</v>
      </c>
      <c r="U541" s="21" t="s">
        <v>65</v>
      </c>
      <c r="V541" s="21" t="s">
        <v>60</v>
      </c>
      <c r="W541" s="21" t="s">
        <v>53</v>
      </c>
      <c r="X541" s="21">
        <v>11</v>
      </c>
      <c r="Y541" s="23">
        <f>streaming_service_data!$X541*streaming_service_data!$E541</f>
        <v>175.89000000000001</v>
      </c>
      <c r="Z541" s="21" t="s">
        <v>415</v>
      </c>
      <c r="AA541" s="21">
        <v>2023</v>
      </c>
      <c r="AB541" s="21" t="str">
        <f t="shared" si="40"/>
        <v>Nov</v>
      </c>
      <c r="AC541" s="21">
        <f t="shared" si="41"/>
        <v>2024</v>
      </c>
      <c r="AD541" s="21" t="s">
        <v>480</v>
      </c>
      <c r="AE541" s="39">
        <f t="shared" si="42"/>
        <v>5.1351351351351351</v>
      </c>
      <c r="AF541" s="35">
        <f t="shared" si="43"/>
        <v>0.19473684210526315</v>
      </c>
      <c r="AG541" s="21">
        <f ca="1">TODAY()-streaming_service_data!$D541</f>
        <v>124</v>
      </c>
      <c r="AH541" s="24" t="str">
        <f ca="1">IF(AG541&lt;=100,"Active",IF(streaming_service_data!$AG541&lt;200,"Moderate","In-Active"))</f>
        <v>Moderate</v>
      </c>
      <c r="AI541" s="2">
        <f t="shared" si="44"/>
        <v>11</v>
      </c>
    </row>
    <row r="542" spans="1:35" s="2" customFormat="1" ht="15" x14ac:dyDescent="0.2">
      <c r="A542" s="17">
        <v>6047</v>
      </c>
      <c r="B542" s="17" t="s">
        <v>184</v>
      </c>
      <c r="C542" s="25">
        <v>45619</v>
      </c>
      <c r="D542" s="25">
        <v>45334</v>
      </c>
      <c r="E542" s="17">
        <v>15.99</v>
      </c>
      <c r="F542" s="17">
        <v>30</v>
      </c>
      <c r="G542" s="17" t="s">
        <v>55</v>
      </c>
      <c r="H542" s="17">
        <v>3</v>
      </c>
      <c r="I542" s="17">
        <v>2</v>
      </c>
      <c r="J542" s="17" t="b">
        <v>1</v>
      </c>
      <c r="K542" s="17">
        <v>609</v>
      </c>
      <c r="L542" s="17">
        <v>6</v>
      </c>
      <c r="M542" s="17" t="s">
        <v>39</v>
      </c>
      <c r="N542" s="17" t="s">
        <v>26</v>
      </c>
      <c r="O542" s="17" t="s">
        <v>41</v>
      </c>
      <c r="P542" s="17">
        <v>57</v>
      </c>
      <c r="Q542" s="17">
        <v>3</v>
      </c>
      <c r="R542" s="17" t="b">
        <v>1</v>
      </c>
      <c r="S542" s="17" t="s">
        <v>28</v>
      </c>
      <c r="T542" s="17">
        <v>746</v>
      </c>
      <c r="U542" s="17" t="s">
        <v>65</v>
      </c>
      <c r="V542" s="17" t="s">
        <v>68</v>
      </c>
      <c r="W542" s="17" t="s">
        <v>31</v>
      </c>
      <c r="X542" s="17">
        <v>9</v>
      </c>
      <c r="Y542" s="19">
        <f>streaming_service_data!$X542*streaming_service_data!$E542</f>
        <v>143.91</v>
      </c>
      <c r="Z542" s="17" t="s">
        <v>414</v>
      </c>
      <c r="AA542" s="17">
        <v>2024</v>
      </c>
      <c r="AB542" s="17" t="str">
        <f t="shared" si="40"/>
        <v>Feb</v>
      </c>
      <c r="AC542" s="17">
        <f t="shared" si="41"/>
        <v>2024</v>
      </c>
      <c r="AD542" s="17" t="s">
        <v>480</v>
      </c>
      <c r="AE542" s="38">
        <f t="shared" si="42"/>
        <v>0.52631578947368418</v>
      </c>
      <c r="AF542" s="31">
        <f t="shared" si="43"/>
        <v>1.9</v>
      </c>
      <c r="AG542" s="17">
        <f ca="1">TODAY()-streaming_service_data!$D542</f>
        <v>411</v>
      </c>
      <c r="AH542" s="20" t="str">
        <f ca="1">IF(AG542&lt;=100,"Active",IF(streaming_service_data!$AG542&lt;200,"Moderate","In-Active"))</f>
        <v>In-Active</v>
      </c>
      <c r="AI542" s="2">
        <f t="shared" si="44"/>
        <v>9</v>
      </c>
    </row>
    <row r="543" spans="1:35" s="2" customFormat="1" ht="15" x14ac:dyDescent="0.2">
      <c r="A543" s="21">
        <v>6050</v>
      </c>
      <c r="B543" s="21" t="s">
        <v>209</v>
      </c>
      <c r="C543" s="22">
        <v>45512</v>
      </c>
      <c r="D543" s="22">
        <v>45619</v>
      </c>
      <c r="E543" s="21">
        <v>11.99</v>
      </c>
      <c r="F543" s="21">
        <v>281</v>
      </c>
      <c r="G543" s="21" t="s">
        <v>55</v>
      </c>
      <c r="H543" s="21">
        <v>5</v>
      </c>
      <c r="I543" s="21">
        <v>3</v>
      </c>
      <c r="J543" s="21" t="b">
        <v>0</v>
      </c>
      <c r="K543" s="21">
        <v>217</v>
      </c>
      <c r="L543" s="21">
        <v>162</v>
      </c>
      <c r="M543" s="21" t="s">
        <v>25</v>
      </c>
      <c r="N543" s="21" t="s">
        <v>40</v>
      </c>
      <c r="O543" s="21" t="s">
        <v>41</v>
      </c>
      <c r="P543" s="21">
        <v>0</v>
      </c>
      <c r="Q543" s="21">
        <v>3.4</v>
      </c>
      <c r="R543" s="21" t="b">
        <v>0</v>
      </c>
      <c r="S543" s="21" t="s">
        <v>28</v>
      </c>
      <c r="T543" s="21">
        <v>225</v>
      </c>
      <c r="U543" s="21" t="s">
        <v>29</v>
      </c>
      <c r="V543" s="21" t="s">
        <v>60</v>
      </c>
      <c r="W543" s="21" t="s">
        <v>31</v>
      </c>
      <c r="X543" s="21">
        <v>3</v>
      </c>
      <c r="Y543" s="23">
        <f>streaming_service_data!$X543*streaming_service_data!$E543</f>
        <v>35.97</v>
      </c>
      <c r="Z543" s="21" t="s">
        <v>411</v>
      </c>
      <c r="AA543" s="21">
        <v>2024</v>
      </c>
      <c r="AB543" s="21" t="str">
        <f t="shared" si="40"/>
        <v>Nov</v>
      </c>
      <c r="AC543" s="21">
        <f t="shared" si="41"/>
        <v>2024</v>
      </c>
      <c r="AD543" s="21" t="s">
        <v>478</v>
      </c>
      <c r="AE543" s="39">
        <f t="shared" si="42"/>
        <v>0</v>
      </c>
      <c r="AF543" s="35">
        <f t="shared" si="43"/>
        <v>0</v>
      </c>
      <c r="AG543" s="21">
        <f ca="1">TODAY()-streaming_service_data!$D543</f>
        <v>126</v>
      </c>
      <c r="AH543" s="24" t="str">
        <f ca="1">IF(AG543&lt;=100,"Active",IF(streaming_service_data!$AG543&lt;200,"Moderate","In-Active"))</f>
        <v>Moderate</v>
      </c>
      <c r="AI543" s="2">
        <f t="shared" si="44"/>
        <v>3</v>
      </c>
    </row>
    <row r="544" spans="1:35" s="2" customFormat="1" ht="15" x14ac:dyDescent="0.2">
      <c r="A544" s="17">
        <v>6063</v>
      </c>
      <c r="B544" s="17" t="s">
        <v>61</v>
      </c>
      <c r="C544" s="25">
        <v>45094</v>
      </c>
      <c r="D544" s="25">
        <v>45643</v>
      </c>
      <c r="E544" s="17">
        <v>15.99</v>
      </c>
      <c r="F544" s="17">
        <v>183</v>
      </c>
      <c r="G544" s="17" t="s">
        <v>62</v>
      </c>
      <c r="H544" s="17">
        <v>5</v>
      </c>
      <c r="I544" s="17">
        <v>2</v>
      </c>
      <c r="J544" s="17" t="b">
        <v>1</v>
      </c>
      <c r="K544" s="17">
        <v>676</v>
      </c>
      <c r="L544" s="17">
        <v>61</v>
      </c>
      <c r="M544" s="17" t="s">
        <v>63</v>
      </c>
      <c r="N544" s="17" t="s">
        <v>64</v>
      </c>
      <c r="O544" s="17" t="s">
        <v>41</v>
      </c>
      <c r="P544" s="17">
        <v>26</v>
      </c>
      <c r="Q544" s="17">
        <v>3.3</v>
      </c>
      <c r="R544" s="17" t="b">
        <v>1</v>
      </c>
      <c r="S544" s="17" t="s">
        <v>28</v>
      </c>
      <c r="T544" s="17">
        <v>336</v>
      </c>
      <c r="U544" s="17" t="s">
        <v>65</v>
      </c>
      <c r="V544" s="17" t="s">
        <v>36</v>
      </c>
      <c r="W544" s="17" t="s">
        <v>31</v>
      </c>
      <c r="X544" s="17">
        <v>18</v>
      </c>
      <c r="Y544" s="19">
        <f>streaming_service_data!$X544*streaming_service_data!$E544</f>
        <v>287.82</v>
      </c>
      <c r="Z544" s="17" t="s">
        <v>409</v>
      </c>
      <c r="AA544" s="17">
        <v>2023</v>
      </c>
      <c r="AB544" s="17" t="str">
        <f t="shared" si="40"/>
        <v>Dec</v>
      </c>
      <c r="AC544" s="17">
        <f t="shared" si="41"/>
        <v>2024</v>
      </c>
      <c r="AD544" s="17" t="s">
        <v>480</v>
      </c>
      <c r="AE544" s="38">
        <f t="shared" si="42"/>
        <v>7.0384615384615383</v>
      </c>
      <c r="AF544" s="31">
        <f t="shared" si="43"/>
        <v>0.14207650273224043</v>
      </c>
      <c r="AG544" s="17">
        <f ca="1">TODAY()-streaming_service_data!$D544</f>
        <v>102</v>
      </c>
      <c r="AH544" s="20" t="str">
        <f ca="1">IF(AG544&lt;=100,"Active",IF(streaming_service_data!$AG544&lt;200,"Moderate","In-Active"))</f>
        <v>Moderate</v>
      </c>
      <c r="AI544" s="2">
        <f t="shared" si="44"/>
        <v>18</v>
      </c>
    </row>
    <row r="545" spans="1:35" s="2" customFormat="1" ht="15" x14ac:dyDescent="0.2">
      <c r="A545" s="21">
        <v>6078</v>
      </c>
      <c r="B545" s="21" t="s">
        <v>335</v>
      </c>
      <c r="C545" s="22">
        <v>45558</v>
      </c>
      <c r="D545" s="22">
        <v>45641</v>
      </c>
      <c r="E545" s="21">
        <v>7.99</v>
      </c>
      <c r="F545" s="21">
        <v>281</v>
      </c>
      <c r="G545" s="21" t="s">
        <v>62</v>
      </c>
      <c r="H545" s="21">
        <v>4</v>
      </c>
      <c r="I545" s="21">
        <v>5</v>
      </c>
      <c r="J545" s="21" t="b">
        <v>0</v>
      </c>
      <c r="K545" s="21">
        <v>905</v>
      </c>
      <c r="L545" s="21">
        <v>128</v>
      </c>
      <c r="M545" s="21" t="s">
        <v>63</v>
      </c>
      <c r="N545" s="21" t="s">
        <v>64</v>
      </c>
      <c r="O545" s="21" t="s">
        <v>34</v>
      </c>
      <c r="P545" s="21">
        <v>70</v>
      </c>
      <c r="Q545" s="21">
        <v>4.3</v>
      </c>
      <c r="R545" s="21" t="b">
        <v>0</v>
      </c>
      <c r="S545" s="21" t="s">
        <v>28</v>
      </c>
      <c r="T545" s="21">
        <v>1952</v>
      </c>
      <c r="U545" s="21" t="s">
        <v>57</v>
      </c>
      <c r="V545" s="21" t="s">
        <v>52</v>
      </c>
      <c r="W545" s="21" t="s">
        <v>37</v>
      </c>
      <c r="X545" s="21">
        <v>2</v>
      </c>
      <c r="Y545" s="23">
        <f>streaming_service_data!$X545*streaming_service_data!$E545</f>
        <v>15.98</v>
      </c>
      <c r="Z545" s="21" t="s">
        <v>412</v>
      </c>
      <c r="AA545" s="21">
        <v>2024</v>
      </c>
      <c r="AB545" s="21" t="str">
        <f t="shared" si="40"/>
        <v>Dec</v>
      </c>
      <c r="AC545" s="21">
        <f t="shared" si="41"/>
        <v>2024</v>
      </c>
      <c r="AD545" s="21" t="s">
        <v>479</v>
      </c>
      <c r="AE545" s="39">
        <f t="shared" si="42"/>
        <v>4.0142857142857142</v>
      </c>
      <c r="AF545" s="35">
        <f t="shared" si="43"/>
        <v>0.24911032028469751</v>
      </c>
      <c r="AG545" s="21">
        <f ca="1">TODAY()-streaming_service_data!$D545</f>
        <v>104</v>
      </c>
      <c r="AH545" s="24" t="str">
        <f ca="1">IF(AG545&lt;=100,"Active",IF(streaming_service_data!$AG545&lt;200,"Moderate","In-Active"))</f>
        <v>Moderate</v>
      </c>
      <c r="AI545" s="2">
        <f t="shared" si="44"/>
        <v>2</v>
      </c>
    </row>
    <row r="546" spans="1:35" s="2" customFormat="1" ht="15" x14ac:dyDescent="0.2">
      <c r="A546" s="17">
        <v>6099</v>
      </c>
      <c r="B546" s="17" t="s">
        <v>197</v>
      </c>
      <c r="C546" s="25">
        <v>45345</v>
      </c>
      <c r="D546" s="25">
        <v>45623</v>
      </c>
      <c r="E546" s="17">
        <v>11.99</v>
      </c>
      <c r="F546" s="17">
        <v>37</v>
      </c>
      <c r="G546" s="17" t="s">
        <v>62</v>
      </c>
      <c r="H546" s="17">
        <v>3</v>
      </c>
      <c r="I546" s="17">
        <v>1</v>
      </c>
      <c r="J546" s="17" t="b">
        <v>1</v>
      </c>
      <c r="K546" s="17">
        <v>881</v>
      </c>
      <c r="L546" s="17">
        <v>189</v>
      </c>
      <c r="M546" s="17" t="s">
        <v>39</v>
      </c>
      <c r="N546" s="17" t="s">
        <v>40</v>
      </c>
      <c r="O546" s="17" t="s">
        <v>67</v>
      </c>
      <c r="P546" s="17">
        <v>32</v>
      </c>
      <c r="Q546" s="17">
        <v>3.9</v>
      </c>
      <c r="R546" s="17" t="b">
        <v>0</v>
      </c>
      <c r="S546" s="17" t="s">
        <v>28</v>
      </c>
      <c r="T546" s="17">
        <v>1382</v>
      </c>
      <c r="U546" s="17" t="s">
        <v>29</v>
      </c>
      <c r="V546" s="17" t="s">
        <v>30</v>
      </c>
      <c r="W546" s="17" t="s">
        <v>53</v>
      </c>
      <c r="X546" s="17">
        <v>9</v>
      </c>
      <c r="Y546" s="19">
        <f>streaming_service_data!$X546*streaming_service_data!$E546</f>
        <v>107.91</v>
      </c>
      <c r="Z546" s="17" t="s">
        <v>405</v>
      </c>
      <c r="AA546" s="17">
        <v>2024</v>
      </c>
      <c r="AB546" s="17" t="str">
        <f t="shared" si="40"/>
        <v>Nov</v>
      </c>
      <c r="AC546" s="17">
        <f t="shared" si="41"/>
        <v>2024</v>
      </c>
      <c r="AD546" s="17" t="s">
        <v>478</v>
      </c>
      <c r="AE546" s="38">
        <f t="shared" si="42"/>
        <v>1.15625</v>
      </c>
      <c r="AF546" s="31">
        <f t="shared" si="43"/>
        <v>0.86486486486486491</v>
      </c>
      <c r="AG546" s="17">
        <f ca="1">TODAY()-streaming_service_data!$D546</f>
        <v>122</v>
      </c>
      <c r="AH546" s="20" t="str">
        <f ca="1">IF(AG546&lt;=100,"Active",IF(streaming_service_data!$AG546&lt;200,"Moderate","In-Active"))</f>
        <v>Moderate</v>
      </c>
      <c r="AI546" s="2">
        <f t="shared" si="44"/>
        <v>9</v>
      </c>
    </row>
    <row r="547" spans="1:35" s="2" customFormat="1" ht="15" x14ac:dyDescent="0.2">
      <c r="A547" s="21">
        <v>6100</v>
      </c>
      <c r="B547" s="21" t="s">
        <v>294</v>
      </c>
      <c r="C547" s="22">
        <v>45467</v>
      </c>
      <c r="D547" s="22">
        <v>45616</v>
      </c>
      <c r="E547" s="21">
        <v>11.99</v>
      </c>
      <c r="F547" s="21">
        <v>191</v>
      </c>
      <c r="G547" s="21" t="s">
        <v>62</v>
      </c>
      <c r="H547" s="21">
        <v>1</v>
      </c>
      <c r="I547" s="21">
        <v>4</v>
      </c>
      <c r="J547" s="21" t="b">
        <v>0</v>
      </c>
      <c r="K547" s="21">
        <v>925</v>
      </c>
      <c r="L547" s="21">
        <v>124</v>
      </c>
      <c r="M547" s="21" t="s">
        <v>63</v>
      </c>
      <c r="N547" s="21" t="s">
        <v>64</v>
      </c>
      <c r="O547" s="21" t="s">
        <v>27</v>
      </c>
      <c r="P547" s="21">
        <v>37</v>
      </c>
      <c r="Q547" s="21">
        <v>4.0999999999999996</v>
      </c>
      <c r="R547" s="21" t="b">
        <v>0</v>
      </c>
      <c r="S547" s="21" t="s">
        <v>28</v>
      </c>
      <c r="T547" s="21">
        <v>608</v>
      </c>
      <c r="U547" s="21" t="s">
        <v>29</v>
      </c>
      <c r="V547" s="21" t="s">
        <v>52</v>
      </c>
      <c r="W547" s="21" t="s">
        <v>37</v>
      </c>
      <c r="X547" s="21">
        <v>4</v>
      </c>
      <c r="Y547" s="23">
        <f>streaming_service_data!$X547*streaming_service_data!$E547</f>
        <v>47.96</v>
      </c>
      <c r="Z547" s="21" t="s">
        <v>409</v>
      </c>
      <c r="AA547" s="21">
        <v>2024</v>
      </c>
      <c r="AB547" s="21" t="str">
        <f t="shared" si="40"/>
        <v>Nov</v>
      </c>
      <c r="AC547" s="21">
        <f t="shared" si="41"/>
        <v>2024</v>
      </c>
      <c r="AD547" s="21" t="s">
        <v>478</v>
      </c>
      <c r="AE547" s="39">
        <f t="shared" si="42"/>
        <v>5.1621621621621623</v>
      </c>
      <c r="AF547" s="35">
        <f t="shared" si="43"/>
        <v>0.193717277486911</v>
      </c>
      <c r="AG547" s="21">
        <f ca="1">TODAY()-streaming_service_data!$D547</f>
        <v>129</v>
      </c>
      <c r="AH547" s="24" t="str">
        <f ca="1">IF(AG547&lt;=100,"Active",IF(streaming_service_data!$AG547&lt;200,"Moderate","In-Active"))</f>
        <v>Moderate</v>
      </c>
      <c r="AI547" s="2">
        <f t="shared" si="44"/>
        <v>4</v>
      </c>
    </row>
    <row r="548" spans="1:35" s="2" customFormat="1" ht="15" x14ac:dyDescent="0.2">
      <c r="A548" s="17">
        <v>6109</v>
      </c>
      <c r="B548" s="17" t="s">
        <v>130</v>
      </c>
      <c r="C548" s="25">
        <v>45224</v>
      </c>
      <c r="D548" s="25">
        <v>45455</v>
      </c>
      <c r="E548" s="17">
        <v>15.99</v>
      </c>
      <c r="F548" s="17">
        <v>425</v>
      </c>
      <c r="G548" s="17" t="s">
        <v>79</v>
      </c>
      <c r="H548" s="17">
        <v>2</v>
      </c>
      <c r="I548" s="17">
        <v>2</v>
      </c>
      <c r="J548" s="17" t="b">
        <v>1</v>
      </c>
      <c r="K548" s="17">
        <v>552</v>
      </c>
      <c r="L548" s="17">
        <v>27</v>
      </c>
      <c r="M548" s="17" t="s">
        <v>63</v>
      </c>
      <c r="N548" s="17" t="s">
        <v>64</v>
      </c>
      <c r="O548" s="17" t="s">
        <v>56</v>
      </c>
      <c r="P548" s="17">
        <v>36</v>
      </c>
      <c r="Q548" s="17">
        <v>4</v>
      </c>
      <c r="R548" s="17" t="b">
        <v>1</v>
      </c>
      <c r="S548" s="17" t="s">
        <v>28</v>
      </c>
      <c r="T548" s="17">
        <v>1325</v>
      </c>
      <c r="U548" s="17" t="s">
        <v>65</v>
      </c>
      <c r="V548" s="17" t="s">
        <v>52</v>
      </c>
      <c r="W548" s="17" t="s">
        <v>31</v>
      </c>
      <c r="X548" s="17">
        <v>7</v>
      </c>
      <c r="Y548" s="19">
        <f>streaming_service_data!$X548*streaming_service_data!$E548</f>
        <v>111.93</v>
      </c>
      <c r="Z548" s="17" t="s">
        <v>413</v>
      </c>
      <c r="AA548" s="17">
        <v>2023</v>
      </c>
      <c r="AB548" s="17" t="str">
        <f t="shared" si="40"/>
        <v>Jun</v>
      </c>
      <c r="AC548" s="17">
        <f t="shared" si="41"/>
        <v>2024</v>
      </c>
      <c r="AD548" s="17" t="s">
        <v>480</v>
      </c>
      <c r="AE548" s="38">
        <f t="shared" si="42"/>
        <v>11.805555555555555</v>
      </c>
      <c r="AF548" s="31">
        <f t="shared" si="43"/>
        <v>8.4705882352941173E-2</v>
      </c>
      <c r="AG548" s="17">
        <f ca="1">TODAY()-streaming_service_data!$D548</f>
        <v>290</v>
      </c>
      <c r="AH548" s="20" t="str">
        <f ca="1">IF(AG548&lt;=100,"Active",IF(streaming_service_data!$AG548&lt;200,"Moderate","In-Active"))</f>
        <v>In-Active</v>
      </c>
      <c r="AI548" s="2">
        <f t="shared" si="44"/>
        <v>7</v>
      </c>
    </row>
    <row r="549" spans="1:35" s="2" customFormat="1" ht="15" x14ac:dyDescent="0.2">
      <c r="A549" s="21">
        <v>6111</v>
      </c>
      <c r="B549" s="21" t="s">
        <v>119</v>
      </c>
      <c r="C549" s="22">
        <v>45241</v>
      </c>
      <c r="D549" s="22">
        <v>45639</v>
      </c>
      <c r="E549" s="21">
        <v>11.99</v>
      </c>
      <c r="F549" s="21">
        <v>168</v>
      </c>
      <c r="G549" s="21" t="s">
        <v>79</v>
      </c>
      <c r="H549" s="21">
        <v>1</v>
      </c>
      <c r="I549" s="21">
        <v>2</v>
      </c>
      <c r="J549" s="21" t="b">
        <v>0</v>
      </c>
      <c r="K549" s="21">
        <v>247</v>
      </c>
      <c r="L549" s="21">
        <v>172</v>
      </c>
      <c r="M549" s="21" t="s">
        <v>74</v>
      </c>
      <c r="N549" s="21" t="s">
        <v>64</v>
      </c>
      <c r="O549" s="21" t="s">
        <v>67</v>
      </c>
      <c r="P549" s="21">
        <v>98</v>
      </c>
      <c r="Q549" s="21">
        <v>3.5</v>
      </c>
      <c r="R549" s="21" t="b">
        <v>0</v>
      </c>
      <c r="S549" s="21" t="s">
        <v>28</v>
      </c>
      <c r="T549" s="21">
        <v>3626</v>
      </c>
      <c r="U549" s="21" t="s">
        <v>51</v>
      </c>
      <c r="V549" s="21" t="s">
        <v>30</v>
      </c>
      <c r="W549" s="21" t="s">
        <v>37</v>
      </c>
      <c r="X549" s="21">
        <v>13</v>
      </c>
      <c r="Y549" s="23">
        <f>streaming_service_data!$X549*streaming_service_data!$E549</f>
        <v>155.87</v>
      </c>
      <c r="Z549" s="21" t="s">
        <v>414</v>
      </c>
      <c r="AA549" s="21">
        <v>2023</v>
      </c>
      <c r="AB549" s="21" t="str">
        <f t="shared" si="40"/>
        <v>Dec</v>
      </c>
      <c r="AC549" s="21">
        <f t="shared" si="41"/>
        <v>2024</v>
      </c>
      <c r="AD549" s="21" t="s">
        <v>478</v>
      </c>
      <c r="AE549" s="39">
        <f t="shared" si="42"/>
        <v>1.7142857142857142</v>
      </c>
      <c r="AF549" s="35">
        <f t="shared" si="43"/>
        <v>0.58333333333333337</v>
      </c>
      <c r="AG549" s="21">
        <f ca="1">TODAY()-streaming_service_data!$D549</f>
        <v>106</v>
      </c>
      <c r="AH549" s="24" t="str">
        <f ca="1">IF(AG549&lt;=100,"Active",IF(streaming_service_data!$AG549&lt;200,"Moderate","In-Active"))</f>
        <v>Moderate</v>
      </c>
      <c r="AI549" s="2">
        <f t="shared" si="44"/>
        <v>13</v>
      </c>
    </row>
    <row r="550" spans="1:35" s="2" customFormat="1" ht="15" x14ac:dyDescent="0.2">
      <c r="A550" s="17">
        <v>6113</v>
      </c>
      <c r="B550" s="17" t="s">
        <v>391</v>
      </c>
      <c r="C550" s="25">
        <v>45088</v>
      </c>
      <c r="D550" s="25">
        <v>45640</v>
      </c>
      <c r="E550" s="17">
        <v>11.99</v>
      </c>
      <c r="F550" s="17">
        <v>491</v>
      </c>
      <c r="G550" s="17" t="s">
        <v>62</v>
      </c>
      <c r="H550" s="17">
        <v>3</v>
      </c>
      <c r="I550" s="17">
        <v>4</v>
      </c>
      <c r="J550" s="17" t="b">
        <v>1</v>
      </c>
      <c r="K550" s="17">
        <v>779</v>
      </c>
      <c r="L550" s="17">
        <v>86</v>
      </c>
      <c r="M550" s="17" t="s">
        <v>44</v>
      </c>
      <c r="N550" s="17" t="s">
        <v>64</v>
      </c>
      <c r="O550" s="17" t="s">
        <v>27</v>
      </c>
      <c r="P550" s="17">
        <v>85</v>
      </c>
      <c r="Q550" s="17">
        <v>4.7</v>
      </c>
      <c r="R550" s="17" t="b">
        <v>1</v>
      </c>
      <c r="S550" s="17" t="s">
        <v>28</v>
      </c>
      <c r="T550" s="17">
        <v>398</v>
      </c>
      <c r="U550" s="17" t="s">
        <v>57</v>
      </c>
      <c r="V550" s="17" t="s">
        <v>68</v>
      </c>
      <c r="W550" s="17" t="s">
        <v>37</v>
      </c>
      <c r="X550" s="17">
        <v>18</v>
      </c>
      <c r="Y550" s="19">
        <f>streaming_service_data!$X550*streaming_service_data!$E550</f>
        <v>215.82</v>
      </c>
      <c r="Z550" s="17" t="s">
        <v>409</v>
      </c>
      <c r="AA550" s="17">
        <v>2023</v>
      </c>
      <c r="AB550" s="17" t="str">
        <f t="shared" si="40"/>
        <v>Dec</v>
      </c>
      <c r="AC550" s="17">
        <f t="shared" si="41"/>
        <v>2024</v>
      </c>
      <c r="AD550" s="17" t="s">
        <v>478</v>
      </c>
      <c r="AE550" s="38">
        <f t="shared" si="42"/>
        <v>5.776470588235294</v>
      </c>
      <c r="AF550" s="31">
        <f t="shared" si="43"/>
        <v>0.17311608961303462</v>
      </c>
      <c r="AG550" s="17">
        <f ca="1">TODAY()-streaming_service_data!$D550</f>
        <v>105</v>
      </c>
      <c r="AH550" s="20" t="str">
        <f ca="1">IF(AG550&lt;=100,"Active",IF(streaming_service_data!$AG550&lt;200,"Moderate","In-Active"))</f>
        <v>Moderate</v>
      </c>
      <c r="AI550" s="2">
        <f t="shared" si="44"/>
        <v>18</v>
      </c>
    </row>
    <row r="551" spans="1:35" s="2" customFormat="1" ht="15" x14ac:dyDescent="0.2">
      <c r="A551" s="21">
        <v>6117</v>
      </c>
      <c r="B551" s="21" t="s">
        <v>104</v>
      </c>
      <c r="C551" s="22">
        <v>45442</v>
      </c>
      <c r="D551" s="22">
        <v>45623</v>
      </c>
      <c r="E551" s="21">
        <v>7.99</v>
      </c>
      <c r="F551" s="21">
        <v>14</v>
      </c>
      <c r="G551" s="21" t="s">
        <v>33</v>
      </c>
      <c r="H551" s="21">
        <v>5</v>
      </c>
      <c r="I551" s="21">
        <v>5</v>
      </c>
      <c r="J551" s="21" t="b">
        <v>1</v>
      </c>
      <c r="K551" s="21">
        <v>95</v>
      </c>
      <c r="L551" s="21">
        <v>158</v>
      </c>
      <c r="M551" s="21" t="s">
        <v>59</v>
      </c>
      <c r="N551" s="21" t="s">
        <v>49</v>
      </c>
      <c r="O551" s="21" t="s">
        <v>27</v>
      </c>
      <c r="P551" s="21">
        <v>49</v>
      </c>
      <c r="Q551" s="21">
        <v>3.9</v>
      </c>
      <c r="R551" s="21" t="b">
        <v>0</v>
      </c>
      <c r="S551" s="21" t="s">
        <v>28</v>
      </c>
      <c r="T551" s="21">
        <v>1849</v>
      </c>
      <c r="U551" s="21" t="s">
        <v>65</v>
      </c>
      <c r="V551" s="21" t="s">
        <v>52</v>
      </c>
      <c r="W551" s="21" t="s">
        <v>37</v>
      </c>
      <c r="X551" s="21">
        <v>5</v>
      </c>
      <c r="Y551" s="23">
        <f>streaming_service_data!$X551*streaming_service_data!$E551</f>
        <v>39.950000000000003</v>
      </c>
      <c r="Z551" s="21" t="s">
        <v>408</v>
      </c>
      <c r="AA551" s="21">
        <v>2024</v>
      </c>
      <c r="AB551" s="21" t="str">
        <f t="shared" si="40"/>
        <v>Nov</v>
      </c>
      <c r="AC551" s="21">
        <f t="shared" si="41"/>
        <v>2024</v>
      </c>
      <c r="AD551" s="21" t="s">
        <v>479</v>
      </c>
      <c r="AE551" s="39">
        <f t="shared" si="42"/>
        <v>0.2857142857142857</v>
      </c>
      <c r="AF551" s="35">
        <f t="shared" si="43"/>
        <v>3.5</v>
      </c>
      <c r="AG551" s="21">
        <f ca="1">TODAY()-streaming_service_data!$D551</f>
        <v>122</v>
      </c>
      <c r="AH551" s="24" t="str">
        <f ca="1">IF(AG551&lt;=100,"Active",IF(streaming_service_data!$AG551&lt;200,"Moderate","In-Active"))</f>
        <v>Moderate</v>
      </c>
      <c r="AI551" s="2">
        <f t="shared" si="44"/>
        <v>5</v>
      </c>
    </row>
    <row r="552" spans="1:35" s="2" customFormat="1" ht="15" x14ac:dyDescent="0.2">
      <c r="A552" s="17">
        <v>6130</v>
      </c>
      <c r="B552" s="17" t="s">
        <v>109</v>
      </c>
      <c r="C552" s="25">
        <v>45407</v>
      </c>
      <c r="D552" s="25">
        <v>45642</v>
      </c>
      <c r="E552" s="17">
        <v>11.99</v>
      </c>
      <c r="F552" s="17">
        <v>360</v>
      </c>
      <c r="G552" s="17" t="s">
        <v>79</v>
      </c>
      <c r="H552" s="17">
        <v>1</v>
      </c>
      <c r="I552" s="17">
        <v>2</v>
      </c>
      <c r="J552" s="17" t="b">
        <v>1</v>
      </c>
      <c r="K552" s="17">
        <v>161</v>
      </c>
      <c r="L552" s="17">
        <v>93</v>
      </c>
      <c r="M552" s="17" t="s">
        <v>48</v>
      </c>
      <c r="N552" s="17" t="s">
        <v>40</v>
      </c>
      <c r="O552" s="17" t="s">
        <v>50</v>
      </c>
      <c r="P552" s="17">
        <v>30</v>
      </c>
      <c r="Q552" s="17">
        <v>3.3</v>
      </c>
      <c r="R552" s="17" t="b">
        <v>1</v>
      </c>
      <c r="S552" s="17" t="s">
        <v>28</v>
      </c>
      <c r="T552" s="17">
        <v>2299</v>
      </c>
      <c r="U552" s="17" t="s">
        <v>35</v>
      </c>
      <c r="V552" s="17" t="s">
        <v>68</v>
      </c>
      <c r="W552" s="17" t="s">
        <v>75</v>
      </c>
      <c r="X552" s="17">
        <v>7</v>
      </c>
      <c r="Y552" s="19">
        <f>streaming_service_data!$X552*streaming_service_data!$E552</f>
        <v>83.93</v>
      </c>
      <c r="Z552" s="17" t="s">
        <v>407</v>
      </c>
      <c r="AA552" s="17">
        <v>2024</v>
      </c>
      <c r="AB552" s="17" t="str">
        <f t="shared" si="40"/>
        <v>Dec</v>
      </c>
      <c r="AC552" s="17">
        <f t="shared" si="41"/>
        <v>2024</v>
      </c>
      <c r="AD552" s="17" t="s">
        <v>478</v>
      </c>
      <c r="AE552" s="38">
        <f t="shared" si="42"/>
        <v>12</v>
      </c>
      <c r="AF552" s="31">
        <f t="shared" si="43"/>
        <v>8.3333333333333329E-2</v>
      </c>
      <c r="AG552" s="17">
        <f ca="1">TODAY()-streaming_service_data!$D552</f>
        <v>103</v>
      </c>
      <c r="AH552" s="20" t="str">
        <f ca="1">IF(AG552&lt;=100,"Active",IF(streaming_service_data!$AG552&lt;200,"Moderate","In-Active"))</f>
        <v>Moderate</v>
      </c>
      <c r="AI552" s="2">
        <f t="shared" si="44"/>
        <v>7</v>
      </c>
    </row>
    <row r="553" spans="1:35" s="2" customFormat="1" ht="15" x14ac:dyDescent="0.2">
      <c r="A553" s="21">
        <v>6131</v>
      </c>
      <c r="B553" s="21" t="s">
        <v>69</v>
      </c>
      <c r="C553" s="22">
        <v>45503</v>
      </c>
      <c r="D553" s="22">
        <v>45643</v>
      </c>
      <c r="E553" s="21">
        <v>7.99</v>
      </c>
      <c r="F553" s="21">
        <v>242</v>
      </c>
      <c r="G553" s="21" t="s">
        <v>55</v>
      </c>
      <c r="H553" s="21">
        <v>5</v>
      </c>
      <c r="I553" s="21">
        <v>2</v>
      </c>
      <c r="J553" s="21" t="b">
        <v>1</v>
      </c>
      <c r="K553" s="21">
        <v>156</v>
      </c>
      <c r="L553" s="21">
        <v>166</v>
      </c>
      <c r="M553" s="21" t="s">
        <v>74</v>
      </c>
      <c r="N553" s="21" t="s">
        <v>64</v>
      </c>
      <c r="O553" s="21" t="s">
        <v>27</v>
      </c>
      <c r="P553" s="21">
        <v>53</v>
      </c>
      <c r="Q553" s="21">
        <v>5</v>
      </c>
      <c r="R553" s="21" t="b">
        <v>0</v>
      </c>
      <c r="S553" s="21" t="s">
        <v>28</v>
      </c>
      <c r="T553" s="21">
        <v>1697</v>
      </c>
      <c r="U553" s="21" t="s">
        <v>65</v>
      </c>
      <c r="V553" s="21" t="s">
        <v>52</v>
      </c>
      <c r="W553" s="21" t="s">
        <v>31</v>
      </c>
      <c r="X553" s="21">
        <v>4</v>
      </c>
      <c r="Y553" s="23">
        <f>streaming_service_data!$X553*streaming_service_data!$E553</f>
        <v>31.96</v>
      </c>
      <c r="Z553" s="21" t="s">
        <v>410</v>
      </c>
      <c r="AA553" s="21">
        <v>2024</v>
      </c>
      <c r="AB553" s="21" t="str">
        <f t="shared" si="40"/>
        <v>Dec</v>
      </c>
      <c r="AC553" s="21">
        <f t="shared" si="41"/>
        <v>2024</v>
      </c>
      <c r="AD553" s="21" t="s">
        <v>479</v>
      </c>
      <c r="AE553" s="39">
        <f t="shared" si="42"/>
        <v>4.5660377358490569</v>
      </c>
      <c r="AF553" s="35">
        <f t="shared" si="43"/>
        <v>0.21900826446280991</v>
      </c>
      <c r="AG553" s="21">
        <f ca="1">TODAY()-streaming_service_data!$D553</f>
        <v>102</v>
      </c>
      <c r="AH553" s="24" t="str">
        <f ca="1">IF(AG553&lt;=100,"Active",IF(streaming_service_data!$AG553&lt;200,"Moderate","In-Active"))</f>
        <v>Moderate</v>
      </c>
      <c r="AI553" s="2">
        <f t="shared" si="44"/>
        <v>4</v>
      </c>
    </row>
    <row r="554" spans="1:35" s="2" customFormat="1" ht="15" x14ac:dyDescent="0.2">
      <c r="A554" s="17">
        <v>6135</v>
      </c>
      <c r="B554" s="17" t="s">
        <v>84</v>
      </c>
      <c r="C554" s="25">
        <v>45575</v>
      </c>
      <c r="D554" s="25">
        <v>45617</v>
      </c>
      <c r="E554" s="17">
        <v>7.99</v>
      </c>
      <c r="F554" s="17">
        <v>322</v>
      </c>
      <c r="G554" s="17" t="s">
        <v>33</v>
      </c>
      <c r="H554" s="17">
        <v>1</v>
      </c>
      <c r="I554" s="17">
        <v>5</v>
      </c>
      <c r="J554" s="17" t="b">
        <v>1</v>
      </c>
      <c r="K554" s="17">
        <v>446</v>
      </c>
      <c r="L554" s="17">
        <v>114</v>
      </c>
      <c r="M554" s="17" t="s">
        <v>59</v>
      </c>
      <c r="N554" s="17" t="s">
        <v>49</v>
      </c>
      <c r="O554" s="17" t="s">
        <v>56</v>
      </c>
      <c r="P554" s="17">
        <v>84</v>
      </c>
      <c r="Q554" s="17">
        <v>4.5</v>
      </c>
      <c r="R554" s="17" t="b">
        <v>1</v>
      </c>
      <c r="S554" s="17" t="s">
        <v>28</v>
      </c>
      <c r="T554" s="17">
        <v>1539</v>
      </c>
      <c r="U554" s="17" t="s">
        <v>65</v>
      </c>
      <c r="V554" s="17" t="s">
        <v>36</v>
      </c>
      <c r="W554" s="17" t="s">
        <v>31</v>
      </c>
      <c r="X554" s="17">
        <v>1</v>
      </c>
      <c r="Y554" s="19">
        <f>streaming_service_data!$X554*streaming_service_data!$E554</f>
        <v>7.99</v>
      </c>
      <c r="Z554" s="17" t="s">
        <v>413</v>
      </c>
      <c r="AA554" s="17">
        <v>2024</v>
      </c>
      <c r="AB554" s="17" t="str">
        <f t="shared" si="40"/>
        <v>Nov</v>
      </c>
      <c r="AC554" s="17">
        <f t="shared" si="41"/>
        <v>2024</v>
      </c>
      <c r="AD554" s="17" t="s">
        <v>479</v>
      </c>
      <c r="AE554" s="38">
        <f t="shared" si="42"/>
        <v>3.8333333333333335</v>
      </c>
      <c r="AF554" s="31">
        <f t="shared" si="43"/>
        <v>0.2608695652173913</v>
      </c>
      <c r="AG554" s="17">
        <f ca="1">TODAY()-streaming_service_data!$D554</f>
        <v>128</v>
      </c>
      <c r="AH554" s="20" t="str">
        <f ca="1">IF(AG554&lt;=100,"Active",IF(streaming_service_data!$AG554&lt;200,"Moderate","In-Active"))</f>
        <v>Moderate</v>
      </c>
      <c r="AI554" s="2">
        <f t="shared" si="44"/>
        <v>1</v>
      </c>
    </row>
    <row r="555" spans="1:35" s="2" customFormat="1" ht="15" x14ac:dyDescent="0.2">
      <c r="A555" s="21">
        <v>6138</v>
      </c>
      <c r="B555" s="21" t="s">
        <v>61</v>
      </c>
      <c r="C555" s="22">
        <v>45536</v>
      </c>
      <c r="D555" s="22">
        <v>45619</v>
      </c>
      <c r="E555" s="21">
        <v>15.99</v>
      </c>
      <c r="F555" s="21">
        <v>10</v>
      </c>
      <c r="G555" s="21" t="s">
        <v>46</v>
      </c>
      <c r="H555" s="21">
        <v>4</v>
      </c>
      <c r="I555" s="21">
        <v>6</v>
      </c>
      <c r="J555" s="21" t="b">
        <v>1</v>
      </c>
      <c r="K555" s="21">
        <v>236</v>
      </c>
      <c r="L555" s="21">
        <v>183</v>
      </c>
      <c r="M555" s="21" t="s">
        <v>48</v>
      </c>
      <c r="N555" s="21" t="s">
        <v>49</v>
      </c>
      <c r="O555" s="21" t="s">
        <v>56</v>
      </c>
      <c r="P555" s="21">
        <v>86</v>
      </c>
      <c r="Q555" s="21">
        <v>3.8</v>
      </c>
      <c r="R555" s="21" t="b">
        <v>0</v>
      </c>
      <c r="S555" s="21" t="s">
        <v>28</v>
      </c>
      <c r="T555" s="21">
        <v>959</v>
      </c>
      <c r="U555" s="21" t="s">
        <v>29</v>
      </c>
      <c r="V555" s="21" t="s">
        <v>60</v>
      </c>
      <c r="W555" s="21" t="s">
        <v>31</v>
      </c>
      <c r="X555" s="21">
        <v>2</v>
      </c>
      <c r="Y555" s="23">
        <f>streaming_service_data!$X555*streaming_service_data!$E555</f>
        <v>31.98</v>
      </c>
      <c r="Z555" s="21" t="s">
        <v>412</v>
      </c>
      <c r="AA555" s="21">
        <v>2024</v>
      </c>
      <c r="AB555" s="21" t="str">
        <f t="shared" si="40"/>
        <v>Nov</v>
      </c>
      <c r="AC555" s="21">
        <f t="shared" si="41"/>
        <v>2024</v>
      </c>
      <c r="AD555" s="21" t="s">
        <v>480</v>
      </c>
      <c r="AE555" s="39">
        <f t="shared" si="42"/>
        <v>0.11627906976744186</v>
      </c>
      <c r="AF555" s="35">
        <f t="shared" si="43"/>
        <v>8.6</v>
      </c>
      <c r="AG555" s="21">
        <f ca="1">TODAY()-streaming_service_data!$D555</f>
        <v>126</v>
      </c>
      <c r="AH555" s="24" t="str">
        <f ca="1">IF(AG555&lt;=100,"Active",IF(streaming_service_data!$AG555&lt;200,"Moderate","In-Active"))</f>
        <v>Moderate</v>
      </c>
      <c r="AI555" s="2">
        <f t="shared" si="44"/>
        <v>2</v>
      </c>
    </row>
    <row r="556" spans="1:35" s="2" customFormat="1" ht="15" x14ac:dyDescent="0.2">
      <c r="A556" s="17">
        <v>6170</v>
      </c>
      <c r="B556" s="17" t="s">
        <v>157</v>
      </c>
      <c r="C556" s="25">
        <v>45464</v>
      </c>
      <c r="D556" s="25">
        <v>45618</v>
      </c>
      <c r="E556" s="17">
        <v>15.99</v>
      </c>
      <c r="F556" s="17">
        <v>298</v>
      </c>
      <c r="G556" s="17" t="s">
        <v>55</v>
      </c>
      <c r="H556" s="17">
        <v>5</v>
      </c>
      <c r="I556" s="17">
        <v>1</v>
      </c>
      <c r="J556" s="17" t="b">
        <v>1</v>
      </c>
      <c r="K556" s="17">
        <v>943</v>
      </c>
      <c r="L556" s="17">
        <v>187</v>
      </c>
      <c r="M556" s="17" t="s">
        <v>44</v>
      </c>
      <c r="N556" s="17" t="s">
        <v>64</v>
      </c>
      <c r="O556" s="17" t="s">
        <v>50</v>
      </c>
      <c r="P556" s="17">
        <v>60</v>
      </c>
      <c r="Q556" s="17">
        <v>3.7</v>
      </c>
      <c r="R556" s="17" t="b">
        <v>0</v>
      </c>
      <c r="S556" s="17" t="s">
        <v>28</v>
      </c>
      <c r="T556" s="17">
        <v>4338</v>
      </c>
      <c r="U556" s="17" t="s">
        <v>35</v>
      </c>
      <c r="V556" s="17" t="s">
        <v>60</v>
      </c>
      <c r="W556" s="17" t="s">
        <v>31</v>
      </c>
      <c r="X556" s="17">
        <v>5</v>
      </c>
      <c r="Y556" s="19">
        <f>streaming_service_data!$X556*streaming_service_data!$E556</f>
        <v>79.95</v>
      </c>
      <c r="Z556" s="17" t="s">
        <v>409</v>
      </c>
      <c r="AA556" s="17">
        <v>2024</v>
      </c>
      <c r="AB556" s="17" t="str">
        <f t="shared" si="40"/>
        <v>Nov</v>
      </c>
      <c r="AC556" s="17">
        <f t="shared" si="41"/>
        <v>2024</v>
      </c>
      <c r="AD556" s="17" t="s">
        <v>480</v>
      </c>
      <c r="AE556" s="38">
        <f t="shared" si="42"/>
        <v>4.9666666666666668</v>
      </c>
      <c r="AF556" s="31">
        <f t="shared" si="43"/>
        <v>0.20134228187919462</v>
      </c>
      <c r="AG556" s="17">
        <f ca="1">TODAY()-streaming_service_data!$D556</f>
        <v>127</v>
      </c>
      <c r="AH556" s="20" t="str">
        <f ca="1">IF(AG556&lt;=100,"Active",IF(streaming_service_data!$AG556&lt;200,"Moderate","In-Active"))</f>
        <v>Moderate</v>
      </c>
      <c r="AI556" s="2">
        <f t="shared" si="44"/>
        <v>5</v>
      </c>
    </row>
    <row r="557" spans="1:35" s="2" customFormat="1" ht="15" x14ac:dyDescent="0.2">
      <c r="A557" s="21">
        <v>6178</v>
      </c>
      <c r="B557" s="21" t="s">
        <v>119</v>
      </c>
      <c r="C557" s="22">
        <v>44929</v>
      </c>
      <c r="D557" s="22">
        <v>45547</v>
      </c>
      <c r="E557" s="21">
        <v>11.99</v>
      </c>
      <c r="F557" s="21">
        <v>262</v>
      </c>
      <c r="G557" s="21" t="s">
        <v>46</v>
      </c>
      <c r="H557" s="21">
        <v>5</v>
      </c>
      <c r="I557" s="21">
        <v>5</v>
      </c>
      <c r="J557" s="21" t="b">
        <v>1</v>
      </c>
      <c r="K557" s="21">
        <v>849</v>
      </c>
      <c r="L557" s="21">
        <v>68</v>
      </c>
      <c r="M557" s="21" t="s">
        <v>48</v>
      </c>
      <c r="N557" s="21" t="s">
        <v>49</v>
      </c>
      <c r="O557" s="21" t="s">
        <v>67</v>
      </c>
      <c r="P557" s="21">
        <v>24</v>
      </c>
      <c r="Q557" s="21">
        <v>3</v>
      </c>
      <c r="R557" s="21" t="b">
        <v>0</v>
      </c>
      <c r="S557" s="21" t="s">
        <v>28</v>
      </c>
      <c r="T557" s="21">
        <v>1721</v>
      </c>
      <c r="U557" s="21" t="s">
        <v>29</v>
      </c>
      <c r="V557" s="21" t="s">
        <v>52</v>
      </c>
      <c r="W557" s="21" t="s">
        <v>53</v>
      </c>
      <c r="X557" s="21">
        <v>20</v>
      </c>
      <c r="Y557" s="23">
        <f>streaming_service_data!$X557*streaming_service_data!$E557</f>
        <v>239.8</v>
      </c>
      <c r="Z557" s="21" t="s">
        <v>404</v>
      </c>
      <c r="AA557" s="21">
        <v>2023</v>
      </c>
      <c r="AB557" s="21" t="str">
        <f t="shared" si="40"/>
        <v>Sep</v>
      </c>
      <c r="AC557" s="21">
        <f t="shared" si="41"/>
        <v>2024</v>
      </c>
      <c r="AD557" s="21" t="s">
        <v>478</v>
      </c>
      <c r="AE557" s="39">
        <f t="shared" si="42"/>
        <v>10.916666666666666</v>
      </c>
      <c r="AF557" s="35">
        <f t="shared" si="43"/>
        <v>9.1603053435114504E-2</v>
      </c>
      <c r="AG557" s="21">
        <f ca="1">TODAY()-streaming_service_data!$D557</f>
        <v>198</v>
      </c>
      <c r="AH557" s="24" t="str">
        <f ca="1">IF(AG557&lt;=100,"Active",IF(streaming_service_data!$AG557&lt;200,"Moderate","In-Active"))</f>
        <v>Moderate</v>
      </c>
      <c r="AI557" s="2">
        <f t="shared" si="44"/>
        <v>20</v>
      </c>
    </row>
    <row r="558" spans="1:35" s="2" customFormat="1" ht="15" x14ac:dyDescent="0.2">
      <c r="A558" s="17">
        <v>6180</v>
      </c>
      <c r="B558" s="17" t="s">
        <v>384</v>
      </c>
      <c r="C558" s="25">
        <v>45543</v>
      </c>
      <c r="D558" s="25">
        <v>45334</v>
      </c>
      <c r="E558" s="17">
        <v>11.99</v>
      </c>
      <c r="F558" s="17">
        <v>154</v>
      </c>
      <c r="G558" s="17" t="s">
        <v>79</v>
      </c>
      <c r="H558" s="17">
        <v>1</v>
      </c>
      <c r="I558" s="17">
        <v>5</v>
      </c>
      <c r="J558" s="17" t="b">
        <v>1</v>
      </c>
      <c r="K558" s="17">
        <v>52</v>
      </c>
      <c r="L558" s="17">
        <v>108</v>
      </c>
      <c r="M558" s="17" t="s">
        <v>63</v>
      </c>
      <c r="N558" s="17" t="s">
        <v>49</v>
      </c>
      <c r="O558" s="17" t="s">
        <v>34</v>
      </c>
      <c r="P558" s="17">
        <v>94</v>
      </c>
      <c r="Q558" s="17">
        <v>4.0999999999999996</v>
      </c>
      <c r="R558" s="17" t="b">
        <v>0</v>
      </c>
      <c r="S558" s="17" t="s">
        <v>28</v>
      </c>
      <c r="T558" s="17">
        <v>4176</v>
      </c>
      <c r="U558" s="17" t="s">
        <v>65</v>
      </c>
      <c r="V558" s="17" t="s">
        <v>52</v>
      </c>
      <c r="W558" s="17" t="s">
        <v>31</v>
      </c>
      <c r="X558" s="17">
        <v>6</v>
      </c>
      <c r="Y558" s="19">
        <f>streaming_service_data!$X558*streaming_service_data!$E558</f>
        <v>71.94</v>
      </c>
      <c r="Z558" s="17" t="s">
        <v>412</v>
      </c>
      <c r="AA558" s="17">
        <v>2024</v>
      </c>
      <c r="AB558" s="17" t="str">
        <f t="shared" si="40"/>
        <v>Feb</v>
      </c>
      <c r="AC558" s="17">
        <f t="shared" si="41"/>
        <v>2024</v>
      </c>
      <c r="AD558" s="17" t="s">
        <v>478</v>
      </c>
      <c r="AE558" s="38">
        <f t="shared" si="42"/>
        <v>1.6382978723404256</v>
      </c>
      <c r="AF558" s="31">
        <f t="shared" si="43"/>
        <v>0.61038961038961037</v>
      </c>
      <c r="AG558" s="17">
        <f ca="1">TODAY()-streaming_service_data!$D558</f>
        <v>411</v>
      </c>
      <c r="AH558" s="20" t="str">
        <f ca="1">IF(AG558&lt;=100,"Active",IF(streaming_service_data!$AG558&lt;200,"Moderate","In-Active"))</f>
        <v>In-Active</v>
      </c>
      <c r="AI558" s="2">
        <f t="shared" si="44"/>
        <v>6</v>
      </c>
    </row>
    <row r="559" spans="1:35" s="2" customFormat="1" ht="15" x14ac:dyDescent="0.2">
      <c r="A559" s="21">
        <v>6181</v>
      </c>
      <c r="B559" s="21" t="s">
        <v>336</v>
      </c>
      <c r="C559" s="22">
        <v>45303</v>
      </c>
      <c r="D559" s="22">
        <v>45424</v>
      </c>
      <c r="E559" s="21">
        <v>11.99</v>
      </c>
      <c r="F559" s="21">
        <v>175</v>
      </c>
      <c r="G559" s="21" t="s">
        <v>55</v>
      </c>
      <c r="H559" s="21">
        <v>4</v>
      </c>
      <c r="I559" s="21">
        <v>3</v>
      </c>
      <c r="J559" s="21" t="b">
        <v>1</v>
      </c>
      <c r="K559" s="21">
        <v>424</v>
      </c>
      <c r="L559" s="21">
        <v>125</v>
      </c>
      <c r="M559" s="21" t="s">
        <v>44</v>
      </c>
      <c r="N559" s="21" t="s">
        <v>49</v>
      </c>
      <c r="O559" s="21" t="s">
        <v>67</v>
      </c>
      <c r="P559" s="21">
        <v>13</v>
      </c>
      <c r="Q559" s="21">
        <v>4.7</v>
      </c>
      <c r="R559" s="21" t="b">
        <v>1</v>
      </c>
      <c r="S559" s="21" t="s">
        <v>28</v>
      </c>
      <c r="T559" s="21">
        <v>2821</v>
      </c>
      <c r="U559" s="21" t="s">
        <v>51</v>
      </c>
      <c r="V559" s="21" t="s">
        <v>30</v>
      </c>
      <c r="W559" s="21" t="s">
        <v>37</v>
      </c>
      <c r="X559" s="21">
        <v>4</v>
      </c>
      <c r="Y559" s="23">
        <f>streaming_service_data!$X559*streaming_service_data!$E559</f>
        <v>47.96</v>
      </c>
      <c r="Z559" s="21" t="s">
        <v>404</v>
      </c>
      <c r="AA559" s="21">
        <v>2024</v>
      </c>
      <c r="AB559" s="21" t="str">
        <f t="shared" si="40"/>
        <v>May</v>
      </c>
      <c r="AC559" s="21">
        <f t="shared" si="41"/>
        <v>2024</v>
      </c>
      <c r="AD559" s="21" t="s">
        <v>478</v>
      </c>
      <c r="AE559" s="39">
        <f t="shared" si="42"/>
        <v>13.461538461538462</v>
      </c>
      <c r="AF559" s="35">
        <f t="shared" si="43"/>
        <v>7.4285714285714288E-2</v>
      </c>
      <c r="AG559" s="21">
        <f ca="1">TODAY()-streaming_service_data!$D559</f>
        <v>321</v>
      </c>
      <c r="AH559" s="24" t="str">
        <f ca="1">IF(AG559&lt;=100,"Active",IF(streaming_service_data!$AG559&lt;200,"Moderate","In-Active"))</f>
        <v>In-Active</v>
      </c>
      <c r="AI559" s="2">
        <f t="shared" si="44"/>
        <v>4</v>
      </c>
    </row>
    <row r="560" spans="1:35" s="2" customFormat="1" ht="15" x14ac:dyDescent="0.2">
      <c r="A560" s="17">
        <v>6190</v>
      </c>
      <c r="B560" s="17" t="s">
        <v>283</v>
      </c>
      <c r="C560" s="25">
        <v>45613</v>
      </c>
      <c r="D560" s="25">
        <v>45516</v>
      </c>
      <c r="E560" s="17">
        <v>7.99</v>
      </c>
      <c r="F560" s="17">
        <v>248</v>
      </c>
      <c r="G560" s="17" t="s">
        <v>33</v>
      </c>
      <c r="H560" s="17">
        <v>5</v>
      </c>
      <c r="I560" s="17">
        <v>2</v>
      </c>
      <c r="J560" s="17" t="b">
        <v>0</v>
      </c>
      <c r="K560" s="17">
        <v>142</v>
      </c>
      <c r="L560" s="17">
        <v>22</v>
      </c>
      <c r="M560" s="17" t="s">
        <v>25</v>
      </c>
      <c r="N560" s="17" t="s">
        <v>40</v>
      </c>
      <c r="O560" s="17" t="s">
        <v>41</v>
      </c>
      <c r="P560" s="17">
        <v>94</v>
      </c>
      <c r="Q560" s="17">
        <v>4.2</v>
      </c>
      <c r="R560" s="17" t="b">
        <v>0</v>
      </c>
      <c r="S560" s="17" t="s">
        <v>28</v>
      </c>
      <c r="T560" s="17">
        <v>1758</v>
      </c>
      <c r="U560" s="17" t="s">
        <v>65</v>
      </c>
      <c r="V560" s="17" t="s">
        <v>68</v>
      </c>
      <c r="W560" s="17" t="s">
        <v>31</v>
      </c>
      <c r="X560" s="17">
        <v>3</v>
      </c>
      <c r="Y560" s="19">
        <f>streaming_service_data!$X560*streaming_service_data!$E560</f>
        <v>23.97</v>
      </c>
      <c r="Z560" s="17" t="s">
        <v>414</v>
      </c>
      <c r="AA560" s="17">
        <v>2024</v>
      </c>
      <c r="AB560" s="17" t="str">
        <f t="shared" si="40"/>
        <v>Aug</v>
      </c>
      <c r="AC560" s="17">
        <f t="shared" si="41"/>
        <v>2024</v>
      </c>
      <c r="AD560" s="17" t="s">
        <v>479</v>
      </c>
      <c r="AE560" s="38">
        <f t="shared" si="42"/>
        <v>2.6382978723404253</v>
      </c>
      <c r="AF560" s="31">
        <f t="shared" si="43"/>
        <v>0.37903225806451613</v>
      </c>
      <c r="AG560" s="17">
        <f ca="1">TODAY()-streaming_service_data!$D560</f>
        <v>229</v>
      </c>
      <c r="AH560" s="20" t="str">
        <f ca="1">IF(AG560&lt;=100,"Active",IF(streaming_service_data!$AG560&lt;200,"Moderate","In-Active"))</f>
        <v>In-Active</v>
      </c>
      <c r="AI560" s="2">
        <f t="shared" si="44"/>
        <v>3</v>
      </c>
    </row>
    <row r="561" spans="1:35" s="2" customFormat="1" ht="15" x14ac:dyDescent="0.2">
      <c r="A561" s="21">
        <v>6197</v>
      </c>
      <c r="B561" s="21" t="s">
        <v>81</v>
      </c>
      <c r="C561" s="22">
        <v>44992</v>
      </c>
      <c r="D561" s="22">
        <v>45624</v>
      </c>
      <c r="E561" s="21">
        <v>15.99</v>
      </c>
      <c r="F561" s="21">
        <v>44</v>
      </c>
      <c r="G561" s="21" t="s">
        <v>24</v>
      </c>
      <c r="H561" s="21">
        <v>2</v>
      </c>
      <c r="I561" s="21">
        <v>4</v>
      </c>
      <c r="J561" s="21" t="b">
        <v>0</v>
      </c>
      <c r="K561" s="21">
        <v>983</v>
      </c>
      <c r="L561" s="21">
        <v>145</v>
      </c>
      <c r="M561" s="21" t="s">
        <v>48</v>
      </c>
      <c r="N561" s="21" t="s">
        <v>26</v>
      </c>
      <c r="O561" s="21" t="s">
        <v>67</v>
      </c>
      <c r="P561" s="21">
        <v>78</v>
      </c>
      <c r="Q561" s="21">
        <v>3</v>
      </c>
      <c r="R561" s="21" t="b">
        <v>0</v>
      </c>
      <c r="S561" s="21" t="s">
        <v>28</v>
      </c>
      <c r="T561" s="21">
        <v>4200</v>
      </c>
      <c r="U561" s="21" t="s">
        <v>57</v>
      </c>
      <c r="V561" s="21" t="s">
        <v>60</v>
      </c>
      <c r="W561" s="21" t="s">
        <v>37</v>
      </c>
      <c r="X561" s="21">
        <v>20</v>
      </c>
      <c r="Y561" s="23">
        <f>streaming_service_data!$X561*streaming_service_data!$E561</f>
        <v>319.8</v>
      </c>
      <c r="Z561" s="21" t="s">
        <v>406</v>
      </c>
      <c r="AA561" s="21">
        <v>2023</v>
      </c>
      <c r="AB561" s="21" t="str">
        <f t="shared" si="40"/>
        <v>Nov</v>
      </c>
      <c r="AC561" s="21">
        <f t="shared" si="41"/>
        <v>2024</v>
      </c>
      <c r="AD561" s="21" t="s">
        <v>480</v>
      </c>
      <c r="AE561" s="39">
        <f t="shared" si="42"/>
        <v>0.5641025641025641</v>
      </c>
      <c r="AF561" s="35">
        <f t="shared" si="43"/>
        <v>1.7727272727272727</v>
      </c>
      <c r="AG561" s="21">
        <f ca="1">TODAY()-streaming_service_data!$D561</f>
        <v>121</v>
      </c>
      <c r="AH561" s="24" t="str">
        <f ca="1">IF(AG561&lt;=100,"Active",IF(streaming_service_data!$AG561&lt;200,"Moderate","In-Active"))</f>
        <v>Moderate</v>
      </c>
      <c r="AI561" s="2">
        <f t="shared" si="44"/>
        <v>20</v>
      </c>
    </row>
    <row r="562" spans="1:35" s="2" customFormat="1" ht="15" x14ac:dyDescent="0.2">
      <c r="A562" s="17">
        <v>6208</v>
      </c>
      <c r="B562" s="17" t="s">
        <v>164</v>
      </c>
      <c r="C562" s="25">
        <v>45126</v>
      </c>
      <c r="D562" s="25">
        <v>45643</v>
      </c>
      <c r="E562" s="17">
        <v>7.99</v>
      </c>
      <c r="F562" s="17">
        <v>424</v>
      </c>
      <c r="G562" s="17" t="s">
        <v>55</v>
      </c>
      <c r="H562" s="17">
        <v>2</v>
      </c>
      <c r="I562" s="17">
        <v>3</v>
      </c>
      <c r="J562" s="17" t="b">
        <v>0</v>
      </c>
      <c r="K562" s="17">
        <v>942</v>
      </c>
      <c r="L562" s="17">
        <v>127</v>
      </c>
      <c r="M562" s="17" t="s">
        <v>63</v>
      </c>
      <c r="N562" s="17" t="s">
        <v>26</v>
      </c>
      <c r="O562" s="17" t="s">
        <v>56</v>
      </c>
      <c r="P562" s="17">
        <v>95</v>
      </c>
      <c r="Q562" s="17">
        <v>4.8</v>
      </c>
      <c r="R562" s="17" t="b">
        <v>1</v>
      </c>
      <c r="S562" s="17" t="s">
        <v>28</v>
      </c>
      <c r="T562" s="17">
        <v>670</v>
      </c>
      <c r="U562" s="17" t="s">
        <v>51</v>
      </c>
      <c r="V562" s="17" t="s">
        <v>60</v>
      </c>
      <c r="W562" s="17" t="s">
        <v>75</v>
      </c>
      <c r="X562" s="17">
        <v>16</v>
      </c>
      <c r="Y562" s="19">
        <f>streaming_service_data!$X562*streaming_service_data!$E562</f>
        <v>127.84</v>
      </c>
      <c r="Z562" s="17" t="s">
        <v>410</v>
      </c>
      <c r="AA562" s="17">
        <v>2023</v>
      </c>
      <c r="AB562" s="17" t="str">
        <f t="shared" si="40"/>
        <v>Dec</v>
      </c>
      <c r="AC562" s="17">
        <f t="shared" si="41"/>
        <v>2024</v>
      </c>
      <c r="AD562" s="17" t="s">
        <v>479</v>
      </c>
      <c r="AE562" s="38">
        <f t="shared" si="42"/>
        <v>4.4631578947368418</v>
      </c>
      <c r="AF562" s="31">
        <f t="shared" si="43"/>
        <v>0.22405660377358491</v>
      </c>
      <c r="AG562" s="17">
        <f ca="1">TODAY()-streaming_service_data!$D562</f>
        <v>102</v>
      </c>
      <c r="AH562" s="20" t="str">
        <f ca="1">IF(AG562&lt;=100,"Active",IF(streaming_service_data!$AG562&lt;200,"Moderate","In-Active"))</f>
        <v>Moderate</v>
      </c>
      <c r="AI562" s="2">
        <f t="shared" si="44"/>
        <v>16</v>
      </c>
    </row>
    <row r="563" spans="1:35" s="2" customFormat="1" ht="15" x14ac:dyDescent="0.2">
      <c r="A563" s="21">
        <v>6219</v>
      </c>
      <c r="B563" s="21" t="s">
        <v>200</v>
      </c>
      <c r="C563" s="22">
        <v>45495</v>
      </c>
      <c r="D563" s="22">
        <v>45642</v>
      </c>
      <c r="E563" s="21">
        <v>11.99</v>
      </c>
      <c r="F563" s="21">
        <v>206</v>
      </c>
      <c r="G563" s="21" t="s">
        <v>33</v>
      </c>
      <c r="H563" s="21">
        <v>4</v>
      </c>
      <c r="I563" s="21">
        <v>1</v>
      </c>
      <c r="J563" s="21" t="b">
        <v>0</v>
      </c>
      <c r="K563" s="21">
        <v>981</v>
      </c>
      <c r="L563" s="21">
        <v>60</v>
      </c>
      <c r="M563" s="21" t="s">
        <v>44</v>
      </c>
      <c r="N563" s="21" t="s">
        <v>26</v>
      </c>
      <c r="O563" s="21" t="s">
        <v>56</v>
      </c>
      <c r="P563" s="21">
        <v>41</v>
      </c>
      <c r="Q563" s="21">
        <v>4.4000000000000004</v>
      </c>
      <c r="R563" s="21" t="b">
        <v>1</v>
      </c>
      <c r="S563" s="21" t="s">
        <v>28</v>
      </c>
      <c r="T563" s="21">
        <v>4264</v>
      </c>
      <c r="U563" s="21" t="s">
        <v>35</v>
      </c>
      <c r="V563" s="21" t="s">
        <v>36</v>
      </c>
      <c r="W563" s="21" t="s">
        <v>31</v>
      </c>
      <c r="X563" s="21">
        <v>4</v>
      </c>
      <c r="Y563" s="23">
        <f>streaming_service_data!$X563*streaming_service_data!$E563</f>
        <v>47.96</v>
      </c>
      <c r="Z563" s="21" t="s">
        <v>410</v>
      </c>
      <c r="AA563" s="21">
        <v>2024</v>
      </c>
      <c r="AB563" s="21" t="str">
        <f t="shared" si="40"/>
        <v>Dec</v>
      </c>
      <c r="AC563" s="21">
        <f t="shared" si="41"/>
        <v>2024</v>
      </c>
      <c r="AD563" s="21" t="s">
        <v>478</v>
      </c>
      <c r="AE563" s="39">
        <f t="shared" si="42"/>
        <v>5.024390243902439</v>
      </c>
      <c r="AF563" s="35">
        <f t="shared" si="43"/>
        <v>0.19902912621359223</v>
      </c>
      <c r="AG563" s="21">
        <f ca="1">TODAY()-streaming_service_data!$D563</f>
        <v>103</v>
      </c>
      <c r="AH563" s="24" t="str">
        <f ca="1">IF(AG563&lt;=100,"Active",IF(streaming_service_data!$AG563&lt;200,"Moderate","In-Active"))</f>
        <v>Moderate</v>
      </c>
      <c r="AI563" s="2">
        <f t="shared" si="44"/>
        <v>4</v>
      </c>
    </row>
    <row r="564" spans="1:35" s="2" customFormat="1" ht="15" x14ac:dyDescent="0.2">
      <c r="A564" s="17">
        <v>6221</v>
      </c>
      <c r="B564" s="17" t="s">
        <v>102</v>
      </c>
      <c r="C564" s="25">
        <v>45612</v>
      </c>
      <c r="D564" s="25">
        <v>45621</v>
      </c>
      <c r="E564" s="17">
        <v>11.99</v>
      </c>
      <c r="F564" s="17">
        <v>306</v>
      </c>
      <c r="G564" s="17" t="s">
        <v>24</v>
      </c>
      <c r="H564" s="17">
        <v>5</v>
      </c>
      <c r="I564" s="17">
        <v>1</v>
      </c>
      <c r="J564" s="17" t="b">
        <v>1</v>
      </c>
      <c r="K564" s="17">
        <v>513</v>
      </c>
      <c r="L564" s="17">
        <v>70</v>
      </c>
      <c r="M564" s="17" t="s">
        <v>25</v>
      </c>
      <c r="N564" s="17" t="s">
        <v>49</v>
      </c>
      <c r="O564" s="17" t="s">
        <v>50</v>
      </c>
      <c r="P564" s="17">
        <v>86</v>
      </c>
      <c r="Q564" s="17">
        <v>3.7</v>
      </c>
      <c r="R564" s="17" t="b">
        <v>0</v>
      </c>
      <c r="S564" s="17" t="s">
        <v>28</v>
      </c>
      <c r="T564" s="17">
        <v>1652</v>
      </c>
      <c r="U564" s="17" t="s">
        <v>35</v>
      </c>
      <c r="V564" s="17" t="s">
        <v>52</v>
      </c>
      <c r="W564" s="17" t="s">
        <v>31</v>
      </c>
      <c r="X564" s="17">
        <v>1</v>
      </c>
      <c r="Y564" s="19">
        <f>streaming_service_data!$X564*streaming_service_data!$E564</f>
        <v>11.99</v>
      </c>
      <c r="Z564" s="17" t="s">
        <v>414</v>
      </c>
      <c r="AA564" s="17">
        <v>2024</v>
      </c>
      <c r="AB564" s="17" t="str">
        <f t="shared" si="40"/>
        <v>Nov</v>
      </c>
      <c r="AC564" s="17">
        <f t="shared" si="41"/>
        <v>2024</v>
      </c>
      <c r="AD564" s="17" t="s">
        <v>478</v>
      </c>
      <c r="AE564" s="38">
        <f t="shared" si="42"/>
        <v>3.558139534883721</v>
      </c>
      <c r="AF564" s="31">
        <f t="shared" si="43"/>
        <v>0.28104575163398693</v>
      </c>
      <c r="AG564" s="17">
        <f ca="1">TODAY()-streaming_service_data!$D564</f>
        <v>124</v>
      </c>
      <c r="AH564" s="20" t="str">
        <f ca="1">IF(AG564&lt;=100,"Active",IF(streaming_service_data!$AG564&lt;200,"Moderate","In-Active"))</f>
        <v>Moderate</v>
      </c>
      <c r="AI564" s="2">
        <f t="shared" si="44"/>
        <v>1</v>
      </c>
    </row>
    <row r="565" spans="1:35" s="2" customFormat="1" ht="15" x14ac:dyDescent="0.2">
      <c r="A565" s="21">
        <v>6231</v>
      </c>
      <c r="B565" s="21" t="s">
        <v>125</v>
      </c>
      <c r="C565" s="22">
        <v>44950</v>
      </c>
      <c r="D565" s="22">
        <v>45485</v>
      </c>
      <c r="E565" s="21">
        <v>15.99</v>
      </c>
      <c r="F565" s="21">
        <v>248</v>
      </c>
      <c r="G565" s="21" t="s">
        <v>55</v>
      </c>
      <c r="H565" s="21">
        <v>1</v>
      </c>
      <c r="I565" s="21">
        <v>6</v>
      </c>
      <c r="J565" s="21" t="b">
        <v>0</v>
      </c>
      <c r="K565" s="21">
        <v>181</v>
      </c>
      <c r="L565" s="21">
        <v>13</v>
      </c>
      <c r="M565" s="21" t="s">
        <v>74</v>
      </c>
      <c r="N565" s="21" t="s">
        <v>49</v>
      </c>
      <c r="O565" s="21" t="s">
        <v>50</v>
      </c>
      <c r="P565" s="21">
        <v>43</v>
      </c>
      <c r="Q565" s="21">
        <v>4.9000000000000004</v>
      </c>
      <c r="R565" s="21" t="b">
        <v>1</v>
      </c>
      <c r="S565" s="21" t="s">
        <v>28</v>
      </c>
      <c r="T565" s="21">
        <v>136</v>
      </c>
      <c r="U565" s="21" t="s">
        <v>57</v>
      </c>
      <c r="V565" s="21" t="s">
        <v>60</v>
      </c>
      <c r="W565" s="21" t="s">
        <v>31</v>
      </c>
      <c r="X565" s="21">
        <v>17</v>
      </c>
      <c r="Y565" s="23">
        <f>streaming_service_data!$X565*streaming_service_data!$E565</f>
        <v>271.83</v>
      </c>
      <c r="Z565" s="21" t="s">
        <v>404</v>
      </c>
      <c r="AA565" s="21">
        <v>2023</v>
      </c>
      <c r="AB565" s="21" t="str">
        <f t="shared" si="40"/>
        <v>Jul</v>
      </c>
      <c r="AC565" s="21">
        <f t="shared" si="41"/>
        <v>2024</v>
      </c>
      <c r="AD565" s="21" t="s">
        <v>480</v>
      </c>
      <c r="AE565" s="39">
        <f t="shared" si="42"/>
        <v>5.7674418604651159</v>
      </c>
      <c r="AF565" s="35">
        <f t="shared" si="43"/>
        <v>0.17338709677419356</v>
      </c>
      <c r="AG565" s="21">
        <f ca="1">TODAY()-streaming_service_data!$D565</f>
        <v>260</v>
      </c>
      <c r="AH565" s="24" t="str">
        <f ca="1">IF(AG565&lt;=100,"Active",IF(streaming_service_data!$AG565&lt;200,"Moderate","In-Active"))</f>
        <v>In-Active</v>
      </c>
      <c r="AI565" s="2">
        <f t="shared" si="44"/>
        <v>17</v>
      </c>
    </row>
    <row r="566" spans="1:35" s="2" customFormat="1" ht="15" x14ac:dyDescent="0.2">
      <c r="A566" s="17">
        <v>6236</v>
      </c>
      <c r="B566" s="17" t="s">
        <v>363</v>
      </c>
      <c r="C566" s="25">
        <v>44983</v>
      </c>
      <c r="D566" s="25">
        <v>45618</v>
      </c>
      <c r="E566" s="17">
        <v>11.99</v>
      </c>
      <c r="F566" s="17">
        <v>293</v>
      </c>
      <c r="G566" s="17" t="s">
        <v>24</v>
      </c>
      <c r="H566" s="17">
        <v>2</v>
      </c>
      <c r="I566" s="17">
        <v>3</v>
      </c>
      <c r="J566" s="17" t="b">
        <v>0</v>
      </c>
      <c r="K566" s="17">
        <v>514</v>
      </c>
      <c r="L566" s="17">
        <v>68</v>
      </c>
      <c r="M566" s="17" t="s">
        <v>48</v>
      </c>
      <c r="N566" s="17" t="s">
        <v>49</v>
      </c>
      <c r="O566" s="17" t="s">
        <v>41</v>
      </c>
      <c r="P566" s="17">
        <v>4</v>
      </c>
      <c r="Q566" s="17">
        <v>4.7</v>
      </c>
      <c r="R566" s="17" t="b">
        <v>0</v>
      </c>
      <c r="S566" s="17" t="s">
        <v>28</v>
      </c>
      <c r="T566" s="17">
        <v>1872</v>
      </c>
      <c r="U566" s="17" t="s">
        <v>65</v>
      </c>
      <c r="V566" s="17" t="s">
        <v>36</v>
      </c>
      <c r="W566" s="17" t="s">
        <v>31</v>
      </c>
      <c r="X566" s="17">
        <v>20</v>
      </c>
      <c r="Y566" s="19">
        <f>streaming_service_data!$X566*streaming_service_data!$E566</f>
        <v>239.8</v>
      </c>
      <c r="Z566" s="17" t="s">
        <v>405</v>
      </c>
      <c r="AA566" s="17">
        <v>2023</v>
      </c>
      <c r="AB566" s="17" t="str">
        <f t="shared" si="40"/>
        <v>Nov</v>
      </c>
      <c r="AC566" s="17">
        <f t="shared" si="41"/>
        <v>2024</v>
      </c>
      <c r="AD566" s="17" t="s">
        <v>478</v>
      </c>
      <c r="AE566" s="38">
        <f t="shared" si="42"/>
        <v>73.25</v>
      </c>
      <c r="AF566" s="31">
        <f t="shared" si="43"/>
        <v>1.3651877133105802E-2</v>
      </c>
      <c r="AG566" s="17">
        <f ca="1">TODAY()-streaming_service_data!$D566</f>
        <v>127</v>
      </c>
      <c r="AH566" s="20" t="str">
        <f ca="1">IF(AG566&lt;=100,"Active",IF(streaming_service_data!$AG566&lt;200,"Moderate","In-Active"))</f>
        <v>Moderate</v>
      </c>
      <c r="AI566" s="2">
        <f t="shared" si="44"/>
        <v>20</v>
      </c>
    </row>
    <row r="567" spans="1:35" s="2" customFormat="1" ht="15" x14ac:dyDescent="0.2">
      <c r="A567" s="21">
        <v>6250</v>
      </c>
      <c r="B567" s="21" t="s">
        <v>282</v>
      </c>
      <c r="C567" s="22">
        <v>45511</v>
      </c>
      <c r="D567" s="22">
        <v>45618</v>
      </c>
      <c r="E567" s="21">
        <v>15.99</v>
      </c>
      <c r="F567" s="21">
        <v>207</v>
      </c>
      <c r="G567" s="21" t="s">
        <v>43</v>
      </c>
      <c r="H567" s="21">
        <v>3</v>
      </c>
      <c r="I567" s="21">
        <v>6</v>
      </c>
      <c r="J567" s="21" t="b">
        <v>0</v>
      </c>
      <c r="K567" s="21">
        <v>909</v>
      </c>
      <c r="L567" s="21">
        <v>164</v>
      </c>
      <c r="M567" s="21" t="s">
        <v>39</v>
      </c>
      <c r="N567" s="21" t="s">
        <v>49</v>
      </c>
      <c r="O567" s="21" t="s">
        <v>27</v>
      </c>
      <c r="P567" s="21">
        <v>75</v>
      </c>
      <c r="Q567" s="21">
        <v>4.2</v>
      </c>
      <c r="R567" s="21" t="b">
        <v>1</v>
      </c>
      <c r="S567" s="21" t="s">
        <v>28</v>
      </c>
      <c r="T567" s="21">
        <v>4820</v>
      </c>
      <c r="U567" s="21" t="s">
        <v>57</v>
      </c>
      <c r="V567" s="21" t="s">
        <v>60</v>
      </c>
      <c r="W567" s="21" t="s">
        <v>75</v>
      </c>
      <c r="X567" s="21">
        <v>3</v>
      </c>
      <c r="Y567" s="23">
        <f>streaming_service_data!$X567*streaming_service_data!$E567</f>
        <v>47.97</v>
      </c>
      <c r="Z567" s="21" t="s">
        <v>411</v>
      </c>
      <c r="AA567" s="21">
        <v>2024</v>
      </c>
      <c r="AB567" s="21" t="str">
        <f t="shared" si="40"/>
        <v>Nov</v>
      </c>
      <c r="AC567" s="21">
        <f t="shared" si="41"/>
        <v>2024</v>
      </c>
      <c r="AD567" s="21" t="s">
        <v>480</v>
      </c>
      <c r="AE567" s="39">
        <f t="shared" si="42"/>
        <v>2.76</v>
      </c>
      <c r="AF567" s="35">
        <f t="shared" si="43"/>
        <v>0.36231884057971014</v>
      </c>
      <c r="AG567" s="21">
        <f ca="1">TODAY()-streaming_service_data!$D567</f>
        <v>127</v>
      </c>
      <c r="AH567" s="24" t="str">
        <f ca="1">IF(AG567&lt;=100,"Active",IF(streaming_service_data!$AG567&lt;200,"Moderate","In-Active"))</f>
        <v>Moderate</v>
      </c>
      <c r="AI567" s="2">
        <f t="shared" si="44"/>
        <v>3</v>
      </c>
    </row>
    <row r="568" spans="1:35" s="2" customFormat="1" ht="15" x14ac:dyDescent="0.2">
      <c r="A568" s="17">
        <v>6268</v>
      </c>
      <c r="B568" s="17" t="s">
        <v>198</v>
      </c>
      <c r="C568" s="25">
        <v>45308</v>
      </c>
      <c r="D568" s="25">
        <v>45622</v>
      </c>
      <c r="E568" s="17">
        <v>15.99</v>
      </c>
      <c r="F568" s="17">
        <v>336</v>
      </c>
      <c r="G568" s="17" t="s">
        <v>55</v>
      </c>
      <c r="H568" s="17">
        <v>5</v>
      </c>
      <c r="I568" s="17">
        <v>2</v>
      </c>
      <c r="J568" s="17" t="b">
        <v>0</v>
      </c>
      <c r="K568" s="17">
        <v>546</v>
      </c>
      <c r="L568" s="17">
        <v>16</v>
      </c>
      <c r="M568" s="17" t="s">
        <v>48</v>
      </c>
      <c r="N568" s="17" t="s">
        <v>26</v>
      </c>
      <c r="O568" s="17" t="s">
        <v>56</v>
      </c>
      <c r="P568" s="17">
        <v>31</v>
      </c>
      <c r="Q568" s="17">
        <v>3.6</v>
      </c>
      <c r="R568" s="17" t="b">
        <v>1</v>
      </c>
      <c r="S568" s="17" t="s">
        <v>28</v>
      </c>
      <c r="T568" s="17">
        <v>2824</v>
      </c>
      <c r="U568" s="17" t="s">
        <v>29</v>
      </c>
      <c r="V568" s="17" t="s">
        <v>68</v>
      </c>
      <c r="W568" s="17" t="s">
        <v>75</v>
      </c>
      <c r="X568" s="17">
        <v>10</v>
      </c>
      <c r="Y568" s="19">
        <f>streaming_service_data!$X568*streaming_service_data!$E568</f>
        <v>159.9</v>
      </c>
      <c r="Z568" s="17" t="s">
        <v>404</v>
      </c>
      <c r="AA568" s="17">
        <v>2024</v>
      </c>
      <c r="AB568" s="17" t="str">
        <f t="shared" si="40"/>
        <v>Nov</v>
      </c>
      <c r="AC568" s="17">
        <f t="shared" si="41"/>
        <v>2024</v>
      </c>
      <c r="AD568" s="17" t="s">
        <v>480</v>
      </c>
      <c r="AE568" s="38">
        <f t="shared" si="42"/>
        <v>10.838709677419354</v>
      </c>
      <c r="AF568" s="31">
        <f t="shared" si="43"/>
        <v>9.2261904761904767E-2</v>
      </c>
      <c r="AG568" s="17">
        <f ca="1">TODAY()-streaming_service_data!$D568</f>
        <v>123</v>
      </c>
      <c r="AH568" s="20" t="str">
        <f ca="1">IF(AG568&lt;=100,"Active",IF(streaming_service_data!$AG568&lt;200,"Moderate","In-Active"))</f>
        <v>Moderate</v>
      </c>
      <c r="AI568" s="2">
        <f t="shared" si="44"/>
        <v>10</v>
      </c>
    </row>
    <row r="569" spans="1:35" s="2" customFormat="1" ht="15" x14ac:dyDescent="0.2">
      <c r="A569" s="21">
        <v>6272</v>
      </c>
      <c r="B569" s="21" t="s">
        <v>314</v>
      </c>
      <c r="C569" s="22">
        <v>45132</v>
      </c>
      <c r="D569" s="22">
        <v>45644</v>
      </c>
      <c r="E569" s="21">
        <v>11.99</v>
      </c>
      <c r="F569" s="21">
        <v>87</v>
      </c>
      <c r="G569" s="21" t="s">
        <v>24</v>
      </c>
      <c r="H569" s="21">
        <v>3</v>
      </c>
      <c r="I569" s="21">
        <v>6</v>
      </c>
      <c r="J569" s="21" t="b">
        <v>1</v>
      </c>
      <c r="K569" s="21">
        <v>213</v>
      </c>
      <c r="L569" s="21">
        <v>98</v>
      </c>
      <c r="M569" s="21" t="s">
        <v>39</v>
      </c>
      <c r="N569" s="21" t="s">
        <v>40</v>
      </c>
      <c r="O569" s="21" t="s">
        <v>41</v>
      </c>
      <c r="P569" s="21">
        <v>84</v>
      </c>
      <c r="Q569" s="21">
        <v>4.7</v>
      </c>
      <c r="R569" s="21" t="b">
        <v>0</v>
      </c>
      <c r="S569" s="21" t="s">
        <v>28</v>
      </c>
      <c r="T569" s="21">
        <v>2089</v>
      </c>
      <c r="U569" s="21" t="s">
        <v>65</v>
      </c>
      <c r="V569" s="21" t="s">
        <v>36</v>
      </c>
      <c r="W569" s="21" t="s">
        <v>75</v>
      </c>
      <c r="X569" s="21">
        <v>16</v>
      </c>
      <c r="Y569" s="23">
        <f>streaming_service_data!$X569*streaming_service_data!$E569</f>
        <v>191.84</v>
      </c>
      <c r="Z569" s="21" t="s">
        <v>410</v>
      </c>
      <c r="AA569" s="21">
        <v>2023</v>
      </c>
      <c r="AB569" s="21" t="str">
        <f t="shared" si="40"/>
        <v>Dec</v>
      </c>
      <c r="AC569" s="21">
        <f t="shared" si="41"/>
        <v>2024</v>
      </c>
      <c r="AD569" s="21" t="s">
        <v>478</v>
      </c>
      <c r="AE569" s="39">
        <f t="shared" si="42"/>
        <v>1.0357142857142858</v>
      </c>
      <c r="AF569" s="35">
        <f t="shared" si="43"/>
        <v>0.96551724137931039</v>
      </c>
      <c r="AG569" s="21">
        <f ca="1">TODAY()-streaming_service_data!$D569</f>
        <v>101</v>
      </c>
      <c r="AH569" s="24" t="str">
        <f ca="1">IF(AG569&lt;=100,"Active",IF(streaming_service_data!$AG569&lt;200,"Moderate","In-Active"))</f>
        <v>Moderate</v>
      </c>
      <c r="AI569" s="2">
        <f t="shared" si="44"/>
        <v>16</v>
      </c>
    </row>
    <row r="570" spans="1:35" s="2" customFormat="1" ht="15" x14ac:dyDescent="0.2">
      <c r="A570" s="17">
        <v>6278</v>
      </c>
      <c r="B570" s="17" t="s">
        <v>220</v>
      </c>
      <c r="C570" s="25">
        <v>45095</v>
      </c>
      <c r="D570" s="25">
        <v>45621</v>
      </c>
      <c r="E570" s="17">
        <v>7.99</v>
      </c>
      <c r="F570" s="17">
        <v>388</v>
      </c>
      <c r="G570" s="17" t="s">
        <v>33</v>
      </c>
      <c r="H570" s="17">
        <v>1</v>
      </c>
      <c r="I570" s="17">
        <v>6</v>
      </c>
      <c r="J570" s="17" t="b">
        <v>1</v>
      </c>
      <c r="K570" s="17">
        <v>861</v>
      </c>
      <c r="L570" s="17">
        <v>59</v>
      </c>
      <c r="M570" s="17" t="s">
        <v>25</v>
      </c>
      <c r="N570" s="17" t="s">
        <v>40</v>
      </c>
      <c r="O570" s="17" t="s">
        <v>27</v>
      </c>
      <c r="P570" s="17">
        <v>42</v>
      </c>
      <c r="Q570" s="17">
        <v>4.4000000000000004</v>
      </c>
      <c r="R570" s="17" t="b">
        <v>0</v>
      </c>
      <c r="S570" s="17" t="s">
        <v>28</v>
      </c>
      <c r="T570" s="17">
        <v>1129</v>
      </c>
      <c r="U570" s="17" t="s">
        <v>57</v>
      </c>
      <c r="V570" s="17" t="s">
        <v>60</v>
      </c>
      <c r="W570" s="17" t="s">
        <v>53</v>
      </c>
      <c r="X570" s="17">
        <v>17</v>
      </c>
      <c r="Y570" s="19">
        <f>streaming_service_data!$X570*streaming_service_data!$E570</f>
        <v>135.83000000000001</v>
      </c>
      <c r="Z570" s="17" t="s">
        <v>409</v>
      </c>
      <c r="AA570" s="17">
        <v>2023</v>
      </c>
      <c r="AB570" s="17" t="str">
        <f t="shared" si="40"/>
        <v>Nov</v>
      </c>
      <c r="AC570" s="17">
        <f t="shared" si="41"/>
        <v>2024</v>
      </c>
      <c r="AD570" s="17" t="s">
        <v>479</v>
      </c>
      <c r="AE570" s="38">
        <f t="shared" si="42"/>
        <v>9.2380952380952372</v>
      </c>
      <c r="AF570" s="31">
        <f t="shared" si="43"/>
        <v>0.10824742268041238</v>
      </c>
      <c r="AG570" s="17">
        <f ca="1">TODAY()-streaming_service_data!$D570</f>
        <v>124</v>
      </c>
      <c r="AH570" s="20" t="str">
        <f ca="1">IF(AG570&lt;=100,"Active",IF(streaming_service_data!$AG570&lt;200,"Moderate","In-Active"))</f>
        <v>Moderate</v>
      </c>
      <c r="AI570" s="2">
        <f t="shared" si="44"/>
        <v>17</v>
      </c>
    </row>
    <row r="571" spans="1:35" s="2" customFormat="1" ht="15" x14ac:dyDescent="0.2">
      <c r="A571" s="21">
        <v>6285</v>
      </c>
      <c r="B571" s="21" t="s">
        <v>126</v>
      </c>
      <c r="C571" s="22">
        <v>45138</v>
      </c>
      <c r="D571" s="22">
        <v>45626</v>
      </c>
      <c r="E571" s="21">
        <v>11.99</v>
      </c>
      <c r="F571" s="21">
        <v>238</v>
      </c>
      <c r="G571" s="21" t="s">
        <v>46</v>
      </c>
      <c r="H571" s="21">
        <v>3</v>
      </c>
      <c r="I571" s="21">
        <v>6</v>
      </c>
      <c r="J571" s="21" t="b">
        <v>1</v>
      </c>
      <c r="K571" s="21">
        <v>831</v>
      </c>
      <c r="L571" s="21">
        <v>101</v>
      </c>
      <c r="M571" s="21" t="s">
        <v>25</v>
      </c>
      <c r="N571" s="21" t="s">
        <v>26</v>
      </c>
      <c r="O571" s="21" t="s">
        <v>34</v>
      </c>
      <c r="P571" s="21">
        <v>94</v>
      </c>
      <c r="Q571" s="21">
        <v>4.4000000000000004</v>
      </c>
      <c r="R571" s="21" t="b">
        <v>1</v>
      </c>
      <c r="S571" s="21" t="s">
        <v>28</v>
      </c>
      <c r="T571" s="21">
        <v>48</v>
      </c>
      <c r="U571" s="21" t="s">
        <v>51</v>
      </c>
      <c r="V571" s="21" t="s">
        <v>30</v>
      </c>
      <c r="W571" s="21" t="s">
        <v>37</v>
      </c>
      <c r="X571" s="21">
        <v>15</v>
      </c>
      <c r="Y571" s="23">
        <f>streaming_service_data!$X571*streaming_service_data!$E571</f>
        <v>179.85</v>
      </c>
      <c r="Z571" s="21" t="s">
        <v>410</v>
      </c>
      <c r="AA571" s="21">
        <v>2023</v>
      </c>
      <c r="AB571" s="21" t="str">
        <f t="shared" si="40"/>
        <v>Nov</v>
      </c>
      <c r="AC571" s="21">
        <f t="shared" si="41"/>
        <v>2024</v>
      </c>
      <c r="AD571" s="21" t="s">
        <v>478</v>
      </c>
      <c r="AE571" s="39">
        <f t="shared" si="42"/>
        <v>2.5319148936170213</v>
      </c>
      <c r="AF571" s="35">
        <f t="shared" si="43"/>
        <v>0.3949579831932773</v>
      </c>
      <c r="AG571" s="21">
        <f ca="1">TODAY()-streaming_service_data!$D571</f>
        <v>119</v>
      </c>
      <c r="AH571" s="24" t="str">
        <f ca="1">IF(AG571&lt;=100,"Active",IF(streaming_service_data!$AG571&lt;200,"Moderate","In-Active"))</f>
        <v>Moderate</v>
      </c>
      <c r="AI571" s="2">
        <f t="shared" si="44"/>
        <v>15</v>
      </c>
    </row>
    <row r="572" spans="1:35" s="2" customFormat="1" ht="15" x14ac:dyDescent="0.2">
      <c r="A572" s="17">
        <v>6287</v>
      </c>
      <c r="B572" s="17" t="s">
        <v>278</v>
      </c>
      <c r="C572" s="25">
        <v>45045</v>
      </c>
      <c r="D572" s="25">
        <v>45626</v>
      </c>
      <c r="E572" s="17">
        <v>11.99</v>
      </c>
      <c r="F572" s="17">
        <v>449</v>
      </c>
      <c r="G572" s="17" t="s">
        <v>46</v>
      </c>
      <c r="H572" s="17">
        <v>1</v>
      </c>
      <c r="I572" s="17">
        <v>2</v>
      </c>
      <c r="J572" s="17" t="b">
        <v>1</v>
      </c>
      <c r="K572" s="17">
        <v>268</v>
      </c>
      <c r="L572" s="17">
        <v>11</v>
      </c>
      <c r="M572" s="17" t="s">
        <v>39</v>
      </c>
      <c r="N572" s="17" t="s">
        <v>40</v>
      </c>
      <c r="O572" s="17" t="s">
        <v>56</v>
      </c>
      <c r="P572" s="17">
        <v>62</v>
      </c>
      <c r="Q572" s="17">
        <v>5</v>
      </c>
      <c r="R572" s="17" t="b">
        <v>0</v>
      </c>
      <c r="S572" s="17" t="s">
        <v>28</v>
      </c>
      <c r="T572" s="17">
        <v>993</v>
      </c>
      <c r="U572" s="17" t="s">
        <v>35</v>
      </c>
      <c r="V572" s="17" t="s">
        <v>36</v>
      </c>
      <c r="W572" s="17" t="s">
        <v>37</v>
      </c>
      <c r="X572" s="17">
        <v>19</v>
      </c>
      <c r="Y572" s="19">
        <f>streaming_service_data!$X572*streaming_service_data!$E572</f>
        <v>227.81</v>
      </c>
      <c r="Z572" s="17" t="s">
        <v>407</v>
      </c>
      <c r="AA572" s="17">
        <v>2023</v>
      </c>
      <c r="AB572" s="17" t="str">
        <f t="shared" si="40"/>
        <v>Nov</v>
      </c>
      <c r="AC572" s="17">
        <f t="shared" si="41"/>
        <v>2024</v>
      </c>
      <c r="AD572" s="17" t="s">
        <v>478</v>
      </c>
      <c r="AE572" s="38">
        <f t="shared" si="42"/>
        <v>7.241935483870968</v>
      </c>
      <c r="AF572" s="31">
        <f t="shared" si="43"/>
        <v>0.13808463251670378</v>
      </c>
      <c r="AG572" s="17">
        <f ca="1">TODAY()-streaming_service_data!$D572</f>
        <v>119</v>
      </c>
      <c r="AH572" s="20" t="str">
        <f ca="1">IF(AG572&lt;=100,"Active",IF(streaming_service_data!$AG572&lt;200,"Moderate","In-Active"))</f>
        <v>Moderate</v>
      </c>
      <c r="AI572" s="2">
        <f t="shared" si="44"/>
        <v>19</v>
      </c>
    </row>
    <row r="573" spans="1:35" s="2" customFormat="1" ht="15" x14ac:dyDescent="0.2">
      <c r="A573" s="21">
        <v>6288</v>
      </c>
      <c r="B573" s="21" t="s">
        <v>175</v>
      </c>
      <c r="C573" s="22">
        <v>45326</v>
      </c>
      <c r="D573" s="22">
        <v>45608</v>
      </c>
      <c r="E573" s="21">
        <v>15.99</v>
      </c>
      <c r="F573" s="21">
        <v>267</v>
      </c>
      <c r="G573" s="21" t="s">
        <v>79</v>
      </c>
      <c r="H573" s="21">
        <v>1</v>
      </c>
      <c r="I573" s="21">
        <v>2</v>
      </c>
      <c r="J573" s="21" t="b">
        <v>0</v>
      </c>
      <c r="K573" s="21">
        <v>107</v>
      </c>
      <c r="L573" s="21">
        <v>140</v>
      </c>
      <c r="M573" s="21" t="s">
        <v>59</v>
      </c>
      <c r="N573" s="21" t="s">
        <v>26</v>
      </c>
      <c r="O573" s="21" t="s">
        <v>67</v>
      </c>
      <c r="P573" s="21">
        <v>7</v>
      </c>
      <c r="Q573" s="21">
        <v>4.8</v>
      </c>
      <c r="R573" s="21" t="b">
        <v>0</v>
      </c>
      <c r="S573" s="21" t="s">
        <v>28</v>
      </c>
      <c r="T573" s="21">
        <v>783</v>
      </c>
      <c r="U573" s="21" t="s">
        <v>51</v>
      </c>
      <c r="V573" s="21" t="s">
        <v>36</v>
      </c>
      <c r="W573" s="21" t="s">
        <v>37</v>
      </c>
      <c r="X573" s="21">
        <v>9</v>
      </c>
      <c r="Y573" s="23">
        <f>streaming_service_data!$X573*streaming_service_data!$E573</f>
        <v>143.91</v>
      </c>
      <c r="Z573" s="21" t="s">
        <v>405</v>
      </c>
      <c r="AA573" s="21">
        <v>2024</v>
      </c>
      <c r="AB573" s="21" t="str">
        <f t="shared" si="40"/>
        <v>Nov</v>
      </c>
      <c r="AC573" s="21">
        <f t="shared" si="41"/>
        <v>2024</v>
      </c>
      <c r="AD573" s="21" t="s">
        <v>480</v>
      </c>
      <c r="AE573" s="39">
        <f t="shared" si="42"/>
        <v>38.142857142857146</v>
      </c>
      <c r="AF573" s="35">
        <f t="shared" si="43"/>
        <v>2.6217228464419477E-2</v>
      </c>
      <c r="AG573" s="21">
        <f ca="1">TODAY()-streaming_service_data!$D573</f>
        <v>137</v>
      </c>
      <c r="AH573" s="24" t="str">
        <f ca="1">IF(AG573&lt;=100,"Active",IF(streaming_service_data!$AG573&lt;200,"Moderate","In-Active"))</f>
        <v>Moderate</v>
      </c>
      <c r="AI573" s="2">
        <f t="shared" si="44"/>
        <v>9</v>
      </c>
    </row>
    <row r="574" spans="1:35" s="2" customFormat="1" ht="15" x14ac:dyDescent="0.2">
      <c r="A574" s="17">
        <v>6293</v>
      </c>
      <c r="B574" s="17" t="s">
        <v>146</v>
      </c>
      <c r="C574" s="25">
        <v>45551</v>
      </c>
      <c r="D574" s="25">
        <v>45617</v>
      </c>
      <c r="E574" s="17">
        <v>15.99</v>
      </c>
      <c r="F574" s="17">
        <v>473</v>
      </c>
      <c r="G574" s="17" t="s">
        <v>43</v>
      </c>
      <c r="H574" s="17">
        <v>4</v>
      </c>
      <c r="I574" s="17">
        <v>4</v>
      </c>
      <c r="J574" s="17" t="b">
        <v>0</v>
      </c>
      <c r="K574" s="17">
        <v>605</v>
      </c>
      <c r="L574" s="17">
        <v>93</v>
      </c>
      <c r="M574" s="17" t="s">
        <v>63</v>
      </c>
      <c r="N574" s="17" t="s">
        <v>40</v>
      </c>
      <c r="O574" s="17" t="s">
        <v>41</v>
      </c>
      <c r="P574" s="17">
        <v>13</v>
      </c>
      <c r="Q574" s="17">
        <v>4.8</v>
      </c>
      <c r="R574" s="17" t="b">
        <v>0</v>
      </c>
      <c r="S574" s="17" t="s">
        <v>28</v>
      </c>
      <c r="T574" s="17">
        <v>2141</v>
      </c>
      <c r="U574" s="17" t="s">
        <v>35</v>
      </c>
      <c r="V574" s="17" t="s">
        <v>30</v>
      </c>
      <c r="W574" s="17" t="s">
        <v>31</v>
      </c>
      <c r="X574" s="17">
        <v>2</v>
      </c>
      <c r="Y574" s="19">
        <f>streaming_service_data!$X574*streaming_service_data!$E574</f>
        <v>31.98</v>
      </c>
      <c r="Z574" s="17" t="s">
        <v>412</v>
      </c>
      <c r="AA574" s="17">
        <v>2024</v>
      </c>
      <c r="AB574" s="17" t="str">
        <f t="shared" si="40"/>
        <v>Nov</v>
      </c>
      <c r="AC574" s="17">
        <f t="shared" si="41"/>
        <v>2024</v>
      </c>
      <c r="AD574" s="17" t="s">
        <v>480</v>
      </c>
      <c r="AE574" s="38">
        <f t="shared" si="42"/>
        <v>36.384615384615387</v>
      </c>
      <c r="AF574" s="31">
        <f t="shared" si="43"/>
        <v>2.748414376321353E-2</v>
      </c>
      <c r="AG574" s="17">
        <f ca="1">TODAY()-streaming_service_data!$D574</f>
        <v>128</v>
      </c>
      <c r="AH574" s="20" t="str">
        <f ca="1">IF(AG574&lt;=100,"Active",IF(streaming_service_data!$AG574&lt;200,"Moderate","In-Active"))</f>
        <v>Moderate</v>
      </c>
      <c r="AI574" s="2">
        <f t="shared" si="44"/>
        <v>2</v>
      </c>
    </row>
    <row r="575" spans="1:35" s="2" customFormat="1" ht="15" x14ac:dyDescent="0.2">
      <c r="A575" s="21">
        <v>6300</v>
      </c>
      <c r="B575" s="21" t="s">
        <v>178</v>
      </c>
      <c r="C575" s="22">
        <v>45189</v>
      </c>
      <c r="D575" s="22">
        <v>45547</v>
      </c>
      <c r="E575" s="21">
        <v>15.99</v>
      </c>
      <c r="F575" s="21">
        <v>164</v>
      </c>
      <c r="G575" s="21" t="s">
        <v>24</v>
      </c>
      <c r="H575" s="21">
        <v>3</v>
      </c>
      <c r="I575" s="21">
        <v>5</v>
      </c>
      <c r="J575" s="21" t="b">
        <v>0</v>
      </c>
      <c r="K575" s="21">
        <v>161</v>
      </c>
      <c r="L575" s="21">
        <v>77</v>
      </c>
      <c r="M575" s="21" t="s">
        <v>59</v>
      </c>
      <c r="N575" s="21" t="s">
        <v>64</v>
      </c>
      <c r="O575" s="21" t="s">
        <v>34</v>
      </c>
      <c r="P575" s="21">
        <v>97</v>
      </c>
      <c r="Q575" s="21">
        <v>3.7</v>
      </c>
      <c r="R575" s="21" t="b">
        <v>1</v>
      </c>
      <c r="S575" s="21" t="s">
        <v>28</v>
      </c>
      <c r="T575" s="21">
        <v>1991</v>
      </c>
      <c r="U575" s="21" t="s">
        <v>57</v>
      </c>
      <c r="V575" s="21" t="s">
        <v>60</v>
      </c>
      <c r="W575" s="21" t="s">
        <v>31</v>
      </c>
      <c r="X575" s="21">
        <v>11</v>
      </c>
      <c r="Y575" s="23">
        <f>streaming_service_data!$X575*streaming_service_data!$E575</f>
        <v>175.89000000000001</v>
      </c>
      <c r="Z575" s="21" t="s">
        <v>412</v>
      </c>
      <c r="AA575" s="21">
        <v>2023</v>
      </c>
      <c r="AB575" s="21" t="str">
        <f t="shared" si="40"/>
        <v>Sep</v>
      </c>
      <c r="AC575" s="21">
        <f t="shared" si="41"/>
        <v>2024</v>
      </c>
      <c r="AD575" s="21" t="s">
        <v>480</v>
      </c>
      <c r="AE575" s="39">
        <f t="shared" si="42"/>
        <v>1.6907216494845361</v>
      </c>
      <c r="AF575" s="35">
        <f t="shared" si="43"/>
        <v>0.59146341463414631</v>
      </c>
      <c r="AG575" s="21">
        <f ca="1">TODAY()-streaming_service_data!$D575</f>
        <v>198</v>
      </c>
      <c r="AH575" s="24" t="str">
        <f ca="1">IF(AG575&lt;=100,"Active",IF(streaming_service_data!$AG575&lt;200,"Moderate","In-Active"))</f>
        <v>Moderate</v>
      </c>
      <c r="AI575" s="2">
        <f t="shared" si="44"/>
        <v>11</v>
      </c>
    </row>
    <row r="576" spans="1:35" s="2" customFormat="1" ht="15" x14ac:dyDescent="0.2">
      <c r="A576" s="17">
        <v>6319</v>
      </c>
      <c r="B576" s="17" t="s">
        <v>325</v>
      </c>
      <c r="C576" s="25">
        <v>44988</v>
      </c>
      <c r="D576" s="25">
        <v>45642</v>
      </c>
      <c r="E576" s="17">
        <v>7.99</v>
      </c>
      <c r="F576" s="17">
        <v>466</v>
      </c>
      <c r="G576" s="17" t="s">
        <v>79</v>
      </c>
      <c r="H576" s="17">
        <v>4</v>
      </c>
      <c r="I576" s="17">
        <v>1</v>
      </c>
      <c r="J576" s="17" t="b">
        <v>1</v>
      </c>
      <c r="K576" s="17">
        <v>592</v>
      </c>
      <c r="L576" s="17">
        <v>67</v>
      </c>
      <c r="M576" s="17" t="s">
        <v>74</v>
      </c>
      <c r="N576" s="17" t="s">
        <v>40</v>
      </c>
      <c r="O576" s="17" t="s">
        <v>67</v>
      </c>
      <c r="P576" s="17">
        <v>81</v>
      </c>
      <c r="Q576" s="17">
        <v>4.8</v>
      </c>
      <c r="R576" s="17" t="b">
        <v>0</v>
      </c>
      <c r="S576" s="17" t="s">
        <v>28</v>
      </c>
      <c r="T576" s="17">
        <v>423</v>
      </c>
      <c r="U576" s="17" t="s">
        <v>35</v>
      </c>
      <c r="V576" s="17" t="s">
        <v>60</v>
      </c>
      <c r="W576" s="17" t="s">
        <v>53</v>
      </c>
      <c r="X576" s="17">
        <v>21</v>
      </c>
      <c r="Y576" s="19">
        <f>streaming_service_data!$X576*streaming_service_data!$E576</f>
        <v>167.79</v>
      </c>
      <c r="Z576" s="17" t="s">
        <v>406</v>
      </c>
      <c r="AA576" s="17">
        <v>2023</v>
      </c>
      <c r="AB576" s="17" t="str">
        <f t="shared" si="40"/>
        <v>Dec</v>
      </c>
      <c r="AC576" s="17">
        <f t="shared" si="41"/>
        <v>2024</v>
      </c>
      <c r="AD576" s="17" t="s">
        <v>479</v>
      </c>
      <c r="AE576" s="38">
        <f t="shared" si="42"/>
        <v>5.7530864197530862</v>
      </c>
      <c r="AF576" s="31">
        <f t="shared" si="43"/>
        <v>0.17381974248927037</v>
      </c>
      <c r="AG576" s="17">
        <f ca="1">TODAY()-streaming_service_data!$D576</f>
        <v>103</v>
      </c>
      <c r="AH576" s="20" t="str">
        <f ca="1">IF(AG576&lt;=100,"Active",IF(streaming_service_data!$AG576&lt;200,"Moderate","In-Active"))</f>
        <v>Moderate</v>
      </c>
      <c r="AI576" s="2">
        <f t="shared" si="44"/>
        <v>21</v>
      </c>
    </row>
    <row r="577" spans="1:35" s="2" customFormat="1" ht="15" x14ac:dyDescent="0.2">
      <c r="A577" s="21">
        <v>6330</v>
      </c>
      <c r="B577" s="21" t="s">
        <v>272</v>
      </c>
      <c r="C577" s="22">
        <v>45316</v>
      </c>
      <c r="D577" s="22">
        <v>45394</v>
      </c>
      <c r="E577" s="21">
        <v>7.99</v>
      </c>
      <c r="F577" s="21">
        <v>329</v>
      </c>
      <c r="G577" s="21" t="s">
        <v>43</v>
      </c>
      <c r="H577" s="21">
        <v>4</v>
      </c>
      <c r="I577" s="21">
        <v>1</v>
      </c>
      <c r="J577" s="21" t="b">
        <v>1</v>
      </c>
      <c r="K577" s="21">
        <v>973</v>
      </c>
      <c r="L577" s="21">
        <v>163</v>
      </c>
      <c r="M577" s="21" t="s">
        <v>25</v>
      </c>
      <c r="N577" s="21" t="s">
        <v>64</v>
      </c>
      <c r="O577" s="21" t="s">
        <v>56</v>
      </c>
      <c r="P577" s="21">
        <v>78</v>
      </c>
      <c r="Q577" s="21">
        <v>4.2</v>
      </c>
      <c r="R577" s="21" t="b">
        <v>1</v>
      </c>
      <c r="S577" s="21" t="s">
        <v>28</v>
      </c>
      <c r="T577" s="21">
        <v>218</v>
      </c>
      <c r="U577" s="21" t="s">
        <v>65</v>
      </c>
      <c r="V577" s="21" t="s">
        <v>52</v>
      </c>
      <c r="W577" s="21" t="s">
        <v>37</v>
      </c>
      <c r="X577" s="21">
        <v>2</v>
      </c>
      <c r="Y577" s="23">
        <f>streaming_service_data!$X577*streaming_service_data!$E577</f>
        <v>15.98</v>
      </c>
      <c r="Z577" s="21" t="s">
        <v>404</v>
      </c>
      <c r="AA577" s="21">
        <v>2024</v>
      </c>
      <c r="AB577" s="21" t="str">
        <f t="shared" si="40"/>
        <v>Apr</v>
      </c>
      <c r="AC577" s="21">
        <f t="shared" si="41"/>
        <v>2024</v>
      </c>
      <c r="AD577" s="21" t="s">
        <v>479</v>
      </c>
      <c r="AE577" s="39">
        <f t="shared" si="42"/>
        <v>4.2179487179487181</v>
      </c>
      <c r="AF577" s="35">
        <f t="shared" si="43"/>
        <v>0.23708206686930092</v>
      </c>
      <c r="AG577" s="21">
        <f ca="1">TODAY()-streaming_service_data!$D577</f>
        <v>351</v>
      </c>
      <c r="AH577" s="24" t="str">
        <f ca="1">IF(AG577&lt;=100,"Active",IF(streaming_service_data!$AG577&lt;200,"Moderate","In-Active"))</f>
        <v>In-Active</v>
      </c>
      <c r="AI577" s="2">
        <f t="shared" si="44"/>
        <v>2</v>
      </c>
    </row>
    <row r="578" spans="1:35" s="2" customFormat="1" ht="15" x14ac:dyDescent="0.2">
      <c r="A578" s="17">
        <v>6345</v>
      </c>
      <c r="B578" s="17" t="s">
        <v>305</v>
      </c>
      <c r="C578" s="25">
        <v>44927</v>
      </c>
      <c r="D578" s="25">
        <v>45547</v>
      </c>
      <c r="E578" s="17">
        <v>7.99</v>
      </c>
      <c r="F578" s="17">
        <v>410</v>
      </c>
      <c r="G578" s="17" t="s">
        <v>46</v>
      </c>
      <c r="H578" s="17">
        <v>1</v>
      </c>
      <c r="I578" s="17">
        <v>1</v>
      </c>
      <c r="J578" s="17" t="b">
        <v>1</v>
      </c>
      <c r="K578" s="17">
        <v>909</v>
      </c>
      <c r="L578" s="17">
        <v>99</v>
      </c>
      <c r="M578" s="17" t="s">
        <v>39</v>
      </c>
      <c r="N578" s="17" t="s">
        <v>26</v>
      </c>
      <c r="O578" s="17" t="s">
        <v>41</v>
      </c>
      <c r="P578" s="17">
        <v>22</v>
      </c>
      <c r="Q578" s="17">
        <v>3.2</v>
      </c>
      <c r="R578" s="17" t="b">
        <v>0</v>
      </c>
      <c r="S578" s="17" t="s">
        <v>28</v>
      </c>
      <c r="T578" s="17">
        <v>754</v>
      </c>
      <c r="U578" s="17" t="s">
        <v>51</v>
      </c>
      <c r="V578" s="17" t="s">
        <v>36</v>
      </c>
      <c r="W578" s="17" t="s">
        <v>37</v>
      </c>
      <c r="X578" s="17">
        <v>20</v>
      </c>
      <c r="Y578" s="19">
        <f>streaming_service_data!$X578*streaming_service_data!$E578</f>
        <v>159.80000000000001</v>
      </c>
      <c r="Z578" s="17" t="s">
        <v>404</v>
      </c>
      <c r="AA578" s="17">
        <v>2023</v>
      </c>
      <c r="AB578" s="17" t="str">
        <f t="shared" ref="AB578:AB641" si="45">LOOKUP(MONTH(D578),$AN$2:$AN$13,$AO$2:$AO$13)</f>
        <v>Sep</v>
      </c>
      <c r="AC578" s="17">
        <f t="shared" ref="AC578:AC641" si="46">YEAR(D578)</f>
        <v>2024</v>
      </c>
      <c r="AD578" s="17" t="s">
        <v>479</v>
      </c>
      <c r="AE578" s="38">
        <f t="shared" si="42"/>
        <v>18.636363636363637</v>
      </c>
      <c r="AF578" s="31">
        <f t="shared" si="43"/>
        <v>5.3658536585365853E-2</v>
      </c>
      <c r="AG578" s="17">
        <f ca="1">TODAY()-streaming_service_data!$D578</f>
        <v>198</v>
      </c>
      <c r="AH578" s="20" t="str">
        <f ca="1">IF(AG578&lt;=100,"Active",IF(streaming_service_data!$AG578&lt;200,"Moderate","In-Active"))</f>
        <v>Moderate</v>
      </c>
      <c r="AI578" s="2">
        <f t="shared" si="44"/>
        <v>20</v>
      </c>
    </row>
    <row r="579" spans="1:35" s="2" customFormat="1" ht="15" x14ac:dyDescent="0.2">
      <c r="A579" s="21">
        <v>6368</v>
      </c>
      <c r="B579" s="21" t="s">
        <v>38</v>
      </c>
      <c r="C579" s="22">
        <v>45166</v>
      </c>
      <c r="D579" s="22">
        <v>45640</v>
      </c>
      <c r="E579" s="21">
        <v>11.99</v>
      </c>
      <c r="F579" s="21">
        <v>370</v>
      </c>
      <c r="G579" s="21" t="s">
        <v>62</v>
      </c>
      <c r="H579" s="21">
        <v>3</v>
      </c>
      <c r="I579" s="21">
        <v>4</v>
      </c>
      <c r="J579" s="21" t="b">
        <v>1</v>
      </c>
      <c r="K579" s="21">
        <v>973</v>
      </c>
      <c r="L579" s="21">
        <v>152</v>
      </c>
      <c r="M579" s="21" t="s">
        <v>39</v>
      </c>
      <c r="N579" s="21" t="s">
        <v>49</v>
      </c>
      <c r="O579" s="21" t="s">
        <v>27</v>
      </c>
      <c r="P579" s="21">
        <v>98</v>
      </c>
      <c r="Q579" s="21">
        <v>3.1</v>
      </c>
      <c r="R579" s="21" t="b">
        <v>1</v>
      </c>
      <c r="S579" s="21" t="s">
        <v>28</v>
      </c>
      <c r="T579" s="21">
        <v>1456</v>
      </c>
      <c r="U579" s="21" t="s">
        <v>65</v>
      </c>
      <c r="V579" s="21" t="s">
        <v>60</v>
      </c>
      <c r="W579" s="21" t="s">
        <v>75</v>
      </c>
      <c r="X579" s="21">
        <v>15</v>
      </c>
      <c r="Y579" s="23">
        <f>streaming_service_data!$X579*streaming_service_data!$E579</f>
        <v>179.85</v>
      </c>
      <c r="Z579" s="21" t="s">
        <v>411</v>
      </c>
      <c r="AA579" s="21">
        <v>2023</v>
      </c>
      <c r="AB579" s="21" t="str">
        <f t="shared" si="45"/>
        <v>Dec</v>
      </c>
      <c r="AC579" s="21">
        <f t="shared" si="46"/>
        <v>2024</v>
      </c>
      <c r="AD579" s="21" t="s">
        <v>478</v>
      </c>
      <c r="AE579" s="39">
        <f t="shared" ref="AE579:AE642" si="47">IFERROR(F579/P579,0)</f>
        <v>3.7755102040816326</v>
      </c>
      <c r="AF579" s="35">
        <f t="shared" ref="AF579:AF642" si="48">P579/F579</f>
        <v>0.26486486486486488</v>
      </c>
      <c r="AG579" s="21">
        <f ca="1">TODAY()-streaming_service_data!$D579</f>
        <v>105</v>
      </c>
      <c r="AH579" s="24" t="str">
        <f ca="1">IF(AG579&lt;=100,"Active",IF(streaming_service_data!$AG579&lt;200,"Moderate","In-Active"))</f>
        <v>Moderate</v>
      </c>
      <c r="AI579" s="2">
        <f t="shared" ref="AI579:AI642" si="49">IF(IF(C579&gt;D579,DATEDIF(D579,C579,"m"),DATEDIF(C579,D579,"m"))=0,1,IF(C579&gt;D579,DATEDIF(D579,C579,"m"),DATEDIF(C579,D579,"m")))</f>
        <v>15</v>
      </c>
    </row>
    <row r="580" spans="1:35" s="2" customFormat="1" ht="15" x14ac:dyDescent="0.2">
      <c r="A580" s="17">
        <v>6369</v>
      </c>
      <c r="B580" s="17" t="s">
        <v>102</v>
      </c>
      <c r="C580" s="25">
        <v>45222</v>
      </c>
      <c r="D580" s="25">
        <v>45623</v>
      </c>
      <c r="E580" s="17">
        <v>7.99</v>
      </c>
      <c r="F580" s="17">
        <v>414</v>
      </c>
      <c r="G580" s="17" t="s">
        <v>55</v>
      </c>
      <c r="H580" s="17">
        <v>4</v>
      </c>
      <c r="I580" s="17">
        <v>6</v>
      </c>
      <c r="J580" s="17" t="b">
        <v>1</v>
      </c>
      <c r="K580" s="17">
        <v>271</v>
      </c>
      <c r="L580" s="17">
        <v>51</v>
      </c>
      <c r="M580" s="17" t="s">
        <v>48</v>
      </c>
      <c r="N580" s="17" t="s">
        <v>26</v>
      </c>
      <c r="O580" s="17" t="s">
        <v>34</v>
      </c>
      <c r="P580" s="17">
        <v>8</v>
      </c>
      <c r="Q580" s="17">
        <v>4.3</v>
      </c>
      <c r="R580" s="17" t="b">
        <v>0</v>
      </c>
      <c r="S580" s="17" t="s">
        <v>28</v>
      </c>
      <c r="T580" s="17">
        <v>1546</v>
      </c>
      <c r="U580" s="17" t="s">
        <v>35</v>
      </c>
      <c r="V580" s="17" t="s">
        <v>36</v>
      </c>
      <c r="W580" s="17" t="s">
        <v>37</v>
      </c>
      <c r="X580" s="17">
        <v>13</v>
      </c>
      <c r="Y580" s="19">
        <f>streaming_service_data!$X580*streaming_service_data!$E580</f>
        <v>103.87</v>
      </c>
      <c r="Z580" s="17" t="s">
        <v>413</v>
      </c>
      <c r="AA580" s="17">
        <v>2023</v>
      </c>
      <c r="AB580" s="17" t="str">
        <f t="shared" si="45"/>
        <v>Nov</v>
      </c>
      <c r="AC580" s="17">
        <f t="shared" si="46"/>
        <v>2024</v>
      </c>
      <c r="AD580" s="17" t="s">
        <v>479</v>
      </c>
      <c r="AE580" s="38">
        <f t="shared" si="47"/>
        <v>51.75</v>
      </c>
      <c r="AF580" s="31">
        <f t="shared" si="48"/>
        <v>1.932367149758454E-2</v>
      </c>
      <c r="AG580" s="17">
        <f ca="1">TODAY()-streaming_service_data!$D580</f>
        <v>122</v>
      </c>
      <c r="AH580" s="20" t="str">
        <f ca="1">IF(AG580&lt;=100,"Active",IF(streaming_service_data!$AG580&lt;200,"Moderate","In-Active"))</f>
        <v>Moderate</v>
      </c>
      <c r="AI580" s="2">
        <f t="shared" si="49"/>
        <v>13</v>
      </c>
    </row>
    <row r="581" spans="1:35" s="2" customFormat="1" ht="15" x14ac:dyDescent="0.2">
      <c r="A581" s="21">
        <v>6374</v>
      </c>
      <c r="B581" s="21" t="s">
        <v>281</v>
      </c>
      <c r="C581" s="22">
        <v>45114</v>
      </c>
      <c r="D581" s="22">
        <v>45615</v>
      </c>
      <c r="E581" s="21">
        <v>15.99</v>
      </c>
      <c r="F581" s="21">
        <v>30</v>
      </c>
      <c r="G581" s="21" t="s">
        <v>24</v>
      </c>
      <c r="H581" s="21">
        <v>1</v>
      </c>
      <c r="I581" s="21">
        <v>1</v>
      </c>
      <c r="J581" s="21" t="b">
        <v>0</v>
      </c>
      <c r="K581" s="21">
        <v>178</v>
      </c>
      <c r="L581" s="21">
        <v>162</v>
      </c>
      <c r="M581" s="21" t="s">
        <v>48</v>
      </c>
      <c r="N581" s="21" t="s">
        <v>26</v>
      </c>
      <c r="O581" s="21" t="s">
        <v>41</v>
      </c>
      <c r="P581" s="21">
        <v>20</v>
      </c>
      <c r="Q581" s="21">
        <v>4.5999999999999996</v>
      </c>
      <c r="R581" s="21" t="b">
        <v>1</v>
      </c>
      <c r="S581" s="21" t="s">
        <v>28</v>
      </c>
      <c r="T581" s="21">
        <v>3124</v>
      </c>
      <c r="U581" s="21" t="s">
        <v>29</v>
      </c>
      <c r="V581" s="21" t="s">
        <v>60</v>
      </c>
      <c r="W581" s="21" t="s">
        <v>75</v>
      </c>
      <c r="X581" s="21">
        <v>16</v>
      </c>
      <c r="Y581" s="23">
        <f>streaming_service_data!$X581*streaming_service_data!$E581</f>
        <v>255.84</v>
      </c>
      <c r="Z581" s="21" t="s">
        <v>410</v>
      </c>
      <c r="AA581" s="21">
        <v>2023</v>
      </c>
      <c r="AB581" s="21" t="str">
        <f t="shared" si="45"/>
        <v>Nov</v>
      </c>
      <c r="AC581" s="21">
        <f t="shared" si="46"/>
        <v>2024</v>
      </c>
      <c r="AD581" s="21" t="s">
        <v>480</v>
      </c>
      <c r="AE581" s="39">
        <f t="shared" si="47"/>
        <v>1.5</v>
      </c>
      <c r="AF581" s="35">
        <f t="shared" si="48"/>
        <v>0.66666666666666663</v>
      </c>
      <c r="AG581" s="21">
        <f ca="1">TODAY()-streaming_service_data!$D581</f>
        <v>130</v>
      </c>
      <c r="AH581" s="24" t="str">
        <f ca="1">IF(AG581&lt;=100,"Active",IF(streaming_service_data!$AG581&lt;200,"Moderate","In-Active"))</f>
        <v>Moderate</v>
      </c>
      <c r="AI581" s="2">
        <f t="shared" si="49"/>
        <v>16</v>
      </c>
    </row>
    <row r="582" spans="1:35" s="2" customFormat="1" ht="15" x14ac:dyDescent="0.2">
      <c r="A582" s="17">
        <v>6380</v>
      </c>
      <c r="B582" s="17" t="s">
        <v>72</v>
      </c>
      <c r="C582" s="25">
        <v>45020</v>
      </c>
      <c r="D582" s="25">
        <v>45640</v>
      </c>
      <c r="E582" s="17">
        <v>7.99</v>
      </c>
      <c r="F582" s="17">
        <v>493</v>
      </c>
      <c r="G582" s="17" t="s">
        <v>33</v>
      </c>
      <c r="H582" s="17">
        <v>5</v>
      </c>
      <c r="I582" s="17">
        <v>2</v>
      </c>
      <c r="J582" s="17" t="b">
        <v>1</v>
      </c>
      <c r="K582" s="17">
        <v>29</v>
      </c>
      <c r="L582" s="17">
        <v>82</v>
      </c>
      <c r="M582" s="17" t="s">
        <v>48</v>
      </c>
      <c r="N582" s="17" t="s">
        <v>64</v>
      </c>
      <c r="O582" s="17" t="s">
        <v>27</v>
      </c>
      <c r="P582" s="17">
        <v>64</v>
      </c>
      <c r="Q582" s="17">
        <v>3.4</v>
      </c>
      <c r="R582" s="17" t="b">
        <v>0</v>
      </c>
      <c r="S582" s="17" t="s">
        <v>28</v>
      </c>
      <c r="T582" s="17">
        <v>833</v>
      </c>
      <c r="U582" s="17" t="s">
        <v>29</v>
      </c>
      <c r="V582" s="17" t="s">
        <v>52</v>
      </c>
      <c r="W582" s="17" t="s">
        <v>37</v>
      </c>
      <c r="X582" s="17">
        <v>20</v>
      </c>
      <c r="Y582" s="19">
        <f>streaming_service_data!$X582*streaming_service_data!$E582</f>
        <v>159.80000000000001</v>
      </c>
      <c r="Z582" s="17" t="s">
        <v>407</v>
      </c>
      <c r="AA582" s="17">
        <v>2023</v>
      </c>
      <c r="AB582" s="17" t="str">
        <f t="shared" si="45"/>
        <v>Dec</v>
      </c>
      <c r="AC582" s="17">
        <f t="shared" si="46"/>
        <v>2024</v>
      </c>
      <c r="AD582" s="17" t="s">
        <v>479</v>
      </c>
      <c r="AE582" s="38">
        <f t="shared" si="47"/>
        <v>7.703125</v>
      </c>
      <c r="AF582" s="31">
        <f t="shared" si="48"/>
        <v>0.12981744421906694</v>
      </c>
      <c r="AG582" s="17">
        <f ca="1">TODAY()-streaming_service_data!$D582</f>
        <v>105</v>
      </c>
      <c r="AH582" s="20" t="str">
        <f ca="1">IF(AG582&lt;=100,"Active",IF(streaming_service_data!$AG582&lt;200,"Moderate","In-Active"))</f>
        <v>Moderate</v>
      </c>
      <c r="AI582" s="2">
        <f t="shared" si="49"/>
        <v>20</v>
      </c>
    </row>
    <row r="583" spans="1:35" s="2" customFormat="1" ht="15" x14ac:dyDescent="0.2">
      <c r="A583" s="21">
        <v>6385</v>
      </c>
      <c r="B583" s="21" t="s">
        <v>289</v>
      </c>
      <c r="C583" s="22">
        <v>45126</v>
      </c>
      <c r="D583" s="22">
        <v>45624</v>
      </c>
      <c r="E583" s="21">
        <v>11.99</v>
      </c>
      <c r="F583" s="21">
        <v>475</v>
      </c>
      <c r="G583" s="21" t="s">
        <v>46</v>
      </c>
      <c r="H583" s="21">
        <v>1</v>
      </c>
      <c r="I583" s="21">
        <v>5</v>
      </c>
      <c r="J583" s="21" t="b">
        <v>0</v>
      </c>
      <c r="K583" s="21">
        <v>523</v>
      </c>
      <c r="L583" s="21">
        <v>30</v>
      </c>
      <c r="M583" s="21" t="s">
        <v>63</v>
      </c>
      <c r="N583" s="21" t="s">
        <v>64</v>
      </c>
      <c r="O583" s="21" t="s">
        <v>34</v>
      </c>
      <c r="P583" s="21">
        <v>2</v>
      </c>
      <c r="Q583" s="21">
        <v>4.8</v>
      </c>
      <c r="R583" s="21" t="b">
        <v>0</v>
      </c>
      <c r="S583" s="21" t="s">
        <v>28</v>
      </c>
      <c r="T583" s="21">
        <v>2428</v>
      </c>
      <c r="U583" s="21" t="s">
        <v>29</v>
      </c>
      <c r="V583" s="21" t="s">
        <v>52</v>
      </c>
      <c r="W583" s="21" t="s">
        <v>31</v>
      </c>
      <c r="X583" s="21">
        <v>16</v>
      </c>
      <c r="Y583" s="23">
        <f>streaming_service_data!$X583*streaming_service_data!$E583</f>
        <v>191.84</v>
      </c>
      <c r="Z583" s="21" t="s">
        <v>410</v>
      </c>
      <c r="AA583" s="21">
        <v>2023</v>
      </c>
      <c r="AB583" s="21" t="str">
        <f t="shared" si="45"/>
        <v>Nov</v>
      </c>
      <c r="AC583" s="21">
        <f t="shared" si="46"/>
        <v>2024</v>
      </c>
      <c r="AD583" s="21" t="s">
        <v>478</v>
      </c>
      <c r="AE583" s="39">
        <f t="shared" si="47"/>
        <v>237.5</v>
      </c>
      <c r="AF583" s="35">
        <f t="shared" si="48"/>
        <v>4.2105263157894736E-3</v>
      </c>
      <c r="AG583" s="21">
        <f ca="1">TODAY()-streaming_service_data!$D583</f>
        <v>121</v>
      </c>
      <c r="AH583" s="24" t="str">
        <f ca="1">IF(AG583&lt;=100,"Active",IF(streaming_service_data!$AG583&lt;200,"Moderate","In-Active"))</f>
        <v>Moderate</v>
      </c>
      <c r="AI583" s="2">
        <f t="shared" si="49"/>
        <v>16</v>
      </c>
    </row>
    <row r="584" spans="1:35" s="2" customFormat="1" ht="15" x14ac:dyDescent="0.2">
      <c r="A584" s="17">
        <v>6389</v>
      </c>
      <c r="B584" s="17" t="s">
        <v>304</v>
      </c>
      <c r="C584" s="25">
        <v>44918</v>
      </c>
      <c r="D584" s="25">
        <v>45644</v>
      </c>
      <c r="E584" s="17">
        <v>11.99</v>
      </c>
      <c r="F584" s="17">
        <v>109</v>
      </c>
      <c r="G584" s="17" t="s">
        <v>46</v>
      </c>
      <c r="H584" s="17">
        <v>2</v>
      </c>
      <c r="I584" s="17">
        <v>3</v>
      </c>
      <c r="J584" s="17" t="b">
        <v>0</v>
      </c>
      <c r="K584" s="17">
        <v>701</v>
      </c>
      <c r="L584" s="17">
        <v>4</v>
      </c>
      <c r="M584" s="17" t="s">
        <v>39</v>
      </c>
      <c r="N584" s="17" t="s">
        <v>26</v>
      </c>
      <c r="O584" s="17" t="s">
        <v>27</v>
      </c>
      <c r="P584" s="17">
        <v>64</v>
      </c>
      <c r="Q584" s="17">
        <v>3.5</v>
      </c>
      <c r="R584" s="17" t="b">
        <v>0</v>
      </c>
      <c r="S584" s="17" t="s">
        <v>28</v>
      </c>
      <c r="T584" s="17">
        <v>4662</v>
      </c>
      <c r="U584" s="17" t="s">
        <v>57</v>
      </c>
      <c r="V584" s="17" t="s">
        <v>30</v>
      </c>
      <c r="W584" s="17" t="s">
        <v>75</v>
      </c>
      <c r="X584" s="17">
        <v>23</v>
      </c>
      <c r="Y584" s="19">
        <f>streaming_service_data!$X584*streaming_service_data!$E584</f>
        <v>275.77</v>
      </c>
      <c r="Z584" s="17" t="s">
        <v>415</v>
      </c>
      <c r="AA584" s="17">
        <v>2022</v>
      </c>
      <c r="AB584" s="17" t="str">
        <f t="shared" si="45"/>
        <v>Dec</v>
      </c>
      <c r="AC584" s="17">
        <f t="shared" si="46"/>
        <v>2024</v>
      </c>
      <c r="AD584" s="17" t="s">
        <v>478</v>
      </c>
      <c r="AE584" s="38">
        <f t="shared" si="47"/>
        <v>1.703125</v>
      </c>
      <c r="AF584" s="31">
        <f t="shared" si="48"/>
        <v>0.58715596330275233</v>
      </c>
      <c r="AG584" s="17">
        <f ca="1">TODAY()-streaming_service_data!$D584</f>
        <v>101</v>
      </c>
      <c r="AH584" s="20" t="str">
        <f ca="1">IF(AG584&lt;=100,"Active",IF(streaming_service_data!$AG584&lt;200,"Moderate","In-Active"))</f>
        <v>Moderate</v>
      </c>
      <c r="AI584" s="2">
        <f t="shared" si="49"/>
        <v>23</v>
      </c>
    </row>
    <row r="585" spans="1:35" s="2" customFormat="1" ht="15" x14ac:dyDescent="0.2">
      <c r="A585" s="21">
        <v>6391</v>
      </c>
      <c r="B585" s="21" t="s">
        <v>167</v>
      </c>
      <c r="C585" s="22">
        <v>45601</v>
      </c>
      <c r="D585" s="22">
        <v>45620</v>
      </c>
      <c r="E585" s="21">
        <v>15.99</v>
      </c>
      <c r="F585" s="21">
        <v>389</v>
      </c>
      <c r="G585" s="21" t="s">
        <v>33</v>
      </c>
      <c r="H585" s="21">
        <v>2</v>
      </c>
      <c r="I585" s="21">
        <v>2</v>
      </c>
      <c r="J585" s="21" t="b">
        <v>0</v>
      </c>
      <c r="K585" s="21">
        <v>120</v>
      </c>
      <c r="L585" s="21">
        <v>191</v>
      </c>
      <c r="M585" s="21" t="s">
        <v>44</v>
      </c>
      <c r="N585" s="21" t="s">
        <v>40</v>
      </c>
      <c r="O585" s="21" t="s">
        <v>56</v>
      </c>
      <c r="P585" s="21">
        <v>75</v>
      </c>
      <c r="Q585" s="21">
        <v>3.8</v>
      </c>
      <c r="R585" s="21" t="b">
        <v>1</v>
      </c>
      <c r="S585" s="21" t="s">
        <v>28</v>
      </c>
      <c r="T585" s="21">
        <v>237</v>
      </c>
      <c r="U585" s="21" t="s">
        <v>35</v>
      </c>
      <c r="V585" s="21" t="s">
        <v>52</v>
      </c>
      <c r="W585" s="21" t="s">
        <v>53</v>
      </c>
      <c r="X585" s="21">
        <v>1</v>
      </c>
      <c r="Y585" s="23">
        <f>streaming_service_data!$X585*streaming_service_data!$E585</f>
        <v>15.99</v>
      </c>
      <c r="Z585" s="21" t="s">
        <v>414</v>
      </c>
      <c r="AA585" s="21">
        <v>2024</v>
      </c>
      <c r="AB585" s="21" t="str">
        <f t="shared" si="45"/>
        <v>Nov</v>
      </c>
      <c r="AC585" s="21">
        <f t="shared" si="46"/>
        <v>2024</v>
      </c>
      <c r="AD585" s="21" t="s">
        <v>480</v>
      </c>
      <c r="AE585" s="39">
        <f t="shared" si="47"/>
        <v>5.1866666666666665</v>
      </c>
      <c r="AF585" s="35">
        <f t="shared" si="48"/>
        <v>0.19280205655526991</v>
      </c>
      <c r="AG585" s="21">
        <f ca="1">TODAY()-streaming_service_data!$D585</f>
        <v>125</v>
      </c>
      <c r="AH585" s="24" t="str">
        <f ca="1">IF(AG585&lt;=100,"Active",IF(streaming_service_data!$AG585&lt;200,"Moderate","In-Active"))</f>
        <v>Moderate</v>
      </c>
      <c r="AI585" s="2">
        <f t="shared" si="49"/>
        <v>1</v>
      </c>
    </row>
    <row r="586" spans="1:35" s="2" customFormat="1" ht="15" x14ac:dyDescent="0.2">
      <c r="A586" s="17">
        <v>6398</v>
      </c>
      <c r="B586" s="17" t="s">
        <v>133</v>
      </c>
      <c r="C586" s="25">
        <v>45158</v>
      </c>
      <c r="D586" s="25">
        <v>45485</v>
      </c>
      <c r="E586" s="17">
        <v>7.99</v>
      </c>
      <c r="F586" s="17">
        <v>55</v>
      </c>
      <c r="G586" s="17" t="s">
        <v>79</v>
      </c>
      <c r="H586" s="17">
        <v>3</v>
      </c>
      <c r="I586" s="17">
        <v>2</v>
      </c>
      <c r="J586" s="17" t="b">
        <v>1</v>
      </c>
      <c r="K586" s="17">
        <v>17</v>
      </c>
      <c r="L586" s="17">
        <v>40</v>
      </c>
      <c r="M586" s="17" t="s">
        <v>44</v>
      </c>
      <c r="N586" s="17" t="s">
        <v>26</v>
      </c>
      <c r="O586" s="17" t="s">
        <v>41</v>
      </c>
      <c r="P586" s="17">
        <v>48</v>
      </c>
      <c r="Q586" s="17">
        <v>3.7</v>
      </c>
      <c r="R586" s="17" t="b">
        <v>0</v>
      </c>
      <c r="S586" s="17" t="s">
        <v>28</v>
      </c>
      <c r="T586" s="17">
        <v>1672</v>
      </c>
      <c r="U586" s="17" t="s">
        <v>51</v>
      </c>
      <c r="V586" s="17" t="s">
        <v>60</v>
      </c>
      <c r="W586" s="17" t="s">
        <v>31</v>
      </c>
      <c r="X586" s="17">
        <v>10</v>
      </c>
      <c r="Y586" s="19">
        <f>streaming_service_data!$X586*streaming_service_data!$E586</f>
        <v>79.900000000000006</v>
      </c>
      <c r="Z586" s="17" t="s">
        <v>411</v>
      </c>
      <c r="AA586" s="17">
        <v>2023</v>
      </c>
      <c r="AB586" s="17" t="str">
        <f t="shared" si="45"/>
        <v>Jul</v>
      </c>
      <c r="AC586" s="17">
        <f t="shared" si="46"/>
        <v>2024</v>
      </c>
      <c r="AD586" s="17" t="s">
        <v>479</v>
      </c>
      <c r="AE586" s="38">
        <f t="shared" si="47"/>
        <v>1.1458333333333333</v>
      </c>
      <c r="AF586" s="31">
        <f t="shared" si="48"/>
        <v>0.87272727272727268</v>
      </c>
      <c r="AG586" s="17">
        <f ca="1">TODAY()-streaming_service_data!$D586</f>
        <v>260</v>
      </c>
      <c r="AH586" s="20" t="str">
        <f ca="1">IF(AG586&lt;=100,"Active",IF(streaming_service_data!$AG586&lt;200,"Moderate","In-Active"))</f>
        <v>In-Active</v>
      </c>
      <c r="AI586" s="2">
        <f t="shared" si="49"/>
        <v>10</v>
      </c>
    </row>
    <row r="587" spans="1:35" s="2" customFormat="1" ht="15" x14ac:dyDescent="0.2">
      <c r="A587" s="21">
        <v>6399</v>
      </c>
      <c r="B587" s="21" t="s">
        <v>109</v>
      </c>
      <c r="C587" s="22">
        <v>44927</v>
      </c>
      <c r="D587" s="22">
        <v>45424</v>
      </c>
      <c r="E587" s="21">
        <v>11.99</v>
      </c>
      <c r="F587" s="21">
        <v>96</v>
      </c>
      <c r="G587" s="21" t="s">
        <v>46</v>
      </c>
      <c r="H587" s="21">
        <v>3</v>
      </c>
      <c r="I587" s="21">
        <v>2</v>
      </c>
      <c r="J587" s="21" t="b">
        <v>0</v>
      </c>
      <c r="K587" s="21">
        <v>434</v>
      </c>
      <c r="L587" s="21">
        <v>11</v>
      </c>
      <c r="M587" s="21" t="s">
        <v>25</v>
      </c>
      <c r="N587" s="21" t="s">
        <v>49</v>
      </c>
      <c r="O587" s="21" t="s">
        <v>67</v>
      </c>
      <c r="P587" s="21">
        <v>80</v>
      </c>
      <c r="Q587" s="21">
        <v>4.5999999999999996</v>
      </c>
      <c r="R587" s="21" t="b">
        <v>0</v>
      </c>
      <c r="S587" s="21" t="s">
        <v>28</v>
      </c>
      <c r="T587" s="21">
        <v>2261</v>
      </c>
      <c r="U587" s="21" t="s">
        <v>57</v>
      </c>
      <c r="V587" s="21" t="s">
        <v>52</v>
      </c>
      <c r="W587" s="21" t="s">
        <v>75</v>
      </c>
      <c r="X587" s="21">
        <v>16</v>
      </c>
      <c r="Y587" s="23">
        <f>streaming_service_data!$X587*streaming_service_data!$E587</f>
        <v>191.84</v>
      </c>
      <c r="Z587" s="21" t="s">
        <v>404</v>
      </c>
      <c r="AA587" s="21">
        <v>2023</v>
      </c>
      <c r="AB587" s="21" t="str">
        <f t="shared" si="45"/>
        <v>May</v>
      </c>
      <c r="AC587" s="21">
        <f t="shared" si="46"/>
        <v>2024</v>
      </c>
      <c r="AD587" s="21" t="s">
        <v>478</v>
      </c>
      <c r="AE587" s="39">
        <f t="shared" si="47"/>
        <v>1.2</v>
      </c>
      <c r="AF587" s="35">
        <f t="shared" si="48"/>
        <v>0.83333333333333337</v>
      </c>
      <c r="AG587" s="21">
        <f ca="1">TODAY()-streaming_service_data!$D587</f>
        <v>321</v>
      </c>
      <c r="AH587" s="24" t="str">
        <f ca="1">IF(AG587&lt;=100,"Active",IF(streaming_service_data!$AG587&lt;200,"Moderate","In-Active"))</f>
        <v>In-Active</v>
      </c>
      <c r="AI587" s="2">
        <f t="shared" si="49"/>
        <v>16</v>
      </c>
    </row>
    <row r="588" spans="1:35" s="2" customFormat="1" ht="15" x14ac:dyDescent="0.2">
      <c r="A588" s="17">
        <v>6400</v>
      </c>
      <c r="B588" s="17" t="s">
        <v>120</v>
      </c>
      <c r="C588" s="25">
        <v>45349</v>
      </c>
      <c r="D588" s="25">
        <v>45640</v>
      </c>
      <c r="E588" s="17">
        <v>11.99</v>
      </c>
      <c r="F588" s="17">
        <v>356</v>
      </c>
      <c r="G588" s="17" t="s">
        <v>55</v>
      </c>
      <c r="H588" s="17">
        <v>3</v>
      </c>
      <c r="I588" s="17">
        <v>2</v>
      </c>
      <c r="J588" s="17" t="b">
        <v>1</v>
      </c>
      <c r="K588" s="17">
        <v>776</v>
      </c>
      <c r="L588" s="17">
        <v>40</v>
      </c>
      <c r="M588" s="17" t="s">
        <v>25</v>
      </c>
      <c r="N588" s="17" t="s">
        <v>49</v>
      </c>
      <c r="O588" s="17" t="s">
        <v>41</v>
      </c>
      <c r="P588" s="17">
        <v>56</v>
      </c>
      <c r="Q588" s="17">
        <v>3.4</v>
      </c>
      <c r="R588" s="17" t="b">
        <v>1</v>
      </c>
      <c r="S588" s="17" t="s">
        <v>28</v>
      </c>
      <c r="T588" s="17">
        <v>3408</v>
      </c>
      <c r="U588" s="17" t="s">
        <v>65</v>
      </c>
      <c r="V588" s="17" t="s">
        <v>30</v>
      </c>
      <c r="W588" s="17" t="s">
        <v>37</v>
      </c>
      <c r="X588" s="17">
        <v>9</v>
      </c>
      <c r="Y588" s="19">
        <f>streaming_service_data!$X588*streaming_service_data!$E588</f>
        <v>107.91</v>
      </c>
      <c r="Z588" s="17" t="s">
        <v>405</v>
      </c>
      <c r="AA588" s="17">
        <v>2024</v>
      </c>
      <c r="AB588" s="17" t="str">
        <f t="shared" si="45"/>
        <v>Dec</v>
      </c>
      <c r="AC588" s="17">
        <f t="shared" si="46"/>
        <v>2024</v>
      </c>
      <c r="AD588" s="17" t="s">
        <v>478</v>
      </c>
      <c r="AE588" s="38">
        <f t="shared" si="47"/>
        <v>6.3571428571428568</v>
      </c>
      <c r="AF588" s="31">
        <f t="shared" si="48"/>
        <v>0.15730337078651685</v>
      </c>
      <c r="AG588" s="17">
        <f ca="1">TODAY()-streaming_service_data!$D588</f>
        <v>105</v>
      </c>
      <c r="AH588" s="20" t="str">
        <f ca="1">IF(AG588&lt;=100,"Active",IF(streaming_service_data!$AG588&lt;200,"Moderate","In-Active"))</f>
        <v>Moderate</v>
      </c>
      <c r="AI588" s="2">
        <f t="shared" si="49"/>
        <v>9</v>
      </c>
    </row>
    <row r="589" spans="1:35" s="2" customFormat="1" ht="15" x14ac:dyDescent="0.2">
      <c r="A589" s="21">
        <v>6405</v>
      </c>
      <c r="B589" s="21" t="s">
        <v>330</v>
      </c>
      <c r="C589" s="22">
        <v>45030</v>
      </c>
      <c r="D589" s="22">
        <v>45608</v>
      </c>
      <c r="E589" s="21">
        <v>11.99</v>
      </c>
      <c r="F589" s="21">
        <v>321</v>
      </c>
      <c r="G589" s="21" t="s">
        <v>62</v>
      </c>
      <c r="H589" s="21">
        <v>1</v>
      </c>
      <c r="I589" s="21">
        <v>6</v>
      </c>
      <c r="J589" s="21" t="b">
        <v>1</v>
      </c>
      <c r="K589" s="21">
        <v>361</v>
      </c>
      <c r="L589" s="21">
        <v>12</v>
      </c>
      <c r="M589" s="21" t="s">
        <v>48</v>
      </c>
      <c r="N589" s="21" t="s">
        <v>64</v>
      </c>
      <c r="O589" s="21" t="s">
        <v>34</v>
      </c>
      <c r="P589" s="21">
        <v>72</v>
      </c>
      <c r="Q589" s="21">
        <v>4.9000000000000004</v>
      </c>
      <c r="R589" s="21" t="b">
        <v>1</v>
      </c>
      <c r="S589" s="21" t="s">
        <v>28</v>
      </c>
      <c r="T589" s="21">
        <v>1303</v>
      </c>
      <c r="U589" s="21" t="s">
        <v>65</v>
      </c>
      <c r="V589" s="21" t="s">
        <v>52</v>
      </c>
      <c r="W589" s="21" t="s">
        <v>31</v>
      </c>
      <c r="X589" s="21">
        <v>18</v>
      </c>
      <c r="Y589" s="23">
        <f>streaming_service_data!$X589*streaming_service_data!$E589</f>
        <v>215.82</v>
      </c>
      <c r="Z589" s="21" t="s">
        <v>407</v>
      </c>
      <c r="AA589" s="21">
        <v>2023</v>
      </c>
      <c r="AB589" s="21" t="str">
        <f t="shared" si="45"/>
        <v>Nov</v>
      </c>
      <c r="AC589" s="21">
        <f t="shared" si="46"/>
        <v>2024</v>
      </c>
      <c r="AD589" s="21" t="s">
        <v>478</v>
      </c>
      <c r="AE589" s="39">
        <f t="shared" si="47"/>
        <v>4.458333333333333</v>
      </c>
      <c r="AF589" s="35">
        <f t="shared" si="48"/>
        <v>0.22429906542056074</v>
      </c>
      <c r="AG589" s="21">
        <f ca="1">TODAY()-streaming_service_data!$D589</f>
        <v>137</v>
      </c>
      <c r="AH589" s="24" t="str">
        <f ca="1">IF(AG589&lt;=100,"Active",IF(streaming_service_data!$AG589&lt;200,"Moderate","In-Active"))</f>
        <v>Moderate</v>
      </c>
      <c r="AI589" s="2">
        <f t="shared" si="49"/>
        <v>18</v>
      </c>
    </row>
    <row r="590" spans="1:35" s="2" customFormat="1" ht="15" x14ac:dyDescent="0.2">
      <c r="A590" s="17">
        <v>6415</v>
      </c>
      <c r="B590" s="17" t="s">
        <v>114</v>
      </c>
      <c r="C590" s="25">
        <v>45270</v>
      </c>
      <c r="D590" s="25">
        <v>45615</v>
      </c>
      <c r="E590" s="17">
        <v>11.99</v>
      </c>
      <c r="F590" s="17">
        <v>396</v>
      </c>
      <c r="G590" s="17" t="s">
        <v>24</v>
      </c>
      <c r="H590" s="17">
        <v>1</v>
      </c>
      <c r="I590" s="17">
        <v>2</v>
      </c>
      <c r="J590" s="17" t="b">
        <v>0</v>
      </c>
      <c r="K590" s="17">
        <v>348</v>
      </c>
      <c r="L590" s="17">
        <v>172</v>
      </c>
      <c r="M590" s="17" t="s">
        <v>44</v>
      </c>
      <c r="N590" s="17" t="s">
        <v>64</v>
      </c>
      <c r="O590" s="17" t="s">
        <v>27</v>
      </c>
      <c r="P590" s="17">
        <v>61</v>
      </c>
      <c r="Q590" s="17">
        <v>3.9</v>
      </c>
      <c r="R590" s="17" t="b">
        <v>0</v>
      </c>
      <c r="S590" s="17" t="s">
        <v>28</v>
      </c>
      <c r="T590" s="17">
        <v>4599</v>
      </c>
      <c r="U590" s="17" t="s">
        <v>29</v>
      </c>
      <c r="V590" s="17" t="s">
        <v>30</v>
      </c>
      <c r="W590" s="17" t="s">
        <v>75</v>
      </c>
      <c r="X590" s="17">
        <v>11</v>
      </c>
      <c r="Y590" s="19">
        <f>streaming_service_data!$X590*streaming_service_data!$E590</f>
        <v>131.89000000000001</v>
      </c>
      <c r="Z590" s="17" t="s">
        <v>415</v>
      </c>
      <c r="AA590" s="17">
        <v>2023</v>
      </c>
      <c r="AB590" s="17" t="str">
        <f t="shared" si="45"/>
        <v>Nov</v>
      </c>
      <c r="AC590" s="17">
        <f t="shared" si="46"/>
        <v>2024</v>
      </c>
      <c r="AD590" s="17" t="s">
        <v>478</v>
      </c>
      <c r="AE590" s="38">
        <f t="shared" si="47"/>
        <v>6.4918032786885247</v>
      </c>
      <c r="AF590" s="31">
        <f t="shared" si="48"/>
        <v>0.15404040404040403</v>
      </c>
      <c r="AG590" s="17">
        <f ca="1">TODAY()-streaming_service_data!$D590</f>
        <v>130</v>
      </c>
      <c r="AH590" s="20" t="str">
        <f ca="1">IF(AG590&lt;=100,"Active",IF(streaming_service_data!$AG590&lt;200,"Moderate","In-Active"))</f>
        <v>Moderate</v>
      </c>
      <c r="AI590" s="2">
        <f t="shared" si="49"/>
        <v>11</v>
      </c>
    </row>
    <row r="591" spans="1:35" s="2" customFormat="1" ht="15" x14ac:dyDescent="0.2">
      <c r="A591" s="21">
        <v>6430</v>
      </c>
      <c r="B591" s="21" t="s">
        <v>32</v>
      </c>
      <c r="C591" s="22">
        <v>44989</v>
      </c>
      <c r="D591" s="22">
        <v>45641</v>
      </c>
      <c r="E591" s="21">
        <v>7.99</v>
      </c>
      <c r="F591" s="21">
        <v>161</v>
      </c>
      <c r="G591" s="21" t="s">
        <v>33</v>
      </c>
      <c r="H591" s="21">
        <v>1</v>
      </c>
      <c r="I591" s="21">
        <v>2</v>
      </c>
      <c r="J591" s="21" t="b">
        <v>1</v>
      </c>
      <c r="K591" s="21">
        <v>192</v>
      </c>
      <c r="L591" s="21">
        <v>65</v>
      </c>
      <c r="M591" s="21" t="s">
        <v>25</v>
      </c>
      <c r="N591" s="21" t="s">
        <v>26</v>
      </c>
      <c r="O591" s="21" t="s">
        <v>34</v>
      </c>
      <c r="P591" s="21">
        <v>69</v>
      </c>
      <c r="Q591" s="21">
        <v>4</v>
      </c>
      <c r="R591" s="21" t="b">
        <v>0</v>
      </c>
      <c r="S591" s="21" t="s">
        <v>28</v>
      </c>
      <c r="T591" s="21">
        <v>2291</v>
      </c>
      <c r="U591" s="21" t="s">
        <v>35</v>
      </c>
      <c r="V591" s="21" t="s">
        <v>36</v>
      </c>
      <c r="W591" s="21" t="s">
        <v>37</v>
      </c>
      <c r="X591" s="21">
        <v>21</v>
      </c>
      <c r="Y591" s="23">
        <f>streaming_service_data!$X591*streaming_service_data!$E591</f>
        <v>167.79</v>
      </c>
      <c r="Z591" s="21" t="s">
        <v>406</v>
      </c>
      <c r="AA591" s="21">
        <v>2023</v>
      </c>
      <c r="AB591" s="21" t="str">
        <f t="shared" si="45"/>
        <v>Dec</v>
      </c>
      <c r="AC591" s="21">
        <f t="shared" si="46"/>
        <v>2024</v>
      </c>
      <c r="AD591" s="21" t="s">
        <v>479</v>
      </c>
      <c r="AE591" s="39">
        <f t="shared" si="47"/>
        <v>2.3333333333333335</v>
      </c>
      <c r="AF591" s="35">
        <f t="shared" si="48"/>
        <v>0.42857142857142855</v>
      </c>
      <c r="AG591" s="21">
        <f ca="1">TODAY()-streaming_service_data!$D591</f>
        <v>104</v>
      </c>
      <c r="AH591" s="24" t="str">
        <f ca="1">IF(AG591&lt;=100,"Active",IF(streaming_service_data!$AG591&lt;200,"Moderate","In-Active"))</f>
        <v>Moderate</v>
      </c>
      <c r="AI591" s="2">
        <f t="shared" si="49"/>
        <v>21</v>
      </c>
    </row>
    <row r="592" spans="1:35" s="2" customFormat="1" ht="15" x14ac:dyDescent="0.2">
      <c r="A592" s="17">
        <v>6454</v>
      </c>
      <c r="B592" s="17" t="s">
        <v>128</v>
      </c>
      <c r="C592" s="25">
        <v>45508</v>
      </c>
      <c r="D592" s="25">
        <v>45641</v>
      </c>
      <c r="E592" s="17">
        <v>15.99</v>
      </c>
      <c r="F592" s="17">
        <v>197</v>
      </c>
      <c r="G592" s="17" t="s">
        <v>62</v>
      </c>
      <c r="H592" s="17">
        <v>1</v>
      </c>
      <c r="I592" s="17">
        <v>4</v>
      </c>
      <c r="J592" s="17" t="b">
        <v>1</v>
      </c>
      <c r="K592" s="17">
        <v>860</v>
      </c>
      <c r="L592" s="17">
        <v>42</v>
      </c>
      <c r="M592" s="17" t="s">
        <v>25</v>
      </c>
      <c r="N592" s="17" t="s">
        <v>49</v>
      </c>
      <c r="O592" s="17" t="s">
        <v>67</v>
      </c>
      <c r="P592" s="17">
        <v>97</v>
      </c>
      <c r="Q592" s="17">
        <v>4</v>
      </c>
      <c r="R592" s="17" t="b">
        <v>1</v>
      </c>
      <c r="S592" s="17" t="s">
        <v>28</v>
      </c>
      <c r="T592" s="17">
        <v>1704</v>
      </c>
      <c r="U592" s="17" t="s">
        <v>65</v>
      </c>
      <c r="V592" s="17" t="s">
        <v>30</v>
      </c>
      <c r="W592" s="17" t="s">
        <v>75</v>
      </c>
      <c r="X592" s="17">
        <v>4</v>
      </c>
      <c r="Y592" s="19">
        <f>streaming_service_data!$X592*streaming_service_data!$E592</f>
        <v>63.96</v>
      </c>
      <c r="Z592" s="17" t="s">
        <v>411</v>
      </c>
      <c r="AA592" s="17">
        <v>2024</v>
      </c>
      <c r="AB592" s="17" t="str">
        <f t="shared" si="45"/>
        <v>Dec</v>
      </c>
      <c r="AC592" s="17">
        <f t="shared" si="46"/>
        <v>2024</v>
      </c>
      <c r="AD592" s="17" t="s">
        <v>480</v>
      </c>
      <c r="AE592" s="38">
        <f t="shared" si="47"/>
        <v>2.0309278350515463</v>
      </c>
      <c r="AF592" s="31">
        <f t="shared" si="48"/>
        <v>0.49238578680203043</v>
      </c>
      <c r="AG592" s="17">
        <f ca="1">TODAY()-streaming_service_data!$D592</f>
        <v>104</v>
      </c>
      <c r="AH592" s="20" t="str">
        <f ca="1">IF(AG592&lt;=100,"Active",IF(streaming_service_data!$AG592&lt;200,"Moderate","In-Active"))</f>
        <v>Moderate</v>
      </c>
      <c r="AI592" s="2">
        <f t="shared" si="49"/>
        <v>4</v>
      </c>
    </row>
    <row r="593" spans="1:35" s="2" customFormat="1" ht="15" x14ac:dyDescent="0.2">
      <c r="A593" s="21">
        <v>6469</v>
      </c>
      <c r="B593" s="21" t="s">
        <v>78</v>
      </c>
      <c r="C593" s="22">
        <v>45461</v>
      </c>
      <c r="D593" s="22">
        <v>45620</v>
      </c>
      <c r="E593" s="21">
        <v>11.99</v>
      </c>
      <c r="F593" s="21">
        <v>125</v>
      </c>
      <c r="G593" s="21" t="s">
        <v>46</v>
      </c>
      <c r="H593" s="21">
        <v>3</v>
      </c>
      <c r="I593" s="21">
        <v>6</v>
      </c>
      <c r="J593" s="21" t="b">
        <v>1</v>
      </c>
      <c r="K593" s="21">
        <v>853</v>
      </c>
      <c r="L593" s="21">
        <v>16</v>
      </c>
      <c r="M593" s="21" t="s">
        <v>59</v>
      </c>
      <c r="N593" s="21" t="s">
        <v>26</v>
      </c>
      <c r="O593" s="21" t="s">
        <v>34</v>
      </c>
      <c r="P593" s="21">
        <v>65</v>
      </c>
      <c r="Q593" s="21">
        <v>4.8</v>
      </c>
      <c r="R593" s="21" t="b">
        <v>1</v>
      </c>
      <c r="S593" s="21" t="s">
        <v>28</v>
      </c>
      <c r="T593" s="21">
        <v>448</v>
      </c>
      <c r="U593" s="21" t="s">
        <v>57</v>
      </c>
      <c r="V593" s="21" t="s">
        <v>52</v>
      </c>
      <c r="W593" s="21" t="s">
        <v>31</v>
      </c>
      <c r="X593" s="21">
        <v>5</v>
      </c>
      <c r="Y593" s="23">
        <f>streaming_service_data!$X593*streaming_service_data!$E593</f>
        <v>59.95</v>
      </c>
      <c r="Z593" s="21" t="s">
        <v>409</v>
      </c>
      <c r="AA593" s="21">
        <v>2024</v>
      </c>
      <c r="AB593" s="21" t="str">
        <f t="shared" si="45"/>
        <v>Nov</v>
      </c>
      <c r="AC593" s="21">
        <f t="shared" si="46"/>
        <v>2024</v>
      </c>
      <c r="AD593" s="21" t="s">
        <v>478</v>
      </c>
      <c r="AE593" s="39">
        <f t="shared" si="47"/>
        <v>1.9230769230769231</v>
      </c>
      <c r="AF593" s="35">
        <f t="shared" si="48"/>
        <v>0.52</v>
      </c>
      <c r="AG593" s="21">
        <f ca="1">TODAY()-streaming_service_data!$D593</f>
        <v>125</v>
      </c>
      <c r="AH593" s="24" t="str">
        <f ca="1">IF(AG593&lt;=100,"Active",IF(streaming_service_data!$AG593&lt;200,"Moderate","In-Active"))</f>
        <v>Moderate</v>
      </c>
      <c r="AI593" s="2">
        <f t="shared" si="49"/>
        <v>5</v>
      </c>
    </row>
    <row r="594" spans="1:35" s="2" customFormat="1" ht="15" x14ac:dyDescent="0.2">
      <c r="A594" s="17">
        <v>6471</v>
      </c>
      <c r="B594" s="17" t="s">
        <v>72</v>
      </c>
      <c r="C594" s="25">
        <v>45288</v>
      </c>
      <c r="D594" s="25">
        <v>45621</v>
      </c>
      <c r="E594" s="17">
        <v>7.99</v>
      </c>
      <c r="F594" s="17">
        <v>105</v>
      </c>
      <c r="G594" s="17" t="s">
        <v>62</v>
      </c>
      <c r="H594" s="17">
        <v>4</v>
      </c>
      <c r="I594" s="17">
        <v>3</v>
      </c>
      <c r="J594" s="17" t="b">
        <v>1</v>
      </c>
      <c r="K594" s="17">
        <v>49</v>
      </c>
      <c r="L594" s="17">
        <v>71</v>
      </c>
      <c r="M594" s="17" t="s">
        <v>59</v>
      </c>
      <c r="N594" s="17" t="s">
        <v>49</v>
      </c>
      <c r="O594" s="17" t="s">
        <v>67</v>
      </c>
      <c r="P594" s="17">
        <v>8</v>
      </c>
      <c r="Q594" s="17">
        <v>3.6</v>
      </c>
      <c r="R594" s="17" t="b">
        <v>0</v>
      </c>
      <c r="S594" s="17" t="s">
        <v>28</v>
      </c>
      <c r="T594" s="17">
        <v>1989</v>
      </c>
      <c r="U594" s="17" t="s">
        <v>35</v>
      </c>
      <c r="V594" s="17" t="s">
        <v>60</v>
      </c>
      <c r="W594" s="17" t="s">
        <v>75</v>
      </c>
      <c r="X594" s="17">
        <v>10</v>
      </c>
      <c r="Y594" s="19">
        <f>streaming_service_data!$X594*streaming_service_data!$E594</f>
        <v>79.900000000000006</v>
      </c>
      <c r="Z594" s="17" t="s">
        <v>415</v>
      </c>
      <c r="AA594" s="17">
        <v>2023</v>
      </c>
      <c r="AB594" s="17" t="str">
        <f t="shared" si="45"/>
        <v>Nov</v>
      </c>
      <c r="AC594" s="17">
        <f t="shared" si="46"/>
        <v>2024</v>
      </c>
      <c r="AD594" s="17" t="s">
        <v>479</v>
      </c>
      <c r="AE594" s="38">
        <f t="shared" si="47"/>
        <v>13.125</v>
      </c>
      <c r="AF594" s="31">
        <f t="shared" si="48"/>
        <v>7.6190476190476197E-2</v>
      </c>
      <c r="AG594" s="17">
        <f ca="1">TODAY()-streaming_service_data!$D594</f>
        <v>124</v>
      </c>
      <c r="AH594" s="20" t="str">
        <f ca="1">IF(AG594&lt;=100,"Active",IF(streaming_service_data!$AG594&lt;200,"Moderate","In-Active"))</f>
        <v>Moderate</v>
      </c>
      <c r="AI594" s="2">
        <f t="shared" si="49"/>
        <v>10</v>
      </c>
    </row>
    <row r="595" spans="1:35" s="2" customFormat="1" ht="15" x14ac:dyDescent="0.2">
      <c r="A595" s="21">
        <v>6474</v>
      </c>
      <c r="B595" s="21" t="s">
        <v>176</v>
      </c>
      <c r="C595" s="22">
        <v>45230</v>
      </c>
      <c r="D595" s="22">
        <v>45615</v>
      </c>
      <c r="E595" s="21">
        <v>15.99</v>
      </c>
      <c r="F595" s="21">
        <v>459</v>
      </c>
      <c r="G595" s="21" t="s">
        <v>46</v>
      </c>
      <c r="H595" s="21">
        <v>5</v>
      </c>
      <c r="I595" s="21">
        <v>5</v>
      </c>
      <c r="J595" s="21" t="b">
        <v>1</v>
      </c>
      <c r="K595" s="21">
        <v>961</v>
      </c>
      <c r="L595" s="21">
        <v>173</v>
      </c>
      <c r="M595" s="21" t="s">
        <v>44</v>
      </c>
      <c r="N595" s="21" t="s">
        <v>26</v>
      </c>
      <c r="O595" s="21" t="s">
        <v>34</v>
      </c>
      <c r="P595" s="21">
        <v>92</v>
      </c>
      <c r="Q595" s="21">
        <v>3.7</v>
      </c>
      <c r="R595" s="21" t="b">
        <v>0</v>
      </c>
      <c r="S595" s="21" t="s">
        <v>28</v>
      </c>
      <c r="T595" s="21">
        <v>2925</v>
      </c>
      <c r="U595" s="21" t="s">
        <v>35</v>
      </c>
      <c r="V595" s="21" t="s">
        <v>68</v>
      </c>
      <c r="W595" s="21" t="s">
        <v>31</v>
      </c>
      <c r="X595" s="21">
        <v>12</v>
      </c>
      <c r="Y595" s="23">
        <f>streaming_service_data!$X595*streaming_service_data!$E595</f>
        <v>191.88</v>
      </c>
      <c r="Z595" s="21" t="s">
        <v>413</v>
      </c>
      <c r="AA595" s="21">
        <v>2023</v>
      </c>
      <c r="AB595" s="21" t="str">
        <f t="shared" si="45"/>
        <v>Nov</v>
      </c>
      <c r="AC595" s="21">
        <f t="shared" si="46"/>
        <v>2024</v>
      </c>
      <c r="AD595" s="21" t="s">
        <v>480</v>
      </c>
      <c r="AE595" s="39">
        <f t="shared" si="47"/>
        <v>4.9891304347826084</v>
      </c>
      <c r="AF595" s="35">
        <f t="shared" si="48"/>
        <v>0.20043572984749455</v>
      </c>
      <c r="AG595" s="21">
        <f ca="1">TODAY()-streaming_service_data!$D595</f>
        <v>130</v>
      </c>
      <c r="AH595" s="24" t="str">
        <f ca="1">IF(AG595&lt;=100,"Active",IF(streaming_service_data!$AG595&lt;200,"Moderate","In-Active"))</f>
        <v>Moderate</v>
      </c>
      <c r="AI595" s="2">
        <f t="shared" si="49"/>
        <v>12</v>
      </c>
    </row>
    <row r="596" spans="1:35" s="2" customFormat="1" ht="15" x14ac:dyDescent="0.2">
      <c r="A596" s="17">
        <v>6491</v>
      </c>
      <c r="B596" s="17" t="s">
        <v>347</v>
      </c>
      <c r="C596" s="25">
        <v>44941</v>
      </c>
      <c r="D596" s="25">
        <v>45624</v>
      </c>
      <c r="E596" s="17">
        <v>7.99</v>
      </c>
      <c r="F596" s="17">
        <v>154</v>
      </c>
      <c r="G596" s="17" t="s">
        <v>24</v>
      </c>
      <c r="H596" s="17">
        <v>5</v>
      </c>
      <c r="I596" s="17">
        <v>4</v>
      </c>
      <c r="J596" s="17" t="b">
        <v>1</v>
      </c>
      <c r="K596" s="17">
        <v>340</v>
      </c>
      <c r="L596" s="17">
        <v>53</v>
      </c>
      <c r="M596" s="17" t="s">
        <v>63</v>
      </c>
      <c r="N596" s="17" t="s">
        <v>49</v>
      </c>
      <c r="O596" s="17" t="s">
        <v>56</v>
      </c>
      <c r="P596" s="17">
        <v>31</v>
      </c>
      <c r="Q596" s="17">
        <v>4.4000000000000004</v>
      </c>
      <c r="R596" s="17" t="b">
        <v>0</v>
      </c>
      <c r="S596" s="17" t="s">
        <v>28</v>
      </c>
      <c r="T596" s="17">
        <v>1850</v>
      </c>
      <c r="U596" s="17" t="s">
        <v>35</v>
      </c>
      <c r="V596" s="17" t="s">
        <v>68</v>
      </c>
      <c r="W596" s="17" t="s">
        <v>31</v>
      </c>
      <c r="X596" s="17">
        <v>22</v>
      </c>
      <c r="Y596" s="19">
        <f>streaming_service_data!$X596*streaming_service_data!$E596</f>
        <v>175.78</v>
      </c>
      <c r="Z596" s="17" t="s">
        <v>404</v>
      </c>
      <c r="AA596" s="17">
        <v>2023</v>
      </c>
      <c r="AB596" s="17" t="str">
        <f t="shared" si="45"/>
        <v>Nov</v>
      </c>
      <c r="AC596" s="17">
        <f t="shared" si="46"/>
        <v>2024</v>
      </c>
      <c r="AD596" s="17" t="s">
        <v>479</v>
      </c>
      <c r="AE596" s="38">
        <f t="shared" si="47"/>
        <v>4.967741935483871</v>
      </c>
      <c r="AF596" s="31">
        <f t="shared" si="48"/>
        <v>0.20129870129870131</v>
      </c>
      <c r="AG596" s="17">
        <f ca="1">TODAY()-streaming_service_data!$D596</f>
        <v>121</v>
      </c>
      <c r="AH596" s="20" t="str">
        <f ca="1">IF(AG596&lt;=100,"Active",IF(streaming_service_data!$AG596&lt;200,"Moderate","In-Active"))</f>
        <v>Moderate</v>
      </c>
      <c r="AI596" s="2">
        <f t="shared" si="49"/>
        <v>22</v>
      </c>
    </row>
    <row r="597" spans="1:35" s="2" customFormat="1" ht="15" x14ac:dyDescent="0.2">
      <c r="A597" s="21">
        <v>6504</v>
      </c>
      <c r="B597" s="21" t="s">
        <v>200</v>
      </c>
      <c r="C597" s="22">
        <v>45249</v>
      </c>
      <c r="D597" s="22">
        <v>45644</v>
      </c>
      <c r="E597" s="21">
        <v>7.99</v>
      </c>
      <c r="F597" s="21">
        <v>345</v>
      </c>
      <c r="G597" s="21" t="s">
        <v>43</v>
      </c>
      <c r="H597" s="21">
        <v>1</v>
      </c>
      <c r="I597" s="21">
        <v>4</v>
      </c>
      <c r="J597" s="21" t="b">
        <v>0</v>
      </c>
      <c r="K597" s="21">
        <v>767</v>
      </c>
      <c r="L597" s="21">
        <v>66</v>
      </c>
      <c r="M597" s="21" t="s">
        <v>39</v>
      </c>
      <c r="N597" s="21" t="s">
        <v>40</v>
      </c>
      <c r="O597" s="21" t="s">
        <v>41</v>
      </c>
      <c r="P597" s="21">
        <v>70</v>
      </c>
      <c r="Q597" s="21">
        <v>3.8</v>
      </c>
      <c r="R597" s="21" t="b">
        <v>0</v>
      </c>
      <c r="S597" s="21" t="s">
        <v>28</v>
      </c>
      <c r="T597" s="21">
        <v>2327</v>
      </c>
      <c r="U597" s="21" t="s">
        <v>35</v>
      </c>
      <c r="V597" s="21" t="s">
        <v>52</v>
      </c>
      <c r="W597" s="21" t="s">
        <v>31</v>
      </c>
      <c r="X597" s="21">
        <v>12</v>
      </c>
      <c r="Y597" s="23">
        <f>streaming_service_data!$X597*streaming_service_data!$E597</f>
        <v>95.88</v>
      </c>
      <c r="Z597" s="21" t="s">
        <v>414</v>
      </c>
      <c r="AA597" s="21">
        <v>2023</v>
      </c>
      <c r="AB597" s="21" t="str">
        <f t="shared" si="45"/>
        <v>Dec</v>
      </c>
      <c r="AC597" s="21">
        <f t="shared" si="46"/>
        <v>2024</v>
      </c>
      <c r="AD597" s="21" t="s">
        <v>479</v>
      </c>
      <c r="AE597" s="39">
        <f t="shared" si="47"/>
        <v>4.9285714285714288</v>
      </c>
      <c r="AF597" s="35">
        <f t="shared" si="48"/>
        <v>0.20289855072463769</v>
      </c>
      <c r="AG597" s="21">
        <f ca="1">TODAY()-streaming_service_data!$D597</f>
        <v>101</v>
      </c>
      <c r="AH597" s="24" t="str">
        <f ca="1">IF(AG597&lt;=100,"Active",IF(streaming_service_data!$AG597&lt;200,"Moderate","In-Active"))</f>
        <v>Moderate</v>
      </c>
      <c r="AI597" s="2">
        <f t="shared" si="49"/>
        <v>12</v>
      </c>
    </row>
    <row r="598" spans="1:35" s="2" customFormat="1" ht="15" x14ac:dyDescent="0.2">
      <c r="A598" s="17">
        <v>6518</v>
      </c>
      <c r="B598" s="17" t="s">
        <v>175</v>
      </c>
      <c r="C598" s="25">
        <v>45617</v>
      </c>
      <c r="D598" s="25">
        <v>45485</v>
      </c>
      <c r="E598" s="17">
        <v>7.99</v>
      </c>
      <c r="F598" s="17">
        <v>478</v>
      </c>
      <c r="G598" s="17" t="s">
        <v>24</v>
      </c>
      <c r="H598" s="17">
        <v>5</v>
      </c>
      <c r="I598" s="17">
        <v>3</v>
      </c>
      <c r="J598" s="17" t="b">
        <v>1</v>
      </c>
      <c r="K598" s="17">
        <v>780</v>
      </c>
      <c r="L598" s="17">
        <v>78</v>
      </c>
      <c r="M598" s="17" t="s">
        <v>44</v>
      </c>
      <c r="N598" s="17" t="s">
        <v>26</v>
      </c>
      <c r="O598" s="17" t="s">
        <v>50</v>
      </c>
      <c r="P598" s="17">
        <v>66</v>
      </c>
      <c r="Q598" s="17">
        <v>4</v>
      </c>
      <c r="R598" s="17" t="b">
        <v>0</v>
      </c>
      <c r="S598" s="17" t="s">
        <v>28</v>
      </c>
      <c r="T598" s="17">
        <v>4068</v>
      </c>
      <c r="U598" s="17" t="s">
        <v>51</v>
      </c>
      <c r="V598" s="17" t="s">
        <v>30</v>
      </c>
      <c r="W598" s="17" t="s">
        <v>53</v>
      </c>
      <c r="X598" s="17">
        <v>4</v>
      </c>
      <c r="Y598" s="19">
        <f>streaming_service_data!$X598*streaming_service_data!$E598</f>
        <v>31.96</v>
      </c>
      <c r="Z598" s="17" t="s">
        <v>414</v>
      </c>
      <c r="AA598" s="17">
        <v>2024</v>
      </c>
      <c r="AB598" s="17" t="str">
        <f t="shared" si="45"/>
        <v>Jul</v>
      </c>
      <c r="AC598" s="17">
        <f t="shared" si="46"/>
        <v>2024</v>
      </c>
      <c r="AD598" s="17" t="s">
        <v>479</v>
      </c>
      <c r="AE598" s="38">
        <f t="shared" si="47"/>
        <v>7.2424242424242422</v>
      </c>
      <c r="AF598" s="31">
        <f t="shared" si="48"/>
        <v>0.13807531380753138</v>
      </c>
      <c r="AG598" s="17">
        <f ca="1">TODAY()-streaming_service_data!$D598</f>
        <v>260</v>
      </c>
      <c r="AH598" s="20" t="str">
        <f ca="1">IF(AG598&lt;=100,"Active",IF(streaming_service_data!$AG598&lt;200,"Moderate","In-Active"))</f>
        <v>In-Active</v>
      </c>
      <c r="AI598" s="2">
        <f t="shared" si="49"/>
        <v>4</v>
      </c>
    </row>
    <row r="599" spans="1:35" s="2" customFormat="1" ht="15" x14ac:dyDescent="0.2">
      <c r="A599" s="21">
        <v>6522</v>
      </c>
      <c r="B599" s="21" t="s">
        <v>306</v>
      </c>
      <c r="C599" s="22">
        <v>45208</v>
      </c>
      <c r="D599" s="22">
        <v>45623</v>
      </c>
      <c r="E599" s="21">
        <v>11.99</v>
      </c>
      <c r="F599" s="21">
        <v>38</v>
      </c>
      <c r="G599" s="21" t="s">
        <v>62</v>
      </c>
      <c r="H599" s="21">
        <v>1</v>
      </c>
      <c r="I599" s="21">
        <v>4</v>
      </c>
      <c r="J599" s="21" t="b">
        <v>1</v>
      </c>
      <c r="K599" s="21">
        <v>875</v>
      </c>
      <c r="L599" s="21">
        <v>115</v>
      </c>
      <c r="M599" s="21" t="s">
        <v>39</v>
      </c>
      <c r="N599" s="21" t="s">
        <v>64</v>
      </c>
      <c r="O599" s="21" t="s">
        <v>34</v>
      </c>
      <c r="P599" s="21">
        <v>75</v>
      </c>
      <c r="Q599" s="21">
        <v>4.7</v>
      </c>
      <c r="R599" s="21" t="b">
        <v>1</v>
      </c>
      <c r="S599" s="21" t="s">
        <v>28</v>
      </c>
      <c r="T599" s="21">
        <v>4972</v>
      </c>
      <c r="U599" s="21" t="s">
        <v>51</v>
      </c>
      <c r="V599" s="21" t="s">
        <v>52</v>
      </c>
      <c r="W599" s="21" t="s">
        <v>31</v>
      </c>
      <c r="X599" s="21">
        <v>13</v>
      </c>
      <c r="Y599" s="23">
        <f>streaming_service_data!$X599*streaming_service_data!$E599</f>
        <v>155.87</v>
      </c>
      <c r="Z599" s="21" t="s">
        <v>413</v>
      </c>
      <c r="AA599" s="21">
        <v>2023</v>
      </c>
      <c r="AB599" s="21" t="str">
        <f t="shared" si="45"/>
        <v>Nov</v>
      </c>
      <c r="AC599" s="21">
        <f t="shared" si="46"/>
        <v>2024</v>
      </c>
      <c r="AD599" s="21" t="s">
        <v>478</v>
      </c>
      <c r="AE599" s="39">
        <f t="shared" si="47"/>
        <v>0.50666666666666671</v>
      </c>
      <c r="AF599" s="35">
        <f t="shared" si="48"/>
        <v>1.9736842105263157</v>
      </c>
      <c r="AG599" s="21">
        <f ca="1">TODAY()-streaming_service_data!$D599</f>
        <v>122</v>
      </c>
      <c r="AH599" s="24" t="str">
        <f ca="1">IF(AG599&lt;=100,"Active",IF(streaming_service_data!$AG599&lt;200,"Moderate","In-Active"))</f>
        <v>Moderate</v>
      </c>
      <c r="AI599" s="2">
        <f t="shared" si="49"/>
        <v>13</v>
      </c>
    </row>
    <row r="600" spans="1:35" s="2" customFormat="1" ht="15" x14ac:dyDescent="0.2">
      <c r="A600" s="17">
        <v>6525</v>
      </c>
      <c r="B600" s="17" t="s">
        <v>184</v>
      </c>
      <c r="C600" s="25">
        <v>44951</v>
      </c>
      <c r="D600" s="25">
        <v>45618</v>
      </c>
      <c r="E600" s="17">
        <v>15.99</v>
      </c>
      <c r="F600" s="17">
        <v>385</v>
      </c>
      <c r="G600" s="17" t="s">
        <v>62</v>
      </c>
      <c r="H600" s="17">
        <v>3</v>
      </c>
      <c r="I600" s="17">
        <v>1</v>
      </c>
      <c r="J600" s="17" t="b">
        <v>0</v>
      </c>
      <c r="K600" s="17">
        <v>807</v>
      </c>
      <c r="L600" s="17">
        <v>188</v>
      </c>
      <c r="M600" s="17" t="s">
        <v>25</v>
      </c>
      <c r="N600" s="17" t="s">
        <v>49</v>
      </c>
      <c r="O600" s="17" t="s">
        <v>67</v>
      </c>
      <c r="P600" s="17">
        <v>3</v>
      </c>
      <c r="Q600" s="17">
        <v>3.4</v>
      </c>
      <c r="R600" s="17" t="b">
        <v>0</v>
      </c>
      <c r="S600" s="17" t="s">
        <v>28</v>
      </c>
      <c r="T600" s="17">
        <v>4919</v>
      </c>
      <c r="U600" s="17" t="s">
        <v>65</v>
      </c>
      <c r="V600" s="17" t="s">
        <v>30</v>
      </c>
      <c r="W600" s="17" t="s">
        <v>75</v>
      </c>
      <c r="X600" s="17">
        <v>21</v>
      </c>
      <c r="Y600" s="19">
        <f>streaming_service_data!$X600*streaming_service_data!$E600</f>
        <v>335.79</v>
      </c>
      <c r="Z600" s="17" t="s">
        <v>404</v>
      </c>
      <c r="AA600" s="17">
        <v>2023</v>
      </c>
      <c r="AB600" s="17" t="str">
        <f t="shared" si="45"/>
        <v>Nov</v>
      </c>
      <c r="AC600" s="17">
        <f t="shared" si="46"/>
        <v>2024</v>
      </c>
      <c r="AD600" s="17" t="s">
        <v>480</v>
      </c>
      <c r="AE600" s="38">
        <f t="shared" si="47"/>
        <v>128.33333333333334</v>
      </c>
      <c r="AF600" s="31">
        <f t="shared" si="48"/>
        <v>7.7922077922077922E-3</v>
      </c>
      <c r="AG600" s="17">
        <f ca="1">TODAY()-streaming_service_data!$D600</f>
        <v>127</v>
      </c>
      <c r="AH600" s="20" t="str">
        <f ca="1">IF(AG600&lt;=100,"Active",IF(streaming_service_data!$AG600&lt;200,"Moderate","In-Active"))</f>
        <v>Moderate</v>
      </c>
      <c r="AI600" s="2">
        <f t="shared" si="49"/>
        <v>21</v>
      </c>
    </row>
    <row r="601" spans="1:35" s="2" customFormat="1" ht="15" x14ac:dyDescent="0.2">
      <c r="A601" s="21">
        <v>6527</v>
      </c>
      <c r="B601" s="21" t="s">
        <v>285</v>
      </c>
      <c r="C601" s="22">
        <v>45071</v>
      </c>
      <c r="D601" s="22">
        <v>45619</v>
      </c>
      <c r="E601" s="21">
        <v>7.99</v>
      </c>
      <c r="F601" s="21">
        <v>190</v>
      </c>
      <c r="G601" s="21" t="s">
        <v>79</v>
      </c>
      <c r="H601" s="21">
        <v>4</v>
      </c>
      <c r="I601" s="21">
        <v>1</v>
      </c>
      <c r="J601" s="21" t="b">
        <v>1</v>
      </c>
      <c r="K601" s="21">
        <v>400</v>
      </c>
      <c r="L601" s="21">
        <v>151</v>
      </c>
      <c r="M601" s="21" t="s">
        <v>59</v>
      </c>
      <c r="N601" s="21" t="s">
        <v>26</v>
      </c>
      <c r="O601" s="21" t="s">
        <v>34</v>
      </c>
      <c r="P601" s="21">
        <v>52</v>
      </c>
      <c r="Q601" s="21">
        <v>4.3</v>
      </c>
      <c r="R601" s="21" t="b">
        <v>0</v>
      </c>
      <c r="S601" s="21" t="s">
        <v>28</v>
      </c>
      <c r="T601" s="21">
        <v>3775</v>
      </c>
      <c r="U601" s="21" t="s">
        <v>35</v>
      </c>
      <c r="V601" s="21" t="s">
        <v>68</v>
      </c>
      <c r="W601" s="21" t="s">
        <v>31</v>
      </c>
      <c r="X601" s="21">
        <v>17</v>
      </c>
      <c r="Y601" s="23">
        <f>streaming_service_data!$X601*streaming_service_data!$E601</f>
        <v>135.83000000000001</v>
      </c>
      <c r="Z601" s="21" t="s">
        <v>408</v>
      </c>
      <c r="AA601" s="21">
        <v>2023</v>
      </c>
      <c r="AB601" s="21" t="str">
        <f t="shared" si="45"/>
        <v>Nov</v>
      </c>
      <c r="AC601" s="21">
        <f t="shared" si="46"/>
        <v>2024</v>
      </c>
      <c r="AD601" s="21" t="s">
        <v>479</v>
      </c>
      <c r="AE601" s="39">
        <f t="shared" si="47"/>
        <v>3.6538461538461537</v>
      </c>
      <c r="AF601" s="35">
        <f t="shared" si="48"/>
        <v>0.27368421052631581</v>
      </c>
      <c r="AG601" s="21">
        <f ca="1">TODAY()-streaming_service_data!$D601</f>
        <v>126</v>
      </c>
      <c r="AH601" s="24" t="str">
        <f ca="1">IF(AG601&lt;=100,"Active",IF(streaming_service_data!$AG601&lt;200,"Moderate","In-Active"))</f>
        <v>Moderate</v>
      </c>
      <c r="AI601" s="2">
        <f t="shared" si="49"/>
        <v>17</v>
      </c>
    </row>
    <row r="602" spans="1:35" s="2" customFormat="1" ht="15" x14ac:dyDescent="0.2">
      <c r="A602" s="17">
        <v>6531</v>
      </c>
      <c r="B602" s="17" t="s">
        <v>181</v>
      </c>
      <c r="C602" s="25">
        <v>45109</v>
      </c>
      <c r="D602" s="25">
        <v>45638</v>
      </c>
      <c r="E602" s="17">
        <v>11.99</v>
      </c>
      <c r="F602" s="17">
        <v>131</v>
      </c>
      <c r="G602" s="17" t="s">
        <v>43</v>
      </c>
      <c r="H602" s="17">
        <v>5</v>
      </c>
      <c r="I602" s="17">
        <v>2</v>
      </c>
      <c r="J602" s="17" t="b">
        <v>0</v>
      </c>
      <c r="K602" s="17">
        <v>374</v>
      </c>
      <c r="L602" s="17">
        <v>154</v>
      </c>
      <c r="M602" s="17" t="s">
        <v>74</v>
      </c>
      <c r="N602" s="17" t="s">
        <v>40</v>
      </c>
      <c r="O602" s="17" t="s">
        <v>34</v>
      </c>
      <c r="P602" s="17">
        <v>81</v>
      </c>
      <c r="Q602" s="17">
        <v>4.4000000000000004</v>
      </c>
      <c r="R602" s="17" t="b">
        <v>0</v>
      </c>
      <c r="S602" s="17" t="s">
        <v>28</v>
      </c>
      <c r="T602" s="17">
        <v>1155</v>
      </c>
      <c r="U602" s="17" t="s">
        <v>57</v>
      </c>
      <c r="V602" s="17" t="s">
        <v>30</v>
      </c>
      <c r="W602" s="17" t="s">
        <v>53</v>
      </c>
      <c r="X602" s="17">
        <v>17</v>
      </c>
      <c r="Y602" s="19">
        <f>streaming_service_data!$X602*streaming_service_data!$E602</f>
        <v>203.83</v>
      </c>
      <c r="Z602" s="17" t="s">
        <v>410</v>
      </c>
      <c r="AA602" s="17">
        <v>2023</v>
      </c>
      <c r="AB602" s="17" t="str">
        <f t="shared" si="45"/>
        <v>Dec</v>
      </c>
      <c r="AC602" s="17">
        <f t="shared" si="46"/>
        <v>2024</v>
      </c>
      <c r="AD602" s="17" t="s">
        <v>478</v>
      </c>
      <c r="AE602" s="38">
        <f t="shared" si="47"/>
        <v>1.617283950617284</v>
      </c>
      <c r="AF602" s="31">
        <f t="shared" si="48"/>
        <v>0.61832061068702293</v>
      </c>
      <c r="AG602" s="17">
        <f ca="1">TODAY()-streaming_service_data!$D602</f>
        <v>107</v>
      </c>
      <c r="AH602" s="20" t="str">
        <f ca="1">IF(AG602&lt;=100,"Active",IF(streaming_service_data!$AG602&lt;200,"Moderate","In-Active"))</f>
        <v>Moderate</v>
      </c>
      <c r="AI602" s="2">
        <f t="shared" si="49"/>
        <v>17</v>
      </c>
    </row>
    <row r="603" spans="1:35" s="2" customFormat="1" ht="15" x14ac:dyDescent="0.2">
      <c r="A603" s="21">
        <v>6534</v>
      </c>
      <c r="B603" s="21" t="s">
        <v>258</v>
      </c>
      <c r="C603" s="22">
        <v>45050</v>
      </c>
      <c r="D603" s="22">
        <v>45608</v>
      </c>
      <c r="E603" s="21">
        <v>11.99</v>
      </c>
      <c r="F603" s="21">
        <v>104</v>
      </c>
      <c r="G603" s="21" t="s">
        <v>46</v>
      </c>
      <c r="H603" s="21">
        <v>2</v>
      </c>
      <c r="I603" s="21">
        <v>6</v>
      </c>
      <c r="J603" s="21" t="b">
        <v>0</v>
      </c>
      <c r="K603" s="21">
        <v>570</v>
      </c>
      <c r="L603" s="21">
        <v>29</v>
      </c>
      <c r="M603" s="21" t="s">
        <v>44</v>
      </c>
      <c r="N603" s="21" t="s">
        <v>26</v>
      </c>
      <c r="O603" s="21" t="s">
        <v>34</v>
      </c>
      <c r="P603" s="21">
        <v>56</v>
      </c>
      <c r="Q603" s="21">
        <v>3.9</v>
      </c>
      <c r="R603" s="21" t="b">
        <v>1</v>
      </c>
      <c r="S603" s="21" t="s">
        <v>28</v>
      </c>
      <c r="T603" s="21">
        <v>4501</v>
      </c>
      <c r="U603" s="21" t="s">
        <v>35</v>
      </c>
      <c r="V603" s="21" t="s">
        <v>30</v>
      </c>
      <c r="W603" s="21" t="s">
        <v>31</v>
      </c>
      <c r="X603" s="21">
        <v>18</v>
      </c>
      <c r="Y603" s="23">
        <f>streaming_service_data!$X603*streaming_service_data!$E603</f>
        <v>215.82</v>
      </c>
      <c r="Z603" s="21" t="s">
        <v>408</v>
      </c>
      <c r="AA603" s="21">
        <v>2023</v>
      </c>
      <c r="AB603" s="21" t="str">
        <f t="shared" si="45"/>
        <v>Nov</v>
      </c>
      <c r="AC603" s="21">
        <f t="shared" si="46"/>
        <v>2024</v>
      </c>
      <c r="AD603" s="21" t="s">
        <v>478</v>
      </c>
      <c r="AE603" s="39">
        <f t="shared" si="47"/>
        <v>1.8571428571428572</v>
      </c>
      <c r="AF603" s="35">
        <f t="shared" si="48"/>
        <v>0.53846153846153844</v>
      </c>
      <c r="AG603" s="21">
        <f ca="1">TODAY()-streaming_service_data!$D603</f>
        <v>137</v>
      </c>
      <c r="AH603" s="24" t="str">
        <f ca="1">IF(AG603&lt;=100,"Active",IF(streaming_service_data!$AG603&lt;200,"Moderate","In-Active"))</f>
        <v>Moderate</v>
      </c>
      <c r="AI603" s="2">
        <f t="shared" si="49"/>
        <v>18</v>
      </c>
    </row>
    <row r="604" spans="1:35" s="2" customFormat="1" ht="15" x14ac:dyDescent="0.2">
      <c r="A604" s="17">
        <v>6539</v>
      </c>
      <c r="B604" s="17" t="s">
        <v>134</v>
      </c>
      <c r="C604" s="25">
        <v>45401</v>
      </c>
      <c r="D604" s="25">
        <v>45303</v>
      </c>
      <c r="E604" s="17">
        <v>11.99</v>
      </c>
      <c r="F604" s="17">
        <v>203</v>
      </c>
      <c r="G604" s="17" t="s">
        <v>55</v>
      </c>
      <c r="H604" s="17">
        <v>1</v>
      </c>
      <c r="I604" s="17">
        <v>3</v>
      </c>
      <c r="J604" s="17" t="b">
        <v>0</v>
      </c>
      <c r="K604" s="17">
        <v>961</v>
      </c>
      <c r="L604" s="17">
        <v>41</v>
      </c>
      <c r="M604" s="17" t="s">
        <v>59</v>
      </c>
      <c r="N604" s="17" t="s">
        <v>40</v>
      </c>
      <c r="O604" s="17" t="s">
        <v>34</v>
      </c>
      <c r="P604" s="17">
        <v>76</v>
      </c>
      <c r="Q604" s="17">
        <v>4.2</v>
      </c>
      <c r="R604" s="17" t="b">
        <v>1</v>
      </c>
      <c r="S604" s="17" t="s">
        <v>28</v>
      </c>
      <c r="T604" s="17">
        <v>3276</v>
      </c>
      <c r="U604" s="17" t="s">
        <v>51</v>
      </c>
      <c r="V604" s="17" t="s">
        <v>68</v>
      </c>
      <c r="W604" s="17" t="s">
        <v>31</v>
      </c>
      <c r="X604" s="17">
        <v>3</v>
      </c>
      <c r="Y604" s="19">
        <f>streaming_service_data!$X604*streaming_service_data!$E604</f>
        <v>35.97</v>
      </c>
      <c r="Z604" s="17" t="s">
        <v>407</v>
      </c>
      <c r="AA604" s="17">
        <v>2024</v>
      </c>
      <c r="AB604" s="17" t="str">
        <f t="shared" si="45"/>
        <v>Jan</v>
      </c>
      <c r="AC604" s="17">
        <f t="shared" si="46"/>
        <v>2024</v>
      </c>
      <c r="AD604" s="17" t="s">
        <v>478</v>
      </c>
      <c r="AE604" s="38">
        <f t="shared" si="47"/>
        <v>2.6710526315789473</v>
      </c>
      <c r="AF604" s="31">
        <f t="shared" si="48"/>
        <v>0.37438423645320196</v>
      </c>
      <c r="AG604" s="17">
        <f ca="1">TODAY()-streaming_service_data!$D604</f>
        <v>442</v>
      </c>
      <c r="AH604" s="20" t="str">
        <f ca="1">IF(AG604&lt;=100,"Active",IF(streaming_service_data!$AG604&lt;200,"Moderate","In-Active"))</f>
        <v>In-Active</v>
      </c>
      <c r="AI604" s="2">
        <f t="shared" si="49"/>
        <v>3</v>
      </c>
    </row>
    <row r="605" spans="1:35" s="2" customFormat="1" ht="15" x14ac:dyDescent="0.2">
      <c r="A605" s="21">
        <v>6545</v>
      </c>
      <c r="B605" s="21" t="s">
        <v>104</v>
      </c>
      <c r="C605" s="22">
        <v>45456</v>
      </c>
      <c r="D605" s="22">
        <v>45516</v>
      </c>
      <c r="E605" s="21">
        <v>7.99</v>
      </c>
      <c r="F605" s="21">
        <v>61</v>
      </c>
      <c r="G605" s="21" t="s">
        <v>33</v>
      </c>
      <c r="H605" s="21">
        <v>1</v>
      </c>
      <c r="I605" s="21">
        <v>5</v>
      </c>
      <c r="J605" s="21" t="b">
        <v>1</v>
      </c>
      <c r="K605" s="21">
        <v>242</v>
      </c>
      <c r="L605" s="21">
        <v>200</v>
      </c>
      <c r="M605" s="21" t="s">
        <v>63</v>
      </c>
      <c r="N605" s="21" t="s">
        <v>64</v>
      </c>
      <c r="O605" s="21" t="s">
        <v>41</v>
      </c>
      <c r="P605" s="21">
        <v>53</v>
      </c>
      <c r="Q605" s="21">
        <v>4.8</v>
      </c>
      <c r="R605" s="21" t="b">
        <v>1</v>
      </c>
      <c r="S605" s="21" t="s">
        <v>28</v>
      </c>
      <c r="T605" s="21">
        <v>674</v>
      </c>
      <c r="U605" s="21" t="s">
        <v>57</v>
      </c>
      <c r="V605" s="21" t="s">
        <v>30</v>
      </c>
      <c r="W605" s="21" t="s">
        <v>31</v>
      </c>
      <c r="X605" s="21">
        <v>1</v>
      </c>
      <c r="Y605" s="23">
        <f>streaming_service_data!$X605*streaming_service_data!$E605</f>
        <v>7.99</v>
      </c>
      <c r="Z605" s="21" t="s">
        <v>409</v>
      </c>
      <c r="AA605" s="21">
        <v>2024</v>
      </c>
      <c r="AB605" s="21" t="str">
        <f t="shared" si="45"/>
        <v>Aug</v>
      </c>
      <c r="AC605" s="21">
        <f t="shared" si="46"/>
        <v>2024</v>
      </c>
      <c r="AD605" s="21" t="s">
        <v>479</v>
      </c>
      <c r="AE605" s="39">
        <f t="shared" si="47"/>
        <v>1.1509433962264151</v>
      </c>
      <c r="AF605" s="35">
        <f t="shared" si="48"/>
        <v>0.86885245901639341</v>
      </c>
      <c r="AG605" s="21">
        <f ca="1">TODAY()-streaming_service_data!$D605</f>
        <v>229</v>
      </c>
      <c r="AH605" s="24" t="str">
        <f ca="1">IF(AG605&lt;=100,"Active",IF(streaming_service_data!$AG605&lt;200,"Moderate","In-Active"))</f>
        <v>In-Active</v>
      </c>
      <c r="AI605" s="2">
        <f t="shared" si="49"/>
        <v>1</v>
      </c>
    </row>
    <row r="606" spans="1:35" s="2" customFormat="1" ht="15" x14ac:dyDescent="0.2">
      <c r="A606" s="17">
        <v>6546</v>
      </c>
      <c r="B606" s="17" t="s">
        <v>368</v>
      </c>
      <c r="C606" s="25">
        <v>45286</v>
      </c>
      <c r="D606" s="25">
        <v>45516</v>
      </c>
      <c r="E606" s="17">
        <v>15.99</v>
      </c>
      <c r="F606" s="17">
        <v>253</v>
      </c>
      <c r="G606" s="17" t="s">
        <v>43</v>
      </c>
      <c r="H606" s="17">
        <v>1</v>
      </c>
      <c r="I606" s="17">
        <v>2</v>
      </c>
      <c r="J606" s="17" t="b">
        <v>1</v>
      </c>
      <c r="K606" s="17">
        <v>653</v>
      </c>
      <c r="L606" s="17">
        <v>53</v>
      </c>
      <c r="M606" s="17" t="s">
        <v>25</v>
      </c>
      <c r="N606" s="17" t="s">
        <v>26</v>
      </c>
      <c r="O606" s="17" t="s">
        <v>27</v>
      </c>
      <c r="P606" s="17">
        <v>43</v>
      </c>
      <c r="Q606" s="17">
        <v>4.0999999999999996</v>
      </c>
      <c r="R606" s="17" t="b">
        <v>1</v>
      </c>
      <c r="S606" s="17" t="s">
        <v>28</v>
      </c>
      <c r="T606" s="17">
        <v>2969</v>
      </c>
      <c r="U606" s="17" t="s">
        <v>57</v>
      </c>
      <c r="V606" s="17" t="s">
        <v>30</v>
      </c>
      <c r="W606" s="17" t="s">
        <v>37</v>
      </c>
      <c r="X606" s="17">
        <v>7</v>
      </c>
      <c r="Y606" s="19">
        <f>streaming_service_data!$X606*streaming_service_data!$E606</f>
        <v>111.93</v>
      </c>
      <c r="Z606" s="17" t="s">
        <v>415</v>
      </c>
      <c r="AA606" s="17">
        <v>2023</v>
      </c>
      <c r="AB606" s="17" t="str">
        <f t="shared" si="45"/>
        <v>Aug</v>
      </c>
      <c r="AC606" s="17">
        <f t="shared" si="46"/>
        <v>2024</v>
      </c>
      <c r="AD606" s="17" t="s">
        <v>480</v>
      </c>
      <c r="AE606" s="38">
        <f t="shared" si="47"/>
        <v>5.8837209302325579</v>
      </c>
      <c r="AF606" s="31">
        <f t="shared" si="48"/>
        <v>0.16996047430830039</v>
      </c>
      <c r="AG606" s="17">
        <f ca="1">TODAY()-streaming_service_data!$D606</f>
        <v>229</v>
      </c>
      <c r="AH606" s="20" t="str">
        <f ca="1">IF(AG606&lt;=100,"Active",IF(streaming_service_data!$AG606&lt;200,"Moderate","In-Active"))</f>
        <v>In-Active</v>
      </c>
      <c r="AI606" s="2">
        <f t="shared" si="49"/>
        <v>7</v>
      </c>
    </row>
    <row r="607" spans="1:35" s="2" customFormat="1" ht="15" x14ac:dyDescent="0.2">
      <c r="A607" s="21">
        <v>6564</v>
      </c>
      <c r="B607" s="21" t="s">
        <v>108</v>
      </c>
      <c r="C607" s="22">
        <v>45222</v>
      </c>
      <c r="D607" s="22">
        <v>45485</v>
      </c>
      <c r="E607" s="21">
        <v>11.99</v>
      </c>
      <c r="F607" s="21">
        <v>98</v>
      </c>
      <c r="G607" s="21" t="s">
        <v>33</v>
      </c>
      <c r="H607" s="21">
        <v>5</v>
      </c>
      <c r="I607" s="21">
        <v>2</v>
      </c>
      <c r="J607" s="21" t="b">
        <v>1</v>
      </c>
      <c r="K607" s="21">
        <v>526</v>
      </c>
      <c r="L607" s="21">
        <v>144</v>
      </c>
      <c r="M607" s="21" t="s">
        <v>25</v>
      </c>
      <c r="N607" s="21" t="s">
        <v>40</v>
      </c>
      <c r="O607" s="21" t="s">
        <v>56</v>
      </c>
      <c r="P607" s="21">
        <v>10</v>
      </c>
      <c r="Q607" s="21">
        <v>3.9</v>
      </c>
      <c r="R607" s="21" t="b">
        <v>1</v>
      </c>
      <c r="S607" s="21" t="s">
        <v>28</v>
      </c>
      <c r="T607" s="21">
        <v>747</v>
      </c>
      <c r="U607" s="21" t="s">
        <v>57</v>
      </c>
      <c r="V607" s="21" t="s">
        <v>36</v>
      </c>
      <c r="W607" s="21" t="s">
        <v>75</v>
      </c>
      <c r="X607" s="21">
        <v>8</v>
      </c>
      <c r="Y607" s="23">
        <f>streaming_service_data!$X607*streaming_service_data!$E607</f>
        <v>95.92</v>
      </c>
      <c r="Z607" s="21" t="s">
        <v>413</v>
      </c>
      <c r="AA607" s="21">
        <v>2023</v>
      </c>
      <c r="AB607" s="21" t="str">
        <f t="shared" si="45"/>
        <v>Jul</v>
      </c>
      <c r="AC607" s="21">
        <f t="shared" si="46"/>
        <v>2024</v>
      </c>
      <c r="AD607" s="21" t="s">
        <v>478</v>
      </c>
      <c r="AE607" s="39">
        <f t="shared" si="47"/>
        <v>9.8000000000000007</v>
      </c>
      <c r="AF607" s="35">
        <f t="shared" si="48"/>
        <v>0.10204081632653061</v>
      </c>
      <c r="AG607" s="21">
        <f ca="1">TODAY()-streaming_service_data!$D607</f>
        <v>260</v>
      </c>
      <c r="AH607" s="24" t="str">
        <f ca="1">IF(AG607&lt;=100,"Active",IF(streaming_service_data!$AG607&lt;200,"Moderate","In-Active"))</f>
        <v>In-Active</v>
      </c>
      <c r="AI607" s="2">
        <f t="shared" si="49"/>
        <v>8</v>
      </c>
    </row>
    <row r="608" spans="1:35" s="2" customFormat="1" ht="15" x14ac:dyDescent="0.2">
      <c r="A608" s="17">
        <v>6566</v>
      </c>
      <c r="B608" s="17" t="s">
        <v>92</v>
      </c>
      <c r="C608" s="25">
        <v>45099</v>
      </c>
      <c r="D608" s="25">
        <v>45643</v>
      </c>
      <c r="E608" s="17">
        <v>11.99</v>
      </c>
      <c r="F608" s="17">
        <v>312</v>
      </c>
      <c r="G608" s="17" t="s">
        <v>55</v>
      </c>
      <c r="H608" s="17">
        <v>5</v>
      </c>
      <c r="I608" s="17">
        <v>1</v>
      </c>
      <c r="J608" s="17" t="b">
        <v>1</v>
      </c>
      <c r="K608" s="17">
        <v>895</v>
      </c>
      <c r="L608" s="17">
        <v>154</v>
      </c>
      <c r="M608" s="17" t="s">
        <v>63</v>
      </c>
      <c r="N608" s="17" t="s">
        <v>40</v>
      </c>
      <c r="O608" s="17" t="s">
        <v>50</v>
      </c>
      <c r="P608" s="17">
        <v>85</v>
      </c>
      <c r="Q608" s="17">
        <v>4.7</v>
      </c>
      <c r="R608" s="17" t="b">
        <v>1</v>
      </c>
      <c r="S608" s="17" t="s">
        <v>28</v>
      </c>
      <c r="T608" s="17">
        <v>3428</v>
      </c>
      <c r="U608" s="17" t="s">
        <v>57</v>
      </c>
      <c r="V608" s="17" t="s">
        <v>36</v>
      </c>
      <c r="W608" s="17" t="s">
        <v>37</v>
      </c>
      <c r="X608" s="17">
        <v>17</v>
      </c>
      <c r="Y608" s="19">
        <f>streaming_service_data!$X608*streaming_service_data!$E608</f>
        <v>203.83</v>
      </c>
      <c r="Z608" s="17" t="s">
        <v>409</v>
      </c>
      <c r="AA608" s="17">
        <v>2023</v>
      </c>
      <c r="AB608" s="17" t="str">
        <f t="shared" si="45"/>
        <v>Dec</v>
      </c>
      <c r="AC608" s="17">
        <f t="shared" si="46"/>
        <v>2024</v>
      </c>
      <c r="AD608" s="17" t="s">
        <v>478</v>
      </c>
      <c r="AE608" s="38">
        <f t="shared" si="47"/>
        <v>3.6705882352941175</v>
      </c>
      <c r="AF608" s="31">
        <f t="shared" si="48"/>
        <v>0.27243589743589741</v>
      </c>
      <c r="AG608" s="17">
        <f ca="1">TODAY()-streaming_service_data!$D608</f>
        <v>102</v>
      </c>
      <c r="AH608" s="20" t="str">
        <f ca="1">IF(AG608&lt;=100,"Active",IF(streaming_service_data!$AG608&lt;200,"Moderate","In-Active"))</f>
        <v>Moderate</v>
      </c>
      <c r="AI608" s="2">
        <f t="shared" si="49"/>
        <v>17</v>
      </c>
    </row>
    <row r="609" spans="1:35" s="2" customFormat="1" ht="15" x14ac:dyDescent="0.2">
      <c r="A609" s="21">
        <v>6569</v>
      </c>
      <c r="B609" s="21" t="s">
        <v>32</v>
      </c>
      <c r="C609" s="22">
        <v>45230</v>
      </c>
      <c r="D609" s="22">
        <v>45621</v>
      </c>
      <c r="E609" s="21">
        <v>7.99</v>
      </c>
      <c r="F609" s="21">
        <v>468</v>
      </c>
      <c r="G609" s="21" t="s">
        <v>79</v>
      </c>
      <c r="H609" s="21">
        <v>2</v>
      </c>
      <c r="I609" s="21">
        <v>3</v>
      </c>
      <c r="J609" s="21" t="b">
        <v>0</v>
      </c>
      <c r="K609" s="21">
        <v>514</v>
      </c>
      <c r="L609" s="21">
        <v>46</v>
      </c>
      <c r="M609" s="21" t="s">
        <v>39</v>
      </c>
      <c r="N609" s="21" t="s">
        <v>40</v>
      </c>
      <c r="O609" s="21" t="s">
        <v>56</v>
      </c>
      <c r="P609" s="21">
        <v>74</v>
      </c>
      <c r="Q609" s="21">
        <v>3.2</v>
      </c>
      <c r="R609" s="21" t="b">
        <v>0</v>
      </c>
      <c r="S609" s="21" t="s">
        <v>28</v>
      </c>
      <c r="T609" s="21">
        <v>4456</v>
      </c>
      <c r="U609" s="21" t="s">
        <v>29</v>
      </c>
      <c r="V609" s="21" t="s">
        <v>36</v>
      </c>
      <c r="W609" s="21" t="s">
        <v>75</v>
      </c>
      <c r="X609" s="21">
        <v>12</v>
      </c>
      <c r="Y609" s="23">
        <f>streaming_service_data!$X609*streaming_service_data!$E609</f>
        <v>95.88</v>
      </c>
      <c r="Z609" s="21" t="s">
        <v>413</v>
      </c>
      <c r="AA609" s="21">
        <v>2023</v>
      </c>
      <c r="AB609" s="21" t="str">
        <f t="shared" si="45"/>
        <v>Nov</v>
      </c>
      <c r="AC609" s="21">
        <f t="shared" si="46"/>
        <v>2024</v>
      </c>
      <c r="AD609" s="21" t="s">
        <v>479</v>
      </c>
      <c r="AE609" s="39">
        <f t="shared" si="47"/>
        <v>6.3243243243243246</v>
      </c>
      <c r="AF609" s="35">
        <f t="shared" si="48"/>
        <v>0.15811965811965811</v>
      </c>
      <c r="AG609" s="21">
        <f ca="1">TODAY()-streaming_service_data!$D609</f>
        <v>124</v>
      </c>
      <c r="AH609" s="24" t="str">
        <f ca="1">IF(AG609&lt;=100,"Active",IF(streaming_service_data!$AG609&lt;200,"Moderate","In-Active"))</f>
        <v>Moderate</v>
      </c>
      <c r="AI609" s="2">
        <f t="shared" si="49"/>
        <v>12</v>
      </c>
    </row>
    <row r="610" spans="1:35" s="2" customFormat="1" ht="15" x14ac:dyDescent="0.2">
      <c r="A610" s="17">
        <v>6570</v>
      </c>
      <c r="B610" s="17" t="s">
        <v>195</v>
      </c>
      <c r="C610" s="25">
        <v>45516</v>
      </c>
      <c r="D610" s="25">
        <v>45638</v>
      </c>
      <c r="E610" s="17">
        <v>11.99</v>
      </c>
      <c r="F610" s="17">
        <v>39</v>
      </c>
      <c r="G610" s="17" t="s">
        <v>79</v>
      </c>
      <c r="H610" s="17">
        <v>5</v>
      </c>
      <c r="I610" s="17">
        <v>3</v>
      </c>
      <c r="J610" s="17" t="b">
        <v>1</v>
      </c>
      <c r="K610" s="17">
        <v>28</v>
      </c>
      <c r="L610" s="17">
        <v>189</v>
      </c>
      <c r="M610" s="17" t="s">
        <v>39</v>
      </c>
      <c r="N610" s="17" t="s">
        <v>49</v>
      </c>
      <c r="O610" s="17" t="s">
        <v>67</v>
      </c>
      <c r="P610" s="17">
        <v>26</v>
      </c>
      <c r="Q610" s="17">
        <v>4.5999999999999996</v>
      </c>
      <c r="R610" s="17" t="b">
        <v>1</v>
      </c>
      <c r="S610" s="17" t="s">
        <v>28</v>
      </c>
      <c r="T610" s="17">
        <v>4938</v>
      </c>
      <c r="U610" s="17" t="s">
        <v>29</v>
      </c>
      <c r="V610" s="17" t="s">
        <v>68</v>
      </c>
      <c r="W610" s="17" t="s">
        <v>37</v>
      </c>
      <c r="X610" s="17">
        <v>4</v>
      </c>
      <c r="Y610" s="19">
        <f>streaming_service_data!$X610*streaming_service_data!$E610</f>
        <v>47.96</v>
      </c>
      <c r="Z610" s="17" t="s">
        <v>411</v>
      </c>
      <c r="AA610" s="17">
        <v>2024</v>
      </c>
      <c r="AB610" s="17" t="str">
        <f t="shared" si="45"/>
        <v>Dec</v>
      </c>
      <c r="AC610" s="17">
        <f t="shared" si="46"/>
        <v>2024</v>
      </c>
      <c r="AD610" s="17" t="s">
        <v>478</v>
      </c>
      <c r="AE610" s="38">
        <f t="shared" si="47"/>
        <v>1.5</v>
      </c>
      <c r="AF610" s="31">
        <f t="shared" si="48"/>
        <v>0.66666666666666663</v>
      </c>
      <c r="AG610" s="17">
        <f ca="1">TODAY()-streaming_service_data!$D610</f>
        <v>107</v>
      </c>
      <c r="AH610" s="20" t="str">
        <f ca="1">IF(AG610&lt;=100,"Active",IF(streaming_service_data!$AG610&lt;200,"Moderate","In-Active"))</f>
        <v>Moderate</v>
      </c>
      <c r="AI610" s="2">
        <f t="shared" si="49"/>
        <v>4</v>
      </c>
    </row>
    <row r="611" spans="1:35" s="2" customFormat="1" ht="15" x14ac:dyDescent="0.2">
      <c r="A611" s="21">
        <v>6586</v>
      </c>
      <c r="B611" s="21" t="s">
        <v>372</v>
      </c>
      <c r="C611" s="22">
        <v>44952</v>
      </c>
      <c r="D611" s="22">
        <v>45641</v>
      </c>
      <c r="E611" s="21">
        <v>15.99</v>
      </c>
      <c r="F611" s="21">
        <v>459</v>
      </c>
      <c r="G611" s="21" t="s">
        <v>62</v>
      </c>
      <c r="H611" s="21">
        <v>2</v>
      </c>
      <c r="I611" s="21">
        <v>1</v>
      </c>
      <c r="J611" s="21" t="b">
        <v>0</v>
      </c>
      <c r="K611" s="21">
        <v>445</v>
      </c>
      <c r="L611" s="21">
        <v>153</v>
      </c>
      <c r="M611" s="21" t="s">
        <v>74</v>
      </c>
      <c r="N611" s="21" t="s">
        <v>26</v>
      </c>
      <c r="O611" s="21" t="s">
        <v>27</v>
      </c>
      <c r="P611" s="21">
        <v>13</v>
      </c>
      <c r="Q611" s="21">
        <v>4.2</v>
      </c>
      <c r="R611" s="21" t="b">
        <v>0</v>
      </c>
      <c r="S611" s="21" t="s">
        <v>28</v>
      </c>
      <c r="T611" s="21">
        <v>3433</v>
      </c>
      <c r="U611" s="21" t="s">
        <v>35</v>
      </c>
      <c r="V611" s="21" t="s">
        <v>60</v>
      </c>
      <c r="W611" s="21" t="s">
        <v>37</v>
      </c>
      <c r="X611" s="21">
        <v>22</v>
      </c>
      <c r="Y611" s="23">
        <f>streaming_service_data!$X611*streaming_service_data!$E611</f>
        <v>351.78000000000003</v>
      </c>
      <c r="Z611" s="21" t="s">
        <v>404</v>
      </c>
      <c r="AA611" s="21">
        <v>2023</v>
      </c>
      <c r="AB611" s="21" t="str">
        <f t="shared" si="45"/>
        <v>Dec</v>
      </c>
      <c r="AC611" s="21">
        <f t="shared" si="46"/>
        <v>2024</v>
      </c>
      <c r="AD611" s="21" t="s">
        <v>480</v>
      </c>
      <c r="AE611" s="39">
        <f t="shared" si="47"/>
        <v>35.307692307692307</v>
      </c>
      <c r="AF611" s="35">
        <f t="shared" si="48"/>
        <v>2.8322440087145968E-2</v>
      </c>
      <c r="AG611" s="21">
        <f ca="1">TODAY()-streaming_service_data!$D611</f>
        <v>104</v>
      </c>
      <c r="AH611" s="24" t="str">
        <f ca="1">IF(AG611&lt;=100,"Active",IF(streaming_service_data!$AG611&lt;200,"Moderate","In-Active"))</f>
        <v>Moderate</v>
      </c>
      <c r="AI611" s="2">
        <f t="shared" si="49"/>
        <v>22</v>
      </c>
    </row>
    <row r="612" spans="1:35" s="2" customFormat="1" ht="15" x14ac:dyDescent="0.2">
      <c r="A612" s="17">
        <v>6593</v>
      </c>
      <c r="B612" s="17" t="s">
        <v>220</v>
      </c>
      <c r="C612" s="25">
        <v>45517</v>
      </c>
      <c r="D612" s="25">
        <v>45485</v>
      </c>
      <c r="E612" s="17">
        <v>11.99</v>
      </c>
      <c r="F612" s="17">
        <v>353</v>
      </c>
      <c r="G612" s="17" t="s">
        <v>33</v>
      </c>
      <c r="H612" s="17">
        <v>3</v>
      </c>
      <c r="I612" s="17">
        <v>6</v>
      </c>
      <c r="J612" s="17" t="b">
        <v>0</v>
      </c>
      <c r="K612" s="17">
        <v>637</v>
      </c>
      <c r="L612" s="17">
        <v>160</v>
      </c>
      <c r="M612" s="17" t="s">
        <v>44</v>
      </c>
      <c r="N612" s="17" t="s">
        <v>40</v>
      </c>
      <c r="O612" s="17" t="s">
        <v>56</v>
      </c>
      <c r="P612" s="17">
        <v>67</v>
      </c>
      <c r="Q612" s="17">
        <v>5</v>
      </c>
      <c r="R612" s="17" t="b">
        <v>1</v>
      </c>
      <c r="S612" s="17" t="s">
        <v>28</v>
      </c>
      <c r="T612" s="17">
        <v>2749</v>
      </c>
      <c r="U612" s="17" t="s">
        <v>35</v>
      </c>
      <c r="V612" s="17" t="s">
        <v>60</v>
      </c>
      <c r="W612" s="17" t="s">
        <v>31</v>
      </c>
      <c r="X612" s="17">
        <v>1</v>
      </c>
      <c r="Y612" s="19">
        <f>streaming_service_data!$X612*streaming_service_data!$E612</f>
        <v>11.99</v>
      </c>
      <c r="Z612" s="17" t="s">
        <v>411</v>
      </c>
      <c r="AA612" s="17">
        <v>2024</v>
      </c>
      <c r="AB612" s="17" t="str">
        <f t="shared" si="45"/>
        <v>Jul</v>
      </c>
      <c r="AC612" s="17">
        <f t="shared" si="46"/>
        <v>2024</v>
      </c>
      <c r="AD612" s="17" t="s">
        <v>478</v>
      </c>
      <c r="AE612" s="38">
        <f t="shared" si="47"/>
        <v>5.2686567164179108</v>
      </c>
      <c r="AF612" s="31">
        <f t="shared" si="48"/>
        <v>0.18980169971671387</v>
      </c>
      <c r="AG612" s="17">
        <f ca="1">TODAY()-streaming_service_data!$D612</f>
        <v>260</v>
      </c>
      <c r="AH612" s="20" t="str">
        <f ca="1">IF(AG612&lt;=100,"Active",IF(streaming_service_data!$AG612&lt;200,"Moderate","In-Active"))</f>
        <v>In-Active</v>
      </c>
      <c r="AI612" s="2">
        <f t="shared" si="49"/>
        <v>1</v>
      </c>
    </row>
    <row r="613" spans="1:35" s="2" customFormat="1" ht="15" x14ac:dyDescent="0.2">
      <c r="A613" s="21">
        <v>6601</v>
      </c>
      <c r="B613" s="21" t="s">
        <v>258</v>
      </c>
      <c r="C613" s="22">
        <v>45069</v>
      </c>
      <c r="D613" s="22">
        <v>45644</v>
      </c>
      <c r="E613" s="21">
        <v>7.99</v>
      </c>
      <c r="F613" s="21">
        <v>283</v>
      </c>
      <c r="G613" s="21" t="s">
        <v>24</v>
      </c>
      <c r="H613" s="21">
        <v>1</v>
      </c>
      <c r="I613" s="21">
        <v>5</v>
      </c>
      <c r="J613" s="21" t="b">
        <v>1</v>
      </c>
      <c r="K613" s="21">
        <v>407</v>
      </c>
      <c r="L613" s="21">
        <v>15</v>
      </c>
      <c r="M613" s="21" t="s">
        <v>74</v>
      </c>
      <c r="N613" s="21" t="s">
        <v>40</v>
      </c>
      <c r="O613" s="21" t="s">
        <v>67</v>
      </c>
      <c r="P613" s="21">
        <v>26</v>
      </c>
      <c r="Q613" s="21">
        <v>3.1</v>
      </c>
      <c r="R613" s="21" t="b">
        <v>1</v>
      </c>
      <c r="S613" s="21" t="s">
        <v>28</v>
      </c>
      <c r="T613" s="21">
        <v>906</v>
      </c>
      <c r="U613" s="21" t="s">
        <v>51</v>
      </c>
      <c r="V613" s="21" t="s">
        <v>68</v>
      </c>
      <c r="W613" s="21" t="s">
        <v>75</v>
      </c>
      <c r="X613" s="21">
        <v>18</v>
      </c>
      <c r="Y613" s="23">
        <f>streaming_service_data!$X613*streaming_service_data!$E613</f>
        <v>143.82</v>
      </c>
      <c r="Z613" s="21" t="s">
        <v>408</v>
      </c>
      <c r="AA613" s="21">
        <v>2023</v>
      </c>
      <c r="AB613" s="21" t="str">
        <f t="shared" si="45"/>
        <v>Dec</v>
      </c>
      <c r="AC613" s="21">
        <f t="shared" si="46"/>
        <v>2024</v>
      </c>
      <c r="AD613" s="21" t="s">
        <v>479</v>
      </c>
      <c r="AE613" s="39">
        <f t="shared" si="47"/>
        <v>10.884615384615385</v>
      </c>
      <c r="AF613" s="35">
        <f t="shared" si="48"/>
        <v>9.187279151943463E-2</v>
      </c>
      <c r="AG613" s="21">
        <f ca="1">TODAY()-streaming_service_data!$D613</f>
        <v>101</v>
      </c>
      <c r="AH613" s="24" t="str">
        <f ca="1">IF(AG613&lt;=100,"Active",IF(streaming_service_data!$AG613&lt;200,"Moderate","In-Active"))</f>
        <v>Moderate</v>
      </c>
      <c r="AI613" s="2">
        <f t="shared" si="49"/>
        <v>18</v>
      </c>
    </row>
    <row r="614" spans="1:35" s="2" customFormat="1" ht="15" x14ac:dyDescent="0.2">
      <c r="A614" s="17">
        <v>6603</v>
      </c>
      <c r="B614" s="17" t="s">
        <v>181</v>
      </c>
      <c r="C614" s="25">
        <v>45321</v>
      </c>
      <c r="D614" s="25">
        <v>45485</v>
      </c>
      <c r="E614" s="17">
        <v>11.99</v>
      </c>
      <c r="F614" s="17">
        <v>200</v>
      </c>
      <c r="G614" s="17" t="s">
        <v>79</v>
      </c>
      <c r="H614" s="17">
        <v>4</v>
      </c>
      <c r="I614" s="17">
        <v>5</v>
      </c>
      <c r="J614" s="17" t="b">
        <v>0</v>
      </c>
      <c r="K614" s="17">
        <v>65</v>
      </c>
      <c r="L614" s="17">
        <v>11</v>
      </c>
      <c r="M614" s="17" t="s">
        <v>59</v>
      </c>
      <c r="N614" s="17" t="s">
        <v>64</v>
      </c>
      <c r="O614" s="17" t="s">
        <v>67</v>
      </c>
      <c r="P614" s="17">
        <v>30</v>
      </c>
      <c r="Q614" s="17">
        <v>3.2</v>
      </c>
      <c r="R614" s="17" t="b">
        <v>1</v>
      </c>
      <c r="S614" s="17" t="s">
        <v>28</v>
      </c>
      <c r="T614" s="17">
        <v>959</v>
      </c>
      <c r="U614" s="17" t="s">
        <v>35</v>
      </c>
      <c r="V614" s="17" t="s">
        <v>36</v>
      </c>
      <c r="W614" s="17" t="s">
        <v>75</v>
      </c>
      <c r="X614" s="17">
        <v>5</v>
      </c>
      <c r="Y614" s="19">
        <f>streaming_service_data!$X614*streaming_service_data!$E614</f>
        <v>59.95</v>
      </c>
      <c r="Z614" s="17" t="s">
        <v>404</v>
      </c>
      <c r="AA614" s="17">
        <v>2024</v>
      </c>
      <c r="AB614" s="17" t="str">
        <f t="shared" si="45"/>
        <v>Jul</v>
      </c>
      <c r="AC614" s="17">
        <f t="shared" si="46"/>
        <v>2024</v>
      </c>
      <c r="AD614" s="17" t="s">
        <v>478</v>
      </c>
      <c r="AE614" s="38">
        <f t="shared" si="47"/>
        <v>6.666666666666667</v>
      </c>
      <c r="AF614" s="31">
        <f t="shared" si="48"/>
        <v>0.15</v>
      </c>
      <c r="AG614" s="17">
        <f ca="1">TODAY()-streaming_service_data!$D614</f>
        <v>260</v>
      </c>
      <c r="AH614" s="20" t="str">
        <f ca="1">IF(AG614&lt;=100,"Active",IF(streaming_service_data!$AG614&lt;200,"Moderate","In-Active"))</f>
        <v>In-Active</v>
      </c>
      <c r="AI614" s="2">
        <f t="shared" si="49"/>
        <v>5</v>
      </c>
    </row>
    <row r="615" spans="1:35" s="2" customFormat="1" ht="15" x14ac:dyDescent="0.2">
      <c r="A615" s="21">
        <v>6604</v>
      </c>
      <c r="B615" s="21" t="s">
        <v>105</v>
      </c>
      <c r="C615" s="22">
        <v>45459</v>
      </c>
      <c r="D615" s="22">
        <v>45618</v>
      </c>
      <c r="E615" s="21">
        <v>15.99</v>
      </c>
      <c r="F615" s="21">
        <v>247</v>
      </c>
      <c r="G615" s="21" t="s">
        <v>79</v>
      </c>
      <c r="H615" s="21">
        <v>5</v>
      </c>
      <c r="I615" s="21">
        <v>4</v>
      </c>
      <c r="J615" s="21" t="b">
        <v>0</v>
      </c>
      <c r="K615" s="21">
        <v>186</v>
      </c>
      <c r="L615" s="21">
        <v>158</v>
      </c>
      <c r="M615" s="21" t="s">
        <v>44</v>
      </c>
      <c r="N615" s="21" t="s">
        <v>64</v>
      </c>
      <c r="O615" s="21" t="s">
        <v>50</v>
      </c>
      <c r="P615" s="21">
        <v>19</v>
      </c>
      <c r="Q615" s="21">
        <v>3.8</v>
      </c>
      <c r="R615" s="21" t="b">
        <v>0</v>
      </c>
      <c r="S615" s="21" t="s">
        <v>28</v>
      </c>
      <c r="T615" s="21">
        <v>125</v>
      </c>
      <c r="U615" s="21" t="s">
        <v>65</v>
      </c>
      <c r="V615" s="21" t="s">
        <v>60</v>
      </c>
      <c r="W615" s="21" t="s">
        <v>37</v>
      </c>
      <c r="X615" s="21">
        <v>5</v>
      </c>
      <c r="Y615" s="23">
        <f>streaming_service_data!$X615*streaming_service_data!$E615</f>
        <v>79.95</v>
      </c>
      <c r="Z615" s="21" t="s">
        <v>409</v>
      </c>
      <c r="AA615" s="21">
        <v>2024</v>
      </c>
      <c r="AB615" s="21" t="str">
        <f t="shared" si="45"/>
        <v>Nov</v>
      </c>
      <c r="AC615" s="21">
        <f t="shared" si="46"/>
        <v>2024</v>
      </c>
      <c r="AD615" s="21" t="s">
        <v>480</v>
      </c>
      <c r="AE615" s="39">
        <f t="shared" si="47"/>
        <v>13</v>
      </c>
      <c r="AF615" s="35">
        <f t="shared" si="48"/>
        <v>7.6923076923076927E-2</v>
      </c>
      <c r="AG615" s="21">
        <f ca="1">TODAY()-streaming_service_data!$D615</f>
        <v>127</v>
      </c>
      <c r="AH615" s="24" t="str">
        <f ca="1">IF(AG615&lt;=100,"Active",IF(streaming_service_data!$AG615&lt;200,"Moderate","In-Active"))</f>
        <v>Moderate</v>
      </c>
      <c r="AI615" s="2">
        <f t="shared" si="49"/>
        <v>5</v>
      </c>
    </row>
    <row r="616" spans="1:35" s="2" customFormat="1" ht="15" x14ac:dyDescent="0.2">
      <c r="A616" s="17">
        <v>6606</v>
      </c>
      <c r="B616" s="17" t="s">
        <v>197</v>
      </c>
      <c r="C616" s="25">
        <v>45317</v>
      </c>
      <c r="D616" s="25">
        <v>45625</v>
      </c>
      <c r="E616" s="17">
        <v>15.99</v>
      </c>
      <c r="F616" s="17">
        <v>134</v>
      </c>
      <c r="G616" s="17" t="s">
        <v>43</v>
      </c>
      <c r="H616" s="17">
        <v>3</v>
      </c>
      <c r="I616" s="17">
        <v>5</v>
      </c>
      <c r="J616" s="17" t="b">
        <v>1</v>
      </c>
      <c r="K616" s="17">
        <v>826</v>
      </c>
      <c r="L616" s="17">
        <v>160</v>
      </c>
      <c r="M616" s="17" t="s">
        <v>74</v>
      </c>
      <c r="N616" s="17" t="s">
        <v>64</v>
      </c>
      <c r="O616" s="17" t="s">
        <v>56</v>
      </c>
      <c r="P616" s="17">
        <v>96</v>
      </c>
      <c r="Q616" s="17">
        <v>3.6</v>
      </c>
      <c r="R616" s="17" t="b">
        <v>1</v>
      </c>
      <c r="S616" s="17" t="s">
        <v>28</v>
      </c>
      <c r="T616" s="17">
        <v>1150</v>
      </c>
      <c r="U616" s="17" t="s">
        <v>29</v>
      </c>
      <c r="V616" s="17" t="s">
        <v>36</v>
      </c>
      <c r="W616" s="17" t="s">
        <v>31</v>
      </c>
      <c r="X616" s="17">
        <v>10</v>
      </c>
      <c r="Y616" s="19">
        <f>streaming_service_data!$X616*streaming_service_data!$E616</f>
        <v>159.9</v>
      </c>
      <c r="Z616" s="17" t="s">
        <v>404</v>
      </c>
      <c r="AA616" s="17">
        <v>2024</v>
      </c>
      <c r="AB616" s="17" t="str">
        <f t="shared" si="45"/>
        <v>Nov</v>
      </c>
      <c r="AC616" s="17">
        <f t="shared" si="46"/>
        <v>2024</v>
      </c>
      <c r="AD616" s="17" t="s">
        <v>480</v>
      </c>
      <c r="AE616" s="38">
        <f t="shared" si="47"/>
        <v>1.3958333333333333</v>
      </c>
      <c r="AF616" s="31">
        <f t="shared" si="48"/>
        <v>0.71641791044776115</v>
      </c>
      <c r="AG616" s="17">
        <f ca="1">TODAY()-streaming_service_data!$D616</f>
        <v>120</v>
      </c>
      <c r="AH616" s="20" t="str">
        <f ca="1">IF(AG616&lt;=100,"Active",IF(streaming_service_data!$AG616&lt;200,"Moderate","In-Active"))</f>
        <v>Moderate</v>
      </c>
      <c r="AI616" s="2">
        <f t="shared" si="49"/>
        <v>10</v>
      </c>
    </row>
    <row r="617" spans="1:35" s="2" customFormat="1" ht="15" x14ac:dyDescent="0.2">
      <c r="A617" s="21">
        <v>6607</v>
      </c>
      <c r="B617" s="21" t="s">
        <v>389</v>
      </c>
      <c r="C617" s="22">
        <v>44939</v>
      </c>
      <c r="D617" s="22">
        <v>45334</v>
      </c>
      <c r="E617" s="21">
        <v>15.99</v>
      </c>
      <c r="F617" s="21">
        <v>173</v>
      </c>
      <c r="G617" s="21" t="s">
        <v>33</v>
      </c>
      <c r="H617" s="21">
        <v>1</v>
      </c>
      <c r="I617" s="21">
        <v>3</v>
      </c>
      <c r="J617" s="21" t="b">
        <v>1</v>
      </c>
      <c r="K617" s="21">
        <v>950</v>
      </c>
      <c r="L617" s="21">
        <v>163</v>
      </c>
      <c r="M617" s="21" t="s">
        <v>74</v>
      </c>
      <c r="N617" s="21" t="s">
        <v>40</v>
      </c>
      <c r="O617" s="21" t="s">
        <v>67</v>
      </c>
      <c r="P617" s="21">
        <v>96</v>
      </c>
      <c r="Q617" s="21">
        <v>4.9000000000000004</v>
      </c>
      <c r="R617" s="21" t="b">
        <v>1</v>
      </c>
      <c r="S617" s="21" t="s">
        <v>28</v>
      </c>
      <c r="T617" s="21">
        <v>3515</v>
      </c>
      <c r="U617" s="21" t="s">
        <v>51</v>
      </c>
      <c r="V617" s="21" t="s">
        <v>30</v>
      </c>
      <c r="W617" s="21" t="s">
        <v>31</v>
      </c>
      <c r="X617" s="21">
        <v>12</v>
      </c>
      <c r="Y617" s="23">
        <f>streaming_service_data!$X617*streaming_service_data!$E617</f>
        <v>191.88</v>
      </c>
      <c r="Z617" s="21" t="s">
        <v>404</v>
      </c>
      <c r="AA617" s="21">
        <v>2023</v>
      </c>
      <c r="AB617" s="21" t="str">
        <f t="shared" si="45"/>
        <v>Feb</v>
      </c>
      <c r="AC617" s="21">
        <f t="shared" si="46"/>
        <v>2024</v>
      </c>
      <c r="AD617" s="21" t="s">
        <v>480</v>
      </c>
      <c r="AE617" s="39">
        <f t="shared" si="47"/>
        <v>1.8020833333333333</v>
      </c>
      <c r="AF617" s="35">
        <f t="shared" si="48"/>
        <v>0.55491329479768781</v>
      </c>
      <c r="AG617" s="21">
        <f ca="1">TODAY()-streaming_service_data!$D617</f>
        <v>411</v>
      </c>
      <c r="AH617" s="24" t="str">
        <f ca="1">IF(AG617&lt;=100,"Active",IF(streaming_service_data!$AG617&lt;200,"Moderate","In-Active"))</f>
        <v>In-Active</v>
      </c>
      <c r="AI617" s="2">
        <f t="shared" si="49"/>
        <v>12</v>
      </c>
    </row>
    <row r="618" spans="1:35" s="2" customFormat="1" ht="15" x14ac:dyDescent="0.2">
      <c r="A618" s="17">
        <v>6619</v>
      </c>
      <c r="B618" s="17" t="s">
        <v>248</v>
      </c>
      <c r="C618" s="25">
        <v>45460</v>
      </c>
      <c r="D618" s="25">
        <v>45642</v>
      </c>
      <c r="E618" s="17">
        <v>15.99</v>
      </c>
      <c r="F618" s="17">
        <v>301</v>
      </c>
      <c r="G618" s="17" t="s">
        <v>46</v>
      </c>
      <c r="H618" s="17">
        <v>2</v>
      </c>
      <c r="I618" s="17">
        <v>1</v>
      </c>
      <c r="J618" s="17" t="b">
        <v>1</v>
      </c>
      <c r="K618" s="17">
        <v>855</v>
      </c>
      <c r="L618" s="17">
        <v>46</v>
      </c>
      <c r="M618" s="17" t="s">
        <v>48</v>
      </c>
      <c r="N618" s="17" t="s">
        <v>64</v>
      </c>
      <c r="O618" s="17" t="s">
        <v>50</v>
      </c>
      <c r="P618" s="17">
        <v>26</v>
      </c>
      <c r="Q618" s="17">
        <v>4.4000000000000004</v>
      </c>
      <c r="R618" s="17" t="b">
        <v>0</v>
      </c>
      <c r="S618" s="17" t="s">
        <v>28</v>
      </c>
      <c r="T618" s="17">
        <v>658</v>
      </c>
      <c r="U618" s="17" t="s">
        <v>29</v>
      </c>
      <c r="V618" s="17" t="s">
        <v>30</v>
      </c>
      <c r="W618" s="17" t="s">
        <v>31</v>
      </c>
      <c r="X618" s="17">
        <v>5</v>
      </c>
      <c r="Y618" s="19">
        <f>streaming_service_data!$X618*streaming_service_data!$E618</f>
        <v>79.95</v>
      </c>
      <c r="Z618" s="17" t="s">
        <v>409</v>
      </c>
      <c r="AA618" s="17">
        <v>2024</v>
      </c>
      <c r="AB618" s="17" t="str">
        <f t="shared" si="45"/>
        <v>Dec</v>
      </c>
      <c r="AC618" s="17">
        <f t="shared" si="46"/>
        <v>2024</v>
      </c>
      <c r="AD618" s="17" t="s">
        <v>480</v>
      </c>
      <c r="AE618" s="38">
        <f t="shared" si="47"/>
        <v>11.576923076923077</v>
      </c>
      <c r="AF618" s="31">
        <f t="shared" si="48"/>
        <v>8.6378737541528236E-2</v>
      </c>
      <c r="AG618" s="17">
        <f ca="1">TODAY()-streaming_service_data!$D618</f>
        <v>103</v>
      </c>
      <c r="AH618" s="20" t="str">
        <f ca="1">IF(AG618&lt;=100,"Active",IF(streaming_service_data!$AG618&lt;200,"Moderate","In-Active"))</f>
        <v>Moderate</v>
      </c>
      <c r="AI618" s="2">
        <f t="shared" si="49"/>
        <v>5</v>
      </c>
    </row>
    <row r="619" spans="1:35" s="2" customFormat="1" ht="15" x14ac:dyDescent="0.2">
      <c r="A619" s="21">
        <v>6628</v>
      </c>
      <c r="B619" s="21" t="s">
        <v>220</v>
      </c>
      <c r="C619" s="22">
        <v>45013</v>
      </c>
      <c r="D619" s="22">
        <v>45641</v>
      </c>
      <c r="E619" s="21">
        <v>11.99</v>
      </c>
      <c r="F619" s="21">
        <v>358</v>
      </c>
      <c r="G619" s="21" t="s">
        <v>79</v>
      </c>
      <c r="H619" s="21">
        <v>4</v>
      </c>
      <c r="I619" s="21">
        <v>3</v>
      </c>
      <c r="J619" s="21" t="b">
        <v>0</v>
      </c>
      <c r="K619" s="21">
        <v>472</v>
      </c>
      <c r="L619" s="21">
        <v>65</v>
      </c>
      <c r="M619" s="21" t="s">
        <v>48</v>
      </c>
      <c r="N619" s="21" t="s">
        <v>40</v>
      </c>
      <c r="O619" s="21" t="s">
        <v>50</v>
      </c>
      <c r="P619" s="21">
        <v>92</v>
      </c>
      <c r="Q619" s="21">
        <v>4</v>
      </c>
      <c r="R619" s="21" t="b">
        <v>0</v>
      </c>
      <c r="S619" s="21" t="s">
        <v>28</v>
      </c>
      <c r="T619" s="21">
        <v>4542</v>
      </c>
      <c r="U619" s="21" t="s">
        <v>29</v>
      </c>
      <c r="V619" s="21" t="s">
        <v>60</v>
      </c>
      <c r="W619" s="21" t="s">
        <v>37</v>
      </c>
      <c r="X619" s="21">
        <v>20</v>
      </c>
      <c r="Y619" s="23">
        <f>streaming_service_data!$X619*streaming_service_data!$E619</f>
        <v>239.8</v>
      </c>
      <c r="Z619" s="21" t="s">
        <v>406</v>
      </c>
      <c r="AA619" s="21">
        <v>2023</v>
      </c>
      <c r="AB619" s="21" t="str">
        <f t="shared" si="45"/>
        <v>Dec</v>
      </c>
      <c r="AC619" s="21">
        <f t="shared" si="46"/>
        <v>2024</v>
      </c>
      <c r="AD619" s="21" t="s">
        <v>478</v>
      </c>
      <c r="AE619" s="39">
        <f t="shared" si="47"/>
        <v>3.8913043478260869</v>
      </c>
      <c r="AF619" s="35">
        <f t="shared" si="48"/>
        <v>0.25698324022346369</v>
      </c>
      <c r="AG619" s="21">
        <f ca="1">TODAY()-streaming_service_data!$D619</f>
        <v>104</v>
      </c>
      <c r="AH619" s="24" t="str">
        <f ca="1">IF(AG619&lt;=100,"Active",IF(streaming_service_data!$AG619&lt;200,"Moderate","In-Active"))</f>
        <v>Moderate</v>
      </c>
      <c r="AI619" s="2">
        <f t="shared" si="49"/>
        <v>20</v>
      </c>
    </row>
    <row r="620" spans="1:35" s="2" customFormat="1" ht="15" x14ac:dyDescent="0.2">
      <c r="A620" s="17">
        <v>6638</v>
      </c>
      <c r="B620" s="17" t="s">
        <v>301</v>
      </c>
      <c r="C620" s="25">
        <v>44967</v>
      </c>
      <c r="D620" s="25">
        <v>45608</v>
      </c>
      <c r="E620" s="17">
        <v>11.99</v>
      </c>
      <c r="F620" s="17">
        <v>302</v>
      </c>
      <c r="G620" s="17" t="s">
        <v>62</v>
      </c>
      <c r="H620" s="17">
        <v>4</v>
      </c>
      <c r="I620" s="17">
        <v>2</v>
      </c>
      <c r="J620" s="17" t="b">
        <v>1</v>
      </c>
      <c r="K620" s="17">
        <v>417</v>
      </c>
      <c r="L620" s="17">
        <v>143</v>
      </c>
      <c r="M620" s="17" t="s">
        <v>39</v>
      </c>
      <c r="N620" s="17" t="s">
        <v>40</v>
      </c>
      <c r="O620" s="17" t="s">
        <v>41</v>
      </c>
      <c r="P620" s="17">
        <v>14</v>
      </c>
      <c r="Q620" s="17">
        <v>4.7</v>
      </c>
      <c r="R620" s="17" t="b">
        <v>0</v>
      </c>
      <c r="S620" s="17" t="s">
        <v>28</v>
      </c>
      <c r="T620" s="17">
        <v>3791</v>
      </c>
      <c r="U620" s="17" t="s">
        <v>29</v>
      </c>
      <c r="V620" s="17" t="s">
        <v>68</v>
      </c>
      <c r="W620" s="17" t="s">
        <v>75</v>
      </c>
      <c r="X620" s="17">
        <v>21</v>
      </c>
      <c r="Y620" s="19">
        <f>streaming_service_data!$X620*streaming_service_data!$E620</f>
        <v>251.79</v>
      </c>
      <c r="Z620" s="17" t="s">
        <v>405</v>
      </c>
      <c r="AA620" s="17">
        <v>2023</v>
      </c>
      <c r="AB620" s="17" t="str">
        <f t="shared" si="45"/>
        <v>Nov</v>
      </c>
      <c r="AC620" s="17">
        <f t="shared" si="46"/>
        <v>2024</v>
      </c>
      <c r="AD620" s="17" t="s">
        <v>478</v>
      </c>
      <c r="AE620" s="38">
        <f t="shared" si="47"/>
        <v>21.571428571428573</v>
      </c>
      <c r="AF620" s="31">
        <f t="shared" si="48"/>
        <v>4.6357615894039736E-2</v>
      </c>
      <c r="AG620" s="17">
        <f ca="1">TODAY()-streaming_service_data!$D620</f>
        <v>137</v>
      </c>
      <c r="AH620" s="20" t="str">
        <f ca="1">IF(AG620&lt;=100,"Active",IF(streaming_service_data!$AG620&lt;200,"Moderate","In-Active"))</f>
        <v>Moderate</v>
      </c>
      <c r="AI620" s="2">
        <f t="shared" si="49"/>
        <v>21</v>
      </c>
    </row>
    <row r="621" spans="1:35" s="2" customFormat="1" ht="15" x14ac:dyDescent="0.2">
      <c r="A621" s="21">
        <v>6639</v>
      </c>
      <c r="B621" s="21" t="s">
        <v>244</v>
      </c>
      <c r="C621" s="22">
        <v>45278</v>
      </c>
      <c r="D621" s="22">
        <v>45644</v>
      </c>
      <c r="E621" s="21">
        <v>7.99</v>
      </c>
      <c r="F621" s="21">
        <v>304</v>
      </c>
      <c r="G621" s="21" t="s">
        <v>24</v>
      </c>
      <c r="H621" s="21">
        <v>1</v>
      </c>
      <c r="I621" s="21">
        <v>6</v>
      </c>
      <c r="J621" s="21" t="b">
        <v>1</v>
      </c>
      <c r="K621" s="21">
        <v>902</v>
      </c>
      <c r="L621" s="21">
        <v>20</v>
      </c>
      <c r="M621" s="21" t="s">
        <v>63</v>
      </c>
      <c r="N621" s="21" t="s">
        <v>26</v>
      </c>
      <c r="O621" s="21" t="s">
        <v>41</v>
      </c>
      <c r="P621" s="21">
        <v>62</v>
      </c>
      <c r="Q621" s="21">
        <v>3.9</v>
      </c>
      <c r="R621" s="21" t="b">
        <v>1</v>
      </c>
      <c r="S621" s="21" t="s">
        <v>28</v>
      </c>
      <c r="T621" s="21">
        <v>249</v>
      </c>
      <c r="U621" s="21" t="s">
        <v>35</v>
      </c>
      <c r="V621" s="21" t="s">
        <v>30</v>
      </c>
      <c r="W621" s="21" t="s">
        <v>37</v>
      </c>
      <c r="X621" s="21">
        <v>12</v>
      </c>
      <c r="Y621" s="23">
        <f>streaming_service_data!$X621*streaming_service_data!$E621</f>
        <v>95.88</v>
      </c>
      <c r="Z621" s="21" t="s">
        <v>415</v>
      </c>
      <c r="AA621" s="21">
        <v>2023</v>
      </c>
      <c r="AB621" s="21" t="str">
        <f t="shared" si="45"/>
        <v>Dec</v>
      </c>
      <c r="AC621" s="21">
        <f t="shared" si="46"/>
        <v>2024</v>
      </c>
      <c r="AD621" s="21" t="s">
        <v>479</v>
      </c>
      <c r="AE621" s="39">
        <f t="shared" si="47"/>
        <v>4.903225806451613</v>
      </c>
      <c r="AF621" s="35">
        <f t="shared" si="48"/>
        <v>0.20394736842105263</v>
      </c>
      <c r="AG621" s="21">
        <f ca="1">TODAY()-streaming_service_data!$D621</f>
        <v>101</v>
      </c>
      <c r="AH621" s="24" t="str">
        <f ca="1">IF(AG621&lt;=100,"Active",IF(streaming_service_data!$AG621&lt;200,"Moderate","In-Active"))</f>
        <v>Moderate</v>
      </c>
      <c r="AI621" s="2">
        <f t="shared" si="49"/>
        <v>12</v>
      </c>
    </row>
    <row r="622" spans="1:35" s="2" customFormat="1" ht="15" x14ac:dyDescent="0.2">
      <c r="A622" s="17">
        <v>6641</v>
      </c>
      <c r="B622" s="17" t="s">
        <v>100</v>
      </c>
      <c r="C622" s="25">
        <v>45493</v>
      </c>
      <c r="D622" s="25">
        <v>45516</v>
      </c>
      <c r="E622" s="17">
        <v>7.99</v>
      </c>
      <c r="F622" s="17">
        <v>45</v>
      </c>
      <c r="G622" s="17" t="s">
        <v>55</v>
      </c>
      <c r="H622" s="17">
        <v>4</v>
      </c>
      <c r="I622" s="17">
        <v>3</v>
      </c>
      <c r="J622" s="17" t="b">
        <v>0</v>
      </c>
      <c r="K622" s="17">
        <v>420</v>
      </c>
      <c r="L622" s="17">
        <v>87</v>
      </c>
      <c r="M622" s="17" t="s">
        <v>44</v>
      </c>
      <c r="N622" s="17" t="s">
        <v>64</v>
      </c>
      <c r="O622" s="17" t="s">
        <v>41</v>
      </c>
      <c r="P622" s="17">
        <v>41</v>
      </c>
      <c r="Q622" s="17">
        <v>3.3</v>
      </c>
      <c r="R622" s="17" t="b">
        <v>1</v>
      </c>
      <c r="S622" s="17" t="s">
        <v>28</v>
      </c>
      <c r="T622" s="17">
        <v>2965</v>
      </c>
      <c r="U622" s="17" t="s">
        <v>57</v>
      </c>
      <c r="V622" s="17" t="s">
        <v>68</v>
      </c>
      <c r="W622" s="17" t="s">
        <v>37</v>
      </c>
      <c r="X622" s="17">
        <v>1</v>
      </c>
      <c r="Y622" s="19">
        <f>streaming_service_data!$X622*streaming_service_data!$E622</f>
        <v>7.99</v>
      </c>
      <c r="Z622" s="17" t="s">
        <v>410</v>
      </c>
      <c r="AA622" s="17">
        <v>2024</v>
      </c>
      <c r="AB622" s="17" t="str">
        <f t="shared" si="45"/>
        <v>Aug</v>
      </c>
      <c r="AC622" s="17">
        <f t="shared" si="46"/>
        <v>2024</v>
      </c>
      <c r="AD622" s="17" t="s">
        <v>479</v>
      </c>
      <c r="AE622" s="38">
        <f t="shared" si="47"/>
        <v>1.0975609756097562</v>
      </c>
      <c r="AF622" s="31">
        <f t="shared" si="48"/>
        <v>0.91111111111111109</v>
      </c>
      <c r="AG622" s="17">
        <f ca="1">TODAY()-streaming_service_data!$D622</f>
        <v>229</v>
      </c>
      <c r="AH622" s="20" t="str">
        <f ca="1">IF(AG622&lt;=100,"Active",IF(streaming_service_data!$AG622&lt;200,"Moderate","In-Active"))</f>
        <v>In-Active</v>
      </c>
      <c r="AI622" s="2">
        <f t="shared" si="49"/>
        <v>1</v>
      </c>
    </row>
    <row r="623" spans="1:35" s="2" customFormat="1" ht="15" x14ac:dyDescent="0.2">
      <c r="A623" s="21">
        <v>6647</v>
      </c>
      <c r="B623" s="21" t="s">
        <v>72</v>
      </c>
      <c r="C623" s="22">
        <v>45584</v>
      </c>
      <c r="D623" s="22">
        <v>45625</v>
      </c>
      <c r="E623" s="21">
        <v>15.99</v>
      </c>
      <c r="F623" s="21">
        <v>286</v>
      </c>
      <c r="G623" s="21" t="s">
        <v>33</v>
      </c>
      <c r="H623" s="21">
        <v>5</v>
      </c>
      <c r="I623" s="21">
        <v>2</v>
      </c>
      <c r="J623" s="21" t="b">
        <v>0</v>
      </c>
      <c r="K623" s="21">
        <v>617</v>
      </c>
      <c r="L623" s="21">
        <v>89</v>
      </c>
      <c r="M623" s="21" t="s">
        <v>39</v>
      </c>
      <c r="N623" s="21" t="s">
        <v>26</v>
      </c>
      <c r="O623" s="21" t="s">
        <v>34</v>
      </c>
      <c r="P623" s="21">
        <v>64</v>
      </c>
      <c r="Q623" s="21">
        <v>3.2</v>
      </c>
      <c r="R623" s="21" t="b">
        <v>1</v>
      </c>
      <c r="S623" s="21" t="s">
        <v>28</v>
      </c>
      <c r="T623" s="21">
        <v>1275</v>
      </c>
      <c r="U623" s="21" t="s">
        <v>29</v>
      </c>
      <c r="V623" s="21" t="s">
        <v>60</v>
      </c>
      <c r="W623" s="21" t="s">
        <v>75</v>
      </c>
      <c r="X623" s="21">
        <v>1</v>
      </c>
      <c r="Y623" s="23">
        <f>streaming_service_data!$X623*streaming_service_data!$E623</f>
        <v>15.99</v>
      </c>
      <c r="Z623" s="21" t="s">
        <v>413</v>
      </c>
      <c r="AA623" s="21">
        <v>2024</v>
      </c>
      <c r="AB623" s="21" t="str">
        <f t="shared" si="45"/>
        <v>Nov</v>
      </c>
      <c r="AC623" s="21">
        <f t="shared" si="46"/>
        <v>2024</v>
      </c>
      <c r="AD623" s="21" t="s">
        <v>480</v>
      </c>
      <c r="AE623" s="39">
        <f t="shared" si="47"/>
        <v>4.46875</v>
      </c>
      <c r="AF623" s="35">
        <f t="shared" si="48"/>
        <v>0.22377622377622378</v>
      </c>
      <c r="AG623" s="21">
        <f ca="1">TODAY()-streaming_service_data!$D623</f>
        <v>120</v>
      </c>
      <c r="AH623" s="24" t="str">
        <f ca="1">IF(AG623&lt;=100,"Active",IF(streaming_service_data!$AG623&lt;200,"Moderate","In-Active"))</f>
        <v>Moderate</v>
      </c>
      <c r="AI623" s="2">
        <f t="shared" si="49"/>
        <v>1</v>
      </c>
    </row>
    <row r="624" spans="1:35" s="2" customFormat="1" ht="15" x14ac:dyDescent="0.2">
      <c r="A624" s="17">
        <v>6650</v>
      </c>
      <c r="B624" s="17" t="s">
        <v>159</v>
      </c>
      <c r="C624" s="25">
        <v>45354</v>
      </c>
      <c r="D624" s="25">
        <v>45622</v>
      </c>
      <c r="E624" s="17">
        <v>11.99</v>
      </c>
      <c r="F624" s="17">
        <v>464</v>
      </c>
      <c r="G624" s="17" t="s">
        <v>33</v>
      </c>
      <c r="H624" s="17">
        <v>2</v>
      </c>
      <c r="I624" s="17">
        <v>3</v>
      </c>
      <c r="J624" s="17" t="b">
        <v>1</v>
      </c>
      <c r="K624" s="17">
        <v>909</v>
      </c>
      <c r="L624" s="17">
        <v>165</v>
      </c>
      <c r="M624" s="17" t="s">
        <v>63</v>
      </c>
      <c r="N624" s="17" t="s">
        <v>64</v>
      </c>
      <c r="O624" s="17" t="s">
        <v>50</v>
      </c>
      <c r="P624" s="17">
        <v>28</v>
      </c>
      <c r="Q624" s="17">
        <v>3.6</v>
      </c>
      <c r="R624" s="17" t="b">
        <v>1</v>
      </c>
      <c r="S624" s="17" t="s">
        <v>28</v>
      </c>
      <c r="T624" s="17">
        <v>3607</v>
      </c>
      <c r="U624" s="17" t="s">
        <v>35</v>
      </c>
      <c r="V624" s="17" t="s">
        <v>52</v>
      </c>
      <c r="W624" s="17" t="s">
        <v>37</v>
      </c>
      <c r="X624" s="17">
        <v>8</v>
      </c>
      <c r="Y624" s="19">
        <f>streaming_service_data!$X624*streaming_service_data!$E624</f>
        <v>95.92</v>
      </c>
      <c r="Z624" s="17" t="s">
        <v>406</v>
      </c>
      <c r="AA624" s="17">
        <v>2024</v>
      </c>
      <c r="AB624" s="17" t="str">
        <f t="shared" si="45"/>
        <v>Nov</v>
      </c>
      <c r="AC624" s="17">
        <f t="shared" si="46"/>
        <v>2024</v>
      </c>
      <c r="AD624" s="17" t="s">
        <v>478</v>
      </c>
      <c r="AE624" s="38">
        <f t="shared" si="47"/>
        <v>16.571428571428573</v>
      </c>
      <c r="AF624" s="31">
        <f t="shared" si="48"/>
        <v>6.0344827586206899E-2</v>
      </c>
      <c r="AG624" s="17">
        <f ca="1">TODAY()-streaming_service_data!$D624</f>
        <v>123</v>
      </c>
      <c r="AH624" s="20" t="str">
        <f ca="1">IF(AG624&lt;=100,"Active",IF(streaming_service_data!$AG624&lt;200,"Moderate","In-Active"))</f>
        <v>Moderate</v>
      </c>
      <c r="AI624" s="2">
        <f t="shared" si="49"/>
        <v>8</v>
      </c>
    </row>
    <row r="625" spans="1:35" s="2" customFormat="1" ht="15" x14ac:dyDescent="0.2">
      <c r="A625" s="21">
        <v>6658</v>
      </c>
      <c r="B625" s="21" t="s">
        <v>109</v>
      </c>
      <c r="C625" s="22">
        <v>45295</v>
      </c>
      <c r="D625" s="22">
        <v>45424</v>
      </c>
      <c r="E625" s="21">
        <v>7.99</v>
      </c>
      <c r="F625" s="21">
        <v>55</v>
      </c>
      <c r="G625" s="21" t="s">
        <v>43</v>
      </c>
      <c r="H625" s="21">
        <v>5</v>
      </c>
      <c r="I625" s="21">
        <v>6</v>
      </c>
      <c r="J625" s="21" t="b">
        <v>0</v>
      </c>
      <c r="K625" s="21">
        <v>682</v>
      </c>
      <c r="L625" s="21">
        <v>141</v>
      </c>
      <c r="M625" s="21" t="s">
        <v>25</v>
      </c>
      <c r="N625" s="21" t="s">
        <v>40</v>
      </c>
      <c r="O625" s="21" t="s">
        <v>27</v>
      </c>
      <c r="P625" s="21">
        <v>42</v>
      </c>
      <c r="Q625" s="21">
        <v>3.6</v>
      </c>
      <c r="R625" s="21" t="b">
        <v>1</v>
      </c>
      <c r="S625" s="21" t="s">
        <v>28</v>
      </c>
      <c r="T625" s="21">
        <v>2561</v>
      </c>
      <c r="U625" s="21" t="s">
        <v>35</v>
      </c>
      <c r="V625" s="21" t="s">
        <v>60</v>
      </c>
      <c r="W625" s="21" t="s">
        <v>31</v>
      </c>
      <c r="X625" s="21">
        <v>4</v>
      </c>
      <c r="Y625" s="23">
        <f>streaming_service_data!$X625*streaming_service_data!$E625</f>
        <v>31.96</v>
      </c>
      <c r="Z625" s="21" t="s">
        <v>404</v>
      </c>
      <c r="AA625" s="21">
        <v>2024</v>
      </c>
      <c r="AB625" s="21" t="str">
        <f t="shared" si="45"/>
        <v>May</v>
      </c>
      <c r="AC625" s="21">
        <f t="shared" si="46"/>
        <v>2024</v>
      </c>
      <c r="AD625" s="21" t="s">
        <v>479</v>
      </c>
      <c r="AE625" s="39">
        <f t="shared" si="47"/>
        <v>1.3095238095238095</v>
      </c>
      <c r="AF625" s="35">
        <f t="shared" si="48"/>
        <v>0.76363636363636367</v>
      </c>
      <c r="AG625" s="21">
        <f ca="1">TODAY()-streaming_service_data!$D625</f>
        <v>321</v>
      </c>
      <c r="AH625" s="24" t="str">
        <f ca="1">IF(AG625&lt;=100,"Active",IF(streaming_service_data!$AG625&lt;200,"Moderate","In-Active"))</f>
        <v>In-Active</v>
      </c>
      <c r="AI625" s="2">
        <f t="shared" si="49"/>
        <v>4</v>
      </c>
    </row>
    <row r="626" spans="1:35" s="2" customFormat="1" ht="15" x14ac:dyDescent="0.2">
      <c r="A626" s="17">
        <v>6663</v>
      </c>
      <c r="B626" s="17" t="s">
        <v>124</v>
      </c>
      <c r="C626" s="25">
        <v>45431</v>
      </c>
      <c r="D626" s="25">
        <v>45485</v>
      </c>
      <c r="E626" s="17">
        <v>7.99</v>
      </c>
      <c r="F626" s="17">
        <v>11</v>
      </c>
      <c r="G626" s="17" t="s">
        <v>46</v>
      </c>
      <c r="H626" s="17">
        <v>4</v>
      </c>
      <c r="I626" s="17">
        <v>1</v>
      </c>
      <c r="J626" s="17" t="b">
        <v>1</v>
      </c>
      <c r="K626" s="17">
        <v>773</v>
      </c>
      <c r="L626" s="17">
        <v>139</v>
      </c>
      <c r="M626" s="17" t="s">
        <v>63</v>
      </c>
      <c r="N626" s="17" t="s">
        <v>40</v>
      </c>
      <c r="O626" s="17" t="s">
        <v>34</v>
      </c>
      <c r="P626" s="17">
        <v>45</v>
      </c>
      <c r="Q626" s="17">
        <v>4.0999999999999996</v>
      </c>
      <c r="R626" s="17" t="b">
        <v>0</v>
      </c>
      <c r="S626" s="17" t="s">
        <v>28</v>
      </c>
      <c r="T626" s="17">
        <v>3520</v>
      </c>
      <c r="U626" s="17" t="s">
        <v>65</v>
      </c>
      <c r="V626" s="17" t="s">
        <v>68</v>
      </c>
      <c r="W626" s="17" t="s">
        <v>37</v>
      </c>
      <c r="X626" s="17">
        <v>1</v>
      </c>
      <c r="Y626" s="19">
        <f>streaming_service_data!$X626*streaming_service_data!$E626</f>
        <v>7.99</v>
      </c>
      <c r="Z626" s="17" t="s">
        <v>408</v>
      </c>
      <c r="AA626" s="17">
        <v>2024</v>
      </c>
      <c r="AB626" s="17" t="str">
        <f t="shared" si="45"/>
        <v>Jul</v>
      </c>
      <c r="AC626" s="17">
        <f t="shared" si="46"/>
        <v>2024</v>
      </c>
      <c r="AD626" s="17" t="s">
        <v>479</v>
      </c>
      <c r="AE626" s="38">
        <f t="shared" si="47"/>
        <v>0.24444444444444444</v>
      </c>
      <c r="AF626" s="31">
        <f t="shared" si="48"/>
        <v>4.0909090909090908</v>
      </c>
      <c r="AG626" s="17">
        <f ca="1">TODAY()-streaming_service_data!$D626</f>
        <v>260</v>
      </c>
      <c r="AH626" s="20" t="str">
        <f ca="1">IF(AG626&lt;=100,"Active",IF(streaming_service_data!$AG626&lt;200,"Moderate","In-Active"))</f>
        <v>In-Active</v>
      </c>
      <c r="AI626" s="2">
        <f t="shared" si="49"/>
        <v>1</v>
      </c>
    </row>
    <row r="627" spans="1:35" s="2" customFormat="1" ht="15" x14ac:dyDescent="0.2">
      <c r="A627" s="21">
        <v>6671</v>
      </c>
      <c r="B627" s="21" t="s">
        <v>38</v>
      </c>
      <c r="C627" s="22">
        <v>45343</v>
      </c>
      <c r="D627" s="22">
        <v>45608</v>
      </c>
      <c r="E627" s="21">
        <v>15.99</v>
      </c>
      <c r="F627" s="21">
        <v>166</v>
      </c>
      <c r="G627" s="21" t="s">
        <v>79</v>
      </c>
      <c r="H627" s="21">
        <v>4</v>
      </c>
      <c r="I627" s="21">
        <v>1</v>
      </c>
      <c r="J627" s="21" t="b">
        <v>0</v>
      </c>
      <c r="K627" s="21">
        <v>208</v>
      </c>
      <c r="L627" s="21">
        <v>39</v>
      </c>
      <c r="M627" s="21" t="s">
        <v>63</v>
      </c>
      <c r="N627" s="21" t="s">
        <v>26</v>
      </c>
      <c r="O627" s="21" t="s">
        <v>50</v>
      </c>
      <c r="P627" s="21">
        <v>53</v>
      </c>
      <c r="Q627" s="21">
        <v>5</v>
      </c>
      <c r="R627" s="21" t="b">
        <v>1</v>
      </c>
      <c r="S627" s="21" t="s">
        <v>28</v>
      </c>
      <c r="T627" s="21">
        <v>290</v>
      </c>
      <c r="U627" s="21" t="s">
        <v>29</v>
      </c>
      <c r="V627" s="21" t="s">
        <v>30</v>
      </c>
      <c r="W627" s="21" t="s">
        <v>37</v>
      </c>
      <c r="X627" s="21">
        <v>8</v>
      </c>
      <c r="Y627" s="23">
        <f>streaming_service_data!$X627*streaming_service_data!$E627</f>
        <v>127.92</v>
      </c>
      <c r="Z627" s="21" t="s">
        <v>405</v>
      </c>
      <c r="AA627" s="21">
        <v>2024</v>
      </c>
      <c r="AB627" s="21" t="str">
        <f t="shared" si="45"/>
        <v>Nov</v>
      </c>
      <c r="AC627" s="21">
        <f t="shared" si="46"/>
        <v>2024</v>
      </c>
      <c r="AD627" s="21" t="s">
        <v>480</v>
      </c>
      <c r="AE627" s="39">
        <f t="shared" si="47"/>
        <v>3.1320754716981134</v>
      </c>
      <c r="AF627" s="35">
        <f t="shared" si="48"/>
        <v>0.31927710843373491</v>
      </c>
      <c r="AG627" s="21">
        <f ca="1">TODAY()-streaming_service_data!$D627</f>
        <v>137</v>
      </c>
      <c r="AH627" s="24" t="str">
        <f ca="1">IF(AG627&lt;=100,"Active",IF(streaming_service_data!$AG627&lt;200,"Moderate","In-Active"))</f>
        <v>Moderate</v>
      </c>
      <c r="AI627" s="2">
        <f t="shared" si="49"/>
        <v>8</v>
      </c>
    </row>
    <row r="628" spans="1:35" s="2" customFormat="1" ht="15" x14ac:dyDescent="0.2">
      <c r="A628" s="17">
        <v>6684</v>
      </c>
      <c r="B628" s="17" t="s">
        <v>163</v>
      </c>
      <c r="C628" s="25">
        <v>45552</v>
      </c>
      <c r="D628" s="25">
        <v>45608</v>
      </c>
      <c r="E628" s="17">
        <v>11.99</v>
      </c>
      <c r="F628" s="17">
        <v>491</v>
      </c>
      <c r="G628" s="17" t="s">
        <v>79</v>
      </c>
      <c r="H628" s="17">
        <v>1</v>
      </c>
      <c r="I628" s="17">
        <v>6</v>
      </c>
      <c r="J628" s="17" t="b">
        <v>1</v>
      </c>
      <c r="K628" s="17">
        <v>434</v>
      </c>
      <c r="L628" s="17">
        <v>182</v>
      </c>
      <c r="M628" s="17" t="s">
        <v>63</v>
      </c>
      <c r="N628" s="17" t="s">
        <v>64</v>
      </c>
      <c r="O628" s="17" t="s">
        <v>50</v>
      </c>
      <c r="P628" s="17">
        <v>24</v>
      </c>
      <c r="Q628" s="17">
        <v>4.0999999999999996</v>
      </c>
      <c r="R628" s="17" t="b">
        <v>0</v>
      </c>
      <c r="S628" s="17" t="s">
        <v>28</v>
      </c>
      <c r="T628" s="17">
        <v>1357</v>
      </c>
      <c r="U628" s="17" t="s">
        <v>65</v>
      </c>
      <c r="V628" s="17" t="s">
        <v>60</v>
      </c>
      <c r="W628" s="17" t="s">
        <v>31</v>
      </c>
      <c r="X628" s="17">
        <v>1</v>
      </c>
      <c r="Y628" s="19">
        <f>streaming_service_data!$X628*streaming_service_data!$E628</f>
        <v>11.99</v>
      </c>
      <c r="Z628" s="17" t="s">
        <v>412</v>
      </c>
      <c r="AA628" s="17">
        <v>2024</v>
      </c>
      <c r="AB628" s="17" t="str">
        <f t="shared" si="45"/>
        <v>Nov</v>
      </c>
      <c r="AC628" s="17">
        <f t="shared" si="46"/>
        <v>2024</v>
      </c>
      <c r="AD628" s="17" t="s">
        <v>478</v>
      </c>
      <c r="AE628" s="38">
        <f t="shared" si="47"/>
        <v>20.458333333333332</v>
      </c>
      <c r="AF628" s="31">
        <f t="shared" si="48"/>
        <v>4.8879837067209775E-2</v>
      </c>
      <c r="AG628" s="17">
        <f ca="1">TODAY()-streaming_service_data!$D628</f>
        <v>137</v>
      </c>
      <c r="AH628" s="20" t="str">
        <f ca="1">IF(AG628&lt;=100,"Active",IF(streaming_service_data!$AG628&lt;200,"Moderate","In-Active"))</f>
        <v>Moderate</v>
      </c>
      <c r="AI628" s="2">
        <f t="shared" si="49"/>
        <v>1</v>
      </c>
    </row>
    <row r="629" spans="1:35" s="2" customFormat="1" ht="15" x14ac:dyDescent="0.2">
      <c r="A629" s="21">
        <v>6705</v>
      </c>
      <c r="B629" s="21" t="s">
        <v>92</v>
      </c>
      <c r="C629" s="22">
        <v>45563</v>
      </c>
      <c r="D629" s="22">
        <v>45547</v>
      </c>
      <c r="E629" s="21">
        <v>7.99</v>
      </c>
      <c r="F629" s="21">
        <v>163</v>
      </c>
      <c r="G629" s="21" t="s">
        <v>79</v>
      </c>
      <c r="H629" s="21">
        <v>2</v>
      </c>
      <c r="I629" s="21">
        <v>6</v>
      </c>
      <c r="J629" s="21" t="b">
        <v>1</v>
      </c>
      <c r="K629" s="21">
        <v>206</v>
      </c>
      <c r="L629" s="21">
        <v>132</v>
      </c>
      <c r="M629" s="21" t="s">
        <v>63</v>
      </c>
      <c r="N629" s="21" t="s">
        <v>40</v>
      </c>
      <c r="O629" s="21" t="s">
        <v>27</v>
      </c>
      <c r="P629" s="21">
        <v>63</v>
      </c>
      <c r="Q629" s="21">
        <v>3.5</v>
      </c>
      <c r="R629" s="21" t="b">
        <v>1</v>
      </c>
      <c r="S629" s="21" t="s">
        <v>28</v>
      </c>
      <c r="T629" s="21">
        <v>1790</v>
      </c>
      <c r="U629" s="21" t="s">
        <v>35</v>
      </c>
      <c r="V629" s="21" t="s">
        <v>30</v>
      </c>
      <c r="W629" s="21" t="s">
        <v>37</v>
      </c>
      <c r="X629" s="21">
        <v>1</v>
      </c>
      <c r="Y629" s="23">
        <f>streaming_service_data!$X629*streaming_service_data!$E629</f>
        <v>7.99</v>
      </c>
      <c r="Z629" s="21" t="s">
        <v>412</v>
      </c>
      <c r="AA629" s="21">
        <v>2024</v>
      </c>
      <c r="AB629" s="21" t="str">
        <f t="shared" si="45"/>
        <v>Sep</v>
      </c>
      <c r="AC629" s="21">
        <f t="shared" si="46"/>
        <v>2024</v>
      </c>
      <c r="AD629" s="21" t="s">
        <v>479</v>
      </c>
      <c r="AE629" s="39">
        <f t="shared" si="47"/>
        <v>2.5873015873015874</v>
      </c>
      <c r="AF629" s="35">
        <f t="shared" si="48"/>
        <v>0.38650306748466257</v>
      </c>
      <c r="AG629" s="21">
        <f ca="1">TODAY()-streaming_service_data!$D629</f>
        <v>198</v>
      </c>
      <c r="AH629" s="24" t="str">
        <f ca="1">IF(AG629&lt;=100,"Active",IF(streaming_service_data!$AG629&lt;200,"Moderate","In-Active"))</f>
        <v>Moderate</v>
      </c>
      <c r="AI629" s="2">
        <f t="shared" si="49"/>
        <v>1</v>
      </c>
    </row>
    <row r="630" spans="1:35" s="2" customFormat="1" ht="15" x14ac:dyDescent="0.2">
      <c r="A630" s="17">
        <v>6719</v>
      </c>
      <c r="B630" s="17" t="s">
        <v>85</v>
      </c>
      <c r="C630" s="25">
        <v>44945</v>
      </c>
      <c r="D630" s="25">
        <v>45621</v>
      </c>
      <c r="E630" s="17">
        <v>15.99</v>
      </c>
      <c r="F630" s="17">
        <v>299</v>
      </c>
      <c r="G630" s="17" t="s">
        <v>55</v>
      </c>
      <c r="H630" s="17">
        <v>5</v>
      </c>
      <c r="I630" s="17">
        <v>2</v>
      </c>
      <c r="J630" s="17" t="b">
        <v>0</v>
      </c>
      <c r="K630" s="17">
        <v>803</v>
      </c>
      <c r="L630" s="17">
        <v>197</v>
      </c>
      <c r="M630" s="17" t="s">
        <v>59</v>
      </c>
      <c r="N630" s="17" t="s">
        <v>64</v>
      </c>
      <c r="O630" s="17" t="s">
        <v>67</v>
      </c>
      <c r="P630" s="17">
        <v>58</v>
      </c>
      <c r="Q630" s="17">
        <v>4.8</v>
      </c>
      <c r="R630" s="17" t="b">
        <v>0</v>
      </c>
      <c r="S630" s="17" t="s">
        <v>28</v>
      </c>
      <c r="T630" s="17">
        <v>2812</v>
      </c>
      <c r="U630" s="17" t="s">
        <v>35</v>
      </c>
      <c r="V630" s="17" t="s">
        <v>36</v>
      </c>
      <c r="W630" s="17" t="s">
        <v>37</v>
      </c>
      <c r="X630" s="17">
        <v>22</v>
      </c>
      <c r="Y630" s="19">
        <f>streaming_service_data!$X630*streaming_service_data!$E630</f>
        <v>351.78000000000003</v>
      </c>
      <c r="Z630" s="17" t="s">
        <v>404</v>
      </c>
      <c r="AA630" s="17">
        <v>2023</v>
      </c>
      <c r="AB630" s="17" t="str">
        <f t="shared" si="45"/>
        <v>Nov</v>
      </c>
      <c r="AC630" s="17">
        <f t="shared" si="46"/>
        <v>2024</v>
      </c>
      <c r="AD630" s="17" t="s">
        <v>480</v>
      </c>
      <c r="AE630" s="38">
        <f t="shared" si="47"/>
        <v>5.1551724137931032</v>
      </c>
      <c r="AF630" s="31">
        <f t="shared" si="48"/>
        <v>0.1939799331103679</v>
      </c>
      <c r="AG630" s="17">
        <f ca="1">TODAY()-streaming_service_data!$D630</f>
        <v>124</v>
      </c>
      <c r="AH630" s="20" t="str">
        <f ca="1">IF(AG630&lt;=100,"Active",IF(streaming_service_data!$AG630&lt;200,"Moderate","In-Active"))</f>
        <v>Moderate</v>
      </c>
      <c r="AI630" s="2">
        <f t="shared" si="49"/>
        <v>22</v>
      </c>
    </row>
    <row r="631" spans="1:35" s="2" customFormat="1" ht="15" x14ac:dyDescent="0.2">
      <c r="A631" s="21">
        <v>6720</v>
      </c>
      <c r="B631" s="21" t="s">
        <v>109</v>
      </c>
      <c r="C631" s="22">
        <v>45145</v>
      </c>
      <c r="D631" s="22">
        <v>45639</v>
      </c>
      <c r="E631" s="21">
        <v>15.99</v>
      </c>
      <c r="F631" s="21">
        <v>207</v>
      </c>
      <c r="G631" s="21" t="s">
        <v>55</v>
      </c>
      <c r="H631" s="21">
        <v>2</v>
      </c>
      <c r="I631" s="21">
        <v>2</v>
      </c>
      <c r="J631" s="21" t="b">
        <v>1</v>
      </c>
      <c r="K631" s="21">
        <v>494</v>
      </c>
      <c r="L631" s="21">
        <v>28</v>
      </c>
      <c r="M631" s="21" t="s">
        <v>74</v>
      </c>
      <c r="N631" s="21" t="s">
        <v>64</v>
      </c>
      <c r="O631" s="21" t="s">
        <v>34</v>
      </c>
      <c r="P631" s="21">
        <v>99</v>
      </c>
      <c r="Q631" s="21">
        <v>3.6</v>
      </c>
      <c r="R631" s="21" t="b">
        <v>0</v>
      </c>
      <c r="S631" s="21" t="s">
        <v>28</v>
      </c>
      <c r="T631" s="21">
        <v>3278</v>
      </c>
      <c r="U631" s="21" t="s">
        <v>35</v>
      </c>
      <c r="V631" s="21" t="s">
        <v>68</v>
      </c>
      <c r="W631" s="21" t="s">
        <v>31</v>
      </c>
      <c r="X631" s="21">
        <v>16</v>
      </c>
      <c r="Y631" s="23">
        <f>streaming_service_data!$X631*streaming_service_data!$E631</f>
        <v>255.84</v>
      </c>
      <c r="Z631" s="21" t="s">
        <v>411</v>
      </c>
      <c r="AA631" s="21">
        <v>2023</v>
      </c>
      <c r="AB631" s="21" t="str">
        <f t="shared" si="45"/>
        <v>Dec</v>
      </c>
      <c r="AC631" s="21">
        <f t="shared" si="46"/>
        <v>2024</v>
      </c>
      <c r="AD631" s="21" t="s">
        <v>480</v>
      </c>
      <c r="AE631" s="39">
        <f t="shared" si="47"/>
        <v>2.0909090909090908</v>
      </c>
      <c r="AF631" s="35">
        <f t="shared" si="48"/>
        <v>0.47826086956521741</v>
      </c>
      <c r="AG631" s="21">
        <f ca="1">TODAY()-streaming_service_data!$D631</f>
        <v>106</v>
      </c>
      <c r="AH631" s="24" t="str">
        <f ca="1">IF(AG631&lt;=100,"Active",IF(streaming_service_data!$AG631&lt;200,"Moderate","In-Active"))</f>
        <v>Moderate</v>
      </c>
      <c r="AI631" s="2">
        <f t="shared" si="49"/>
        <v>16</v>
      </c>
    </row>
    <row r="632" spans="1:35" s="2" customFormat="1" ht="15" x14ac:dyDescent="0.2">
      <c r="A632" s="17">
        <v>6722</v>
      </c>
      <c r="B632" s="17" t="s">
        <v>99</v>
      </c>
      <c r="C632" s="25">
        <v>45143</v>
      </c>
      <c r="D632" s="25">
        <v>45623</v>
      </c>
      <c r="E632" s="17">
        <v>15.99</v>
      </c>
      <c r="F632" s="17">
        <v>447</v>
      </c>
      <c r="G632" s="17" t="s">
        <v>62</v>
      </c>
      <c r="H632" s="17">
        <v>5</v>
      </c>
      <c r="I632" s="17">
        <v>2</v>
      </c>
      <c r="J632" s="17" t="b">
        <v>0</v>
      </c>
      <c r="K632" s="17">
        <v>709</v>
      </c>
      <c r="L632" s="17">
        <v>93</v>
      </c>
      <c r="M632" s="17" t="s">
        <v>48</v>
      </c>
      <c r="N632" s="17" t="s">
        <v>40</v>
      </c>
      <c r="O632" s="17" t="s">
        <v>34</v>
      </c>
      <c r="P632" s="17">
        <v>35</v>
      </c>
      <c r="Q632" s="17">
        <v>4.8</v>
      </c>
      <c r="R632" s="17" t="b">
        <v>1</v>
      </c>
      <c r="S632" s="17" t="s">
        <v>28</v>
      </c>
      <c r="T632" s="17">
        <v>2652</v>
      </c>
      <c r="U632" s="17" t="s">
        <v>51</v>
      </c>
      <c r="V632" s="17" t="s">
        <v>36</v>
      </c>
      <c r="W632" s="17" t="s">
        <v>37</v>
      </c>
      <c r="X632" s="17">
        <v>15</v>
      </c>
      <c r="Y632" s="19">
        <f>streaming_service_data!$X632*streaming_service_data!$E632</f>
        <v>239.85</v>
      </c>
      <c r="Z632" s="17" t="s">
        <v>411</v>
      </c>
      <c r="AA632" s="17">
        <v>2023</v>
      </c>
      <c r="AB632" s="17" t="str">
        <f t="shared" si="45"/>
        <v>Nov</v>
      </c>
      <c r="AC632" s="17">
        <f t="shared" si="46"/>
        <v>2024</v>
      </c>
      <c r="AD632" s="17" t="s">
        <v>480</v>
      </c>
      <c r="AE632" s="38">
        <f t="shared" si="47"/>
        <v>12.771428571428572</v>
      </c>
      <c r="AF632" s="31">
        <f t="shared" si="48"/>
        <v>7.829977628635347E-2</v>
      </c>
      <c r="AG632" s="17">
        <f ca="1">TODAY()-streaming_service_data!$D632</f>
        <v>122</v>
      </c>
      <c r="AH632" s="20" t="str">
        <f ca="1">IF(AG632&lt;=100,"Active",IF(streaming_service_data!$AG632&lt;200,"Moderate","In-Active"))</f>
        <v>Moderate</v>
      </c>
      <c r="AI632" s="2">
        <f t="shared" si="49"/>
        <v>15</v>
      </c>
    </row>
    <row r="633" spans="1:35" s="2" customFormat="1" ht="15" x14ac:dyDescent="0.2">
      <c r="A633" s="21">
        <v>6735</v>
      </c>
      <c r="B633" s="21" t="s">
        <v>47</v>
      </c>
      <c r="C633" s="22">
        <v>45186</v>
      </c>
      <c r="D633" s="22">
        <v>45615</v>
      </c>
      <c r="E633" s="21">
        <v>15.99</v>
      </c>
      <c r="F633" s="21">
        <v>408</v>
      </c>
      <c r="G633" s="21" t="s">
        <v>46</v>
      </c>
      <c r="H633" s="21">
        <v>2</v>
      </c>
      <c r="I633" s="21">
        <v>6</v>
      </c>
      <c r="J633" s="21" t="b">
        <v>1</v>
      </c>
      <c r="K633" s="21">
        <v>837</v>
      </c>
      <c r="L633" s="21">
        <v>105</v>
      </c>
      <c r="M633" s="21" t="s">
        <v>48</v>
      </c>
      <c r="N633" s="21" t="s">
        <v>49</v>
      </c>
      <c r="O633" s="21" t="s">
        <v>50</v>
      </c>
      <c r="P633" s="21">
        <v>71</v>
      </c>
      <c r="Q633" s="21">
        <v>4.3</v>
      </c>
      <c r="R633" s="21" t="b">
        <v>1</v>
      </c>
      <c r="S633" s="21" t="s">
        <v>28</v>
      </c>
      <c r="T633" s="21">
        <v>33</v>
      </c>
      <c r="U633" s="21" t="s">
        <v>51</v>
      </c>
      <c r="V633" s="21" t="s">
        <v>52</v>
      </c>
      <c r="W633" s="21" t="s">
        <v>53</v>
      </c>
      <c r="X633" s="21">
        <v>14</v>
      </c>
      <c r="Y633" s="23">
        <f>streaming_service_data!$X633*streaming_service_data!$E633</f>
        <v>223.86</v>
      </c>
      <c r="Z633" s="21" t="s">
        <v>412</v>
      </c>
      <c r="AA633" s="21">
        <v>2023</v>
      </c>
      <c r="AB633" s="21" t="str">
        <f t="shared" si="45"/>
        <v>Nov</v>
      </c>
      <c r="AC633" s="21">
        <f t="shared" si="46"/>
        <v>2024</v>
      </c>
      <c r="AD633" s="21" t="s">
        <v>480</v>
      </c>
      <c r="AE633" s="39">
        <f t="shared" si="47"/>
        <v>5.746478873239437</v>
      </c>
      <c r="AF633" s="35">
        <f t="shared" si="48"/>
        <v>0.17401960784313725</v>
      </c>
      <c r="AG633" s="21">
        <f ca="1">TODAY()-streaming_service_data!$D633</f>
        <v>130</v>
      </c>
      <c r="AH633" s="24" t="str">
        <f ca="1">IF(AG633&lt;=100,"Active",IF(streaming_service_data!$AG633&lt;200,"Moderate","In-Active"))</f>
        <v>Moderate</v>
      </c>
      <c r="AI633" s="2">
        <f t="shared" si="49"/>
        <v>14</v>
      </c>
    </row>
    <row r="634" spans="1:35" s="2" customFormat="1" ht="15" x14ac:dyDescent="0.2">
      <c r="A634" s="17">
        <v>6739</v>
      </c>
      <c r="B634" s="17" t="s">
        <v>220</v>
      </c>
      <c r="C634" s="25">
        <v>45503</v>
      </c>
      <c r="D634" s="25">
        <v>45303</v>
      </c>
      <c r="E634" s="17">
        <v>11.99</v>
      </c>
      <c r="F634" s="17">
        <v>23</v>
      </c>
      <c r="G634" s="17" t="s">
        <v>46</v>
      </c>
      <c r="H634" s="17">
        <v>5</v>
      </c>
      <c r="I634" s="17">
        <v>3</v>
      </c>
      <c r="J634" s="17" t="b">
        <v>0</v>
      </c>
      <c r="K634" s="17">
        <v>725</v>
      </c>
      <c r="L634" s="17">
        <v>168</v>
      </c>
      <c r="M634" s="17" t="s">
        <v>25</v>
      </c>
      <c r="N634" s="17" t="s">
        <v>40</v>
      </c>
      <c r="O634" s="17" t="s">
        <v>27</v>
      </c>
      <c r="P634" s="17">
        <v>25</v>
      </c>
      <c r="Q634" s="17">
        <v>3.6</v>
      </c>
      <c r="R634" s="17" t="b">
        <v>1</v>
      </c>
      <c r="S634" s="17" t="s">
        <v>28</v>
      </c>
      <c r="T634" s="17">
        <v>4322</v>
      </c>
      <c r="U634" s="17" t="s">
        <v>57</v>
      </c>
      <c r="V634" s="17" t="s">
        <v>52</v>
      </c>
      <c r="W634" s="17" t="s">
        <v>31</v>
      </c>
      <c r="X634" s="17">
        <v>6</v>
      </c>
      <c r="Y634" s="19">
        <f>streaming_service_data!$X634*streaming_service_data!$E634</f>
        <v>71.94</v>
      </c>
      <c r="Z634" s="17" t="s">
        <v>410</v>
      </c>
      <c r="AA634" s="17">
        <v>2024</v>
      </c>
      <c r="AB634" s="17" t="str">
        <f t="shared" si="45"/>
        <v>Jan</v>
      </c>
      <c r="AC634" s="17">
        <f t="shared" si="46"/>
        <v>2024</v>
      </c>
      <c r="AD634" s="17" t="s">
        <v>478</v>
      </c>
      <c r="AE634" s="38">
        <f t="shared" si="47"/>
        <v>0.92</v>
      </c>
      <c r="AF634" s="31">
        <f t="shared" si="48"/>
        <v>1.0869565217391304</v>
      </c>
      <c r="AG634" s="17">
        <f ca="1">TODAY()-streaming_service_data!$D634</f>
        <v>442</v>
      </c>
      <c r="AH634" s="20" t="str">
        <f ca="1">IF(AG634&lt;=100,"Active",IF(streaming_service_data!$AG634&lt;200,"Moderate","In-Active"))</f>
        <v>In-Active</v>
      </c>
      <c r="AI634" s="2">
        <f t="shared" si="49"/>
        <v>6</v>
      </c>
    </row>
    <row r="635" spans="1:35" s="2" customFormat="1" ht="15" x14ac:dyDescent="0.2">
      <c r="A635" s="21">
        <v>6741</v>
      </c>
      <c r="B635" s="21" t="s">
        <v>168</v>
      </c>
      <c r="C635" s="22">
        <v>45227</v>
      </c>
      <c r="D635" s="22">
        <v>45616</v>
      </c>
      <c r="E635" s="21">
        <v>7.99</v>
      </c>
      <c r="F635" s="21">
        <v>180</v>
      </c>
      <c r="G635" s="21" t="s">
        <v>43</v>
      </c>
      <c r="H635" s="21">
        <v>5</v>
      </c>
      <c r="I635" s="21">
        <v>2</v>
      </c>
      <c r="J635" s="21" t="b">
        <v>1</v>
      </c>
      <c r="K635" s="21">
        <v>647</v>
      </c>
      <c r="L635" s="21">
        <v>2</v>
      </c>
      <c r="M635" s="21" t="s">
        <v>39</v>
      </c>
      <c r="N635" s="21" t="s">
        <v>64</v>
      </c>
      <c r="O635" s="21" t="s">
        <v>67</v>
      </c>
      <c r="P635" s="21">
        <v>9</v>
      </c>
      <c r="Q635" s="21">
        <v>3.5</v>
      </c>
      <c r="R635" s="21" t="b">
        <v>0</v>
      </c>
      <c r="S635" s="21" t="s">
        <v>28</v>
      </c>
      <c r="T635" s="21">
        <v>2989</v>
      </c>
      <c r="U635" s="21" t="s">
        <v>29</v>
      </c>
      <c r="V635" s="21" t="s">
        <v>68</v>
      </c>
      <c r="W635" s="21" t="s">
        <v>75</v>
      </c>
      <c r="X635" s="21">
        <v>12</v>
      </c>
      <c r="Y635" s="23">
        <f>streaming_service_data!$X635*streaming_service_data!$E635</f>
        <v>95.88</v>
      </c>
      <c r="Z635" s="21" t="s">
        <v>413</v>
      </c>
      <c r="AA635" s="21">
        <v>2023</v>
      </c>
      <c r="AB635" s="21" t="str">
        <f t="shared" si="45"/>
        <v>Nov</v>
      </c>
      <c r="AC635" s="21">
        <f t="shared" si="46"/>
        <v>2024</v>
      </c>
      <c r="AD635" s="21" t="s">
        <v>479</v>
      </c>
      <c r="AE635" s="39">
        <f t="shared" si="47"/>
        <v>20</v>
      </c>
      <c r="AF635" s="35">
        <f t="shared" si="48"/>
        <v>0.05</v>
      </c>
      <c r="AG635" s="21">
        <f ca="1">TODAY()-streaming_service_data!$D635</f>
        <v>129</v>
      </c>
      <c r="AH635" s="24" t="str">
        <f ca="1">IF(AG635&lt;=100,"Active",IF(streaming_service_data!$AG635&lt;200,"Moderate","In-Active"))</f>
        <v>Moderate</v>
      </c>
      <c r="AI635" s="2">
        <f t="shared" si="49"/>
        <v>12</v>
      </c>
    </row>
    <row r="636" spans="1:35" s="2" customFormat="1" ht="15" x14ac:dyDescent="0.2">
      <c r="A636" s="17">
        <v>6746</v>
      </c>
      <c r="B636" s="17" t="s">
        <v>314</v>
      </c>
      <c r="C636" s="25">
        <v>45333</v>
      </c>
      <c r="D636" s="25">
        <v>45624</v>
      </c>
      <c r="E636" s="17">
        <v>7.99</v>
      </c>
      <c r="F636" s="17">
        <v>161</v>
      </c>
      <c r="G636" s="17" t="s">
        <v>62</v>
      </c>
      <c r="H636" s="17">
        <v>2</v>
      </c>
      <c r="I636" s="17">
        <v>5</v>
      </c>
      <c r="J636" s="17" t="b">
        <v>0</v>
      </c>
      <c r="K636" s="17">
        <v>151</v>
      </c>
      <c r="L636" s="17">
        <v>109</v>
      </c>
      <c r="M636" s="17" t="s">
        <v>44</v>
      </c>
      <c r="N636" s="17" t="s">
        <v>64</v>
      </c>
      <c r="O636" s="17" t="s">
        <v>56</v>
      </c>
      <c r="P636" s="17">
        <v>27</v>
      </c>
      <c r="Q636" s="17">
        <v>3.3</v>
      </c>
      <c r="R636" s="17" t="b">
        <v>0</v>
      </c>
      <c r="S636" s="17" t="s">
        <v>28</v>
      </c>
      <c r="T636" s="17">
        <v>944</v>
      </c>
      <c r="U636" s="17" t="s">
        <v>51</v>
      </c>
      <c r="V636" s="17" t="s">
        <v>30</v>
      </c>
      <c r="W636" s="17" t="s">
        <v>75</v>
      </c>
      <c r="X636" s="17">
        <v>9</v>
      </c>
      <c r="Y636" s="19">
        <f>streaming_service_data!$X636*streaming_service_data!$E636</f>
        <v>71.91</v>
      </c>
      <c r="Z636" s="17" t="s">
        <v>405</v>
      </c>
      <c r="AA636" s="17">
        <v>2024</v>
      </c>
      <c r="AB636" s="17" t="str">
        <f t="shared" si="45"/>
        <v>Nov</v>
      </c>
      <c r="AC636" s="17">
        <f t="shared" si="46"/>
        <v>2024</v>
      </c>
      <c r="AD636" s="17" t="s">
        <v>479</v>
      </c>
      <c r="AE636" s="38">
        <f t="shared" si="47"/>
        <v>5.9629629629629628</v>
      </c>
      <c r="AF636" s="31">
        <f t="shared" si="48"/>
        <v>0.16770186335403728</v>
      </c>
      <c r="AG636" s="17">
        <f ca="1">TODAY()-streaming_service_data!$D636</f>
        <v>121</v>
      </c>
      <c r="AH636" s="20" t="str">
        <f ca="1">IF(AG636&lt;=100,"Active",IF(streaming_service_data!$AG636&lt;200,"Moderate","In-Active"))</f>
        <v>Moderate</v>
      </c>
      <c r="AI636" s="2">
        <f t="shared" si="49"/>
        <v>9</v>
      </c>
    </row>
    <row r="637" spans="1:35" s="2" customFormat="1" ht="15" x14ac:dyDescent="0.2">
      <c r="A637" s="21">
        <v>6750</v>
      </c>
      <c r="B637" s="21" t="s">
        <v>23</v>
      </c>
      <c r="C637" s="22">
        <v>45135</v>
      </c>
      <c r="D637" s="22">
        <v>45334</v>
      </c>
      <c r="E637" s="21">
        <v>7.99</v>
      </c>
      <c r="F637" s="21">
        <v>422</v>
      </c>
      <c r="G637" s="21" t="s">
        <v>43</v>
      </c>
      <c r="H637" s="21">
        <v>3</v>
      </c>
      <c r="I637" s="21">
        <v>5</v>
      </c>
      <c r="J637" s="21" t="b">
        <v>0</v>
      </c>
      <c r="K637" s="21">
        <v>399</v>
      </c>
      <c r="L637" s="21">
        <v>27</v>
      </c>
      <c r="M637" s="21" t="s">
        <v>74</v>
      </c>
      <c r="N637" s="21" t="s">
        <v>49</v>
      </c>
      <c r="O637" s="21" t="s">
        <v>56</v>
      </c>
      <c r="P637" s="21">
        <v>12</v>
      </c>
      <c r="Q637" s="21">
        <v>4.4000000000000004</v>
      </c>
      <c r="R637" s="21" t="b">
        <v>1</v>
      </c>
      <c r="S637" s="21" t="s">
        <v>28</v>
      </c>
      <c r="T637" s="21">
        <v>1330</v>
      </c>
      <c r="U637" s="21" t="s">
        <v>29</v>
      </c>
      <c r="V637" s="21" t="s">
        <v>52</v>
      </c>
      <c r="W637" s="21" t="s">
        <v>75</v>
      </c>
      <c r="X637" s="21">
        <v>6</v>
      </c>
      <c r="Y637" s="23">
        <f>streaming_service_data!$X637*streaming_service_data!$E637</f>
        <v>47.94</v>
      </c>
      <c r="Z637" s="21" t="s">
        <v>410</v>
      </c>
      <c r="AA637" s="21">
        <v>2023</v>
      </c>
      <c r="AB637" s="21" t="str">
        <f t="shared" si="45"/>
        <v>Feb</v>
      </c>
      <c r="AC637" s="21">
        <f t="shared" si="46"/>
        <v>2024</v>
      </c>
      <c r="AD637" s="21" t="s">
        <v>479</v>
      </c>
      <c r="AE637" s="39">
        <f t="shared" si="47"/>
        <v>35.166666666666664</v>
      </c>
      <c r="AF637" s="35">
        <f t="shared" si="48"/>
        <v>2.843601895734597E-2</v>
      </c>
      <c r="AG637" s="21">
        <f ca="1">TODAY()-streaming_service_data!$D637</f>
        <v>411</v>
      </c>
      <c r="AH637" s="24" t="str">
        <f ca="1">IF(AG637&lt;=100,"Active",IF(streaming_service_data!$AG637&lt;200,"Moderate","In-Active"))</f>
        <v>In-Active</v>
      </c>
      <c r="AI637" s="2">
        <f t="shared" si="49"/>
        <v>6</v>
      </c>
    </row>
    <row r="638" spans="1:35" s="2" customFormat="1" ht="15" x14ac:dyDescent="0.2">
      <c r="A638" s="17">
        <v>6752</v>
      </c>
      <c r="B638" s="17" t="s">
        <v>130</v>
      </c>
      <c r="C638" s="25">
        <v>45406</v>
      </c>
      <c r="D638" s="25">
        <v>45547</v>
      </c>
      <c r="E638" s="17">
        <v>11.99</v>
      </c>
      <c r="F638" s="17">
        <v>10</v>
      </c>
      <c r="G638" s="17" t="s">
        <v>46</v>
      </c>
      <c r="H638" s="17">
        <v>2</v>
      </c>
      <c r="I638" s="17">
        <v>4</v>
      </c>
      <c r="J638" s="17" t="b">
        <v>0</v>
      </c>
      <c r="K638" s="17">
        <v>146</v>
      </c>
      <c r="L638" s="17">
        <v>95</v>
      </c>
      <c r="M638" s="17" t="s">
        <v>59</v>
      </c>
      <c r="N638" s="17" t="s">
        <v>49</v>
      </c>
      <c r="O638" s="17" t="s">
        <v>50</v>
      </c>
      <c r="P638" s="17">
        <v>99</v>
      </c>
      <c r="Q638" s="17">
        <v>3.8</v>
      </c>
      <c r="R638" s="17" t="b">
        <v>1</v>
      </c>
      <c r="S638" s="17" t="s">
        <v>28</v>
      </c>
      <c r="T638" s="17">
        <v>3942</v>
      </c>
      <c r="U638" s="17" t="s">
        <v>65</v>
      </c>
      <c r="V638" s="17" t="s">
        <v>30</v>
      </c>
      <c r="W638" s="17" t="s">
        <v>75</v>
      </c>
      <c r="X638" s="17">
        <v>4</v>
      </c>
      <c r="Y638" s="19">
        <f>streaming_service_data!$X638*streaming_service_data!$E638</f>
        <v>47.96</v>
      </c>
      <c r="Z638" s="17" t="s">
        <v>407</v>
      </c>
      <c r="AA638" s="17">
        <v>2024</v>
      </c>
      <c r="AB638" s="17" t="str">
        <f t="shared" si="45"/>
        <v>Sep</v>
      </c>
      <c r="AC638" s="17">
        <f t="shared" si="46"/>
        <v>2024</v>
      </c>
      <c r="AD638" s="17" t="s">
        <v>478</v>
      </c>
      <c r="AE638" s="38">
        <f t="shared" si="47"/>
        <v>0.10101010101010101</v>
      </c>
      <c r="AF638" s="31">
        <f t="shared" si="48"/>
        <v>9.9</v>
      </c>
      <c r="AG638" s="17">
        <f ca="1">TODAY()-streaming_service_data!$D638</f>
        <v>198</v>
      </c>
      <c r="AH638" s="20" t="str">
        <f ca="1">IF(AG638&lt;=100,"Active",IF(streaming_service_data!$AG638&lt;200,"Moderate","In-Active"))</f>
        <v>Moderate</v>
      </c>
      <c r="AI638" s="2">
        <f t="shared" si="49"/>
        <v>4</v>
      </c>
    </row>
    <row r="639" spans="1:35" s="2" customFormat="1" ht="15" x14ac:dyDescent="0.2">
      <c r="A639" s="21">
        <v>6773</v>
      </c>
      <c r="B639" s="21" t="s">
        <v>271</v>
      </c>
      <c r="C639" s="22">
        <v>45445</v>
      </c>
      <c r="D639" s="22">
        <v>45625</v>
      </c>
      <c r="E639" s="21">
        <v>7.99</v>
      </c>
      <c r="F639" s="21">
        <v>343</v>
      </c>
      <c r="G639" s="21" t="s">
        <v>33</v>
      </c>
      <c r="H639" s="21">
        <v>4</v>
      </c>
      <c r="I639" s="21">
        <v>1</v>
      </c>
      <c r="J639" s="21" t="b">
        <v>1</v>
      </c>
      <c r="K639" s="21">
        <v>492</v>
      </c>
      <c r="L639" s="21">
        <v>187</v>
      </c>
      <c r="M639" s="21" t="s">
        <v>25</v>
      </c>
      <c r="N639" s="21" t="s">
        <v>26</v>
      </c>
      <c r="O639" s="21" t="s">
        <v>67</v>
      </c>
      <c r="P639" s="21">
        <v>75</v>
      </c>
      <c r="Q639" s="21">
        <v>4.9000000000000004</v>
      </c>
      <c r="R639" s="21" t="b">
        <v>1</v>
      </c>
      <c r="S639" s="21" t="s">
        <v>28</v>
      </c>
      <c r="T639" s="21">
        <v>628</v>
      </c>
      <c r="U639" s="21" t="s">
        <v>35</v>
      </c>
      <c r="V639" s="21" t="s">
        <v>60</v>
      </c>
      <c r="W639" s="21" t="s">
        <v>31</v>
      </c>
      <c r="X639" s="21">
        <v>5</v>
      </c>
      <c r="Y639" s="23">
        <f>streaming_service_data!$X639*streaming_service_data!$E639</f>
        <v>39.950000000000003</v>
      </c>
      <c r="Z639" s="21" t="s">
        <v>409</v>
      </c>
      <c r="AA639" s="21">
        <v>2024</v>
      </c>
      <c r="AB639" s="21" t="str">
        <f t="shared" si="45"/>
        <v>Nov</v>
      </c>
      <c r="AC639" s="21">
        <f t="shared" si="46"/>
        <v>2024</v>
      </c>
      <c r="AD639" s="21" t="s">
        <v>479</v>
      </c>
      <c r="AE639" s="39">
        <f t="shared" si="47"/>
        <v>4.5733333333333333</v>
      </c>
      <c r="AF639" s="35">
        <f t="shared" si="48"/>
        <v>0.21865889212827988</v>
      </c>
      <c r="AG639" s="21">
        <f ca="1">TODAY()-streaming_service_data!$D639</f>
        <v>120</v>
      </c>
      <c r="AH639" s="24" t="str">
        <f ca="1">IF(AG639&lt;=100,"Active",IF(streaming_service_data!$AG639&lt;200,"Moderate","In-Active"))</f>
        <v>Moderate</v>
      </c>
      <c r="AI639" s="2">
        <f t="shared" si="49"/>
        <v>5</v>
      </c>
    </row>
    <row r="640" spans="1:35" s="2" customFormat="1" ht="15" x14ac:dyDescent="0.2">
      <c r="A640" s="17">
        <v>6779</v>
      </c>
      <c r="B640" s="17" t="s">
        <v>136</v>
      </c>
      <c r="C640" s="25">
        <v>45495</v>
      </c>
      <c r="D640" s="25">
        <v>45363</v>
      </c>
      <c r="E640" s="17">
        <v>7.99</v>
      </c>
      <c r="F640" s="17">
        <v>196</v>
      </c>
      <c r="G640" s="17" t="s">
        <v>79</v>
      </c>
      <c r="H640" s="17">
        <v>1</v>
      </c>
      <c r="I640" s="17">
        <v>6</v>
      </c>
      <c r="J640" s="17" t="b">
        <v>1</v>
      </c>
      <c r="K640" s="17">
        <v>936</v>
      </c>
      <c r="L640" s="17">
        <v>152</v>
      </c>
      <c r="M640" s="17" t="s">
        <v>59</v>
      </c>
      <c r="N640" s="17" t="s">
        <v>26</v>
      </c>
      <c r="O640" s="17" t="s">
        <v>41</v>
      </c>
      <c r="P640" s="17">
        <v>3</v>
      </c>
      <c r="Q640" s="17">
        <v>3.1</v>
      </c>
      <c r="R640" s="17" t="b">
        <v>1</v>
      </c>
      <c r="S640" s="17" t="s">
        <v>28</v>
      </c>
      <c r="T640" s="17">
        <v>2845</v>
      </c>
      <c r="U640" s="17" t="s">
        <v>29</v>
      </c>
      <c r="V640" s="17" t="s">
        <v>60</v>
      </c>
      <c r="W640" s="17" t="s">
        <v>75</v>
      </c>
      <c r="X640" s="17">
        <v>4</v>
      </c>
      <c r="Y640" s="19">
        <f>streaming_service_data!$X640*streaming_service_data!$E640</f>
        <v>31.96</v>
      </c>
      <c r="Z640" s="17" t="s">
        <v>410</v>
      </c>
      <c r="AA640" s="17">
        <v>2024</v>
      </c>
      <c r="AB640" s="17" t="str">
        <f t="shared" si="45"/>
        <v>Mar</v>
      </c>
      <c r="AC640" s="17">
        <f t="shared" si="46"/>
        <v>2024</v>
      </c>
      <c r="AD640" s="17" t="s">
        <v>479</v>
      </c>
      <c r="AE640" s="38">
        <f t="shared" si="47"/>
        <v>65.333333333333329</v>
      </c>
      <c r="AF640" s="31">
        <f t="shared" si="48"/>
        <v>1.5306122448979591E-2</v>
      </c>
      <c r="AG640" s="17">
        <f ca="1">TODAY()-streaming_service_data!$D640</f>
        <v>382</v>
      </c>
      <c r="AH640" s="20" t="str">
        <f ca="1">IF(AG640&lt;=100,"Active",IF(streaming_service_data!$AG640&lt;200,"Moderate","In-Active"))</f>
        <v>In-Active</v>
      </c>
      <c r="AI640" s="2">
        <f t="shared" si="49"/>
        <v>4</v>
      </c>
    </row>
    <row r="641" spans="1:35" s="2" customFormat="1" ht="15" x14ac:dyDescent="0.2">
      <c r="A641" s="21">
        <v>6804</v>
      </c>
      <c r="B641" s="21" t="s">
        <v>363</v>
      </c>
      <c r="C641" s="22">
        <v>45232</v>
      </c>
      <c r="D641" s="22">
        <v>45577</v>
      </c>
      <c r="E641" s="21">
        <v>15.99</v>
      </c>
      <c r="F641" s="21">
        <v>419</v>
      </c>
      <c r="G641" s="21" t="s">
        <v>33</v>
      </c>
      <c r="H641" s="21">
        <v>2</v>
      </c>
      <c r="I641" s="21">
        <v>1</v>
      </c>
      <c r="J641" s="21" t="b">
        <v>0</v>
      </c>
      <c r="K641" s="21">
        <v>591</v>
      </c>
      <c r="L641" s="21">
        <v>166</v>
      </c>
      <c r="M641" s="21" t="s">
        <v>59</v>
      </c>
      <c r="N641" s="21" t="s">
        <v>26</v>
      </c>
      <c r="O641" s="21" t="s">
        <v>34</v>
      </c>
      <c r="P641" s="21">
        <v>26</v>
      </c>
      <c r="Q641" s="21">
        <v>3.5</v>
      </c>
      <c r="R641" s="21" t="b">
        <v>1</v>
      </c>
      <c r="S641" s="21" t="s">
        <v>28</v>
      </c>
      <c r="T641" s="21">
        <v>3264</v>
      </c>
      <c r="U641" s="21" t="s">
        <v>35</v>
      </c>
      <c r="V641" s="21" t="s">
        <v>68</v>
      </c>
      <c r="W641" s="21" t="s">
        <v>31</v>
      </c>
      <c r="X641" s="21">
        <v>11</v>
      </c>
      <c r="Y641" s="23">
        <f>streaming_service_data!$X641*streaming_service_data!$E641</f>
        <v>175.89000000000001</v>
      </c>
      <c r="Z641" s="21" t="s">
        <v>414</v>
      </c>
      <c r="AA641" s="21">
        <v>2023</v>
      </c>
      <c r="AB641" s="21" t="str">
        <f t="shared" si="45"/>
        <v>Oct</v>
      </c>
      <c r="AC641" s="21">
        <f t="shared" si="46"/>
        <v>2024</v>
      </c>
      <c r="AD641" s="21" t="s">
        <v>480</v>
      </c>
      <c r="AE641" s="39">
        <f t="shared" si="47"/>
        <v>16.115384615384617</v>
      </c>
      <c r="AF641" s="35">
        <f t="shared" si="48"/>
        <v>6.205250596658711E-2</v>
      </c>
      <c r="AG641" s="21">
        <f ca="1">TODAY()-streaming_service_data!$D641</f>
        <v>168</v>
      </c>
      <c r="AH641" s="24" t="str">
        <f ca="1">IF(AG641&lt;=100,"Active",IF(streaming_service_data!$AG641&lt;200,"Moderate","In-Active"))</f>
        <v>Moderate</v>
      </c>
      <c r="AI641" s="2">
        <f t="shared" si="49"/>
        <v>11</v>
      </c>
    </row>
    <row r="642" spans="1:35" s="2" customFormat="1" ht="15" x14ac:dyDescent="0.2">
      <c r="A642" s="17">
        <v>6806</v>
      </c>
      <c r="B642" s="17" t="s">
        <v>173</v>
      </c>
      <c r="C642" s="25">
        <v>45278</v>
      </c>
      <c r="D642" s="25">
        <v>45619</v>
      </c>
      <c r="E642" s="17">
        <v>7.99</v>
      </c>
      <c r="F642" s="17">
        <v>358</v>
      </c>
      <c r="G642" s="17" t="s">
        <v>24</v>
      </c>
      <c r="H642" s="17">
        <v>2</v>
      </c>
      <c r="I642" s="17">
        <v>3</v>
      </c>
      <c r="J642" s="17" t="b">
        <v>1</v>
      </c>
      <c r="K642" s="17">
        <v>858</v>
      </c>
      <c r="L642" s="17">
        <v>65</v>
      </c>
      <c r="M642" s="17" t="s">
        <v>63</v>
      </c>
      <c r="N642" s="17" t="s">
        <v>40</v>
      </c>
      <c r="O642" s="17" t="s">
        <v>41</v>
      </c>
      <c r="P642" s="17">
        <v>5</v>
      </c>
      <c r="Q642" s="17">
        <v>4.5999999999999996</v>
      </c>
      <c r="R642" s="17" t="b">
        <v>1</v>
      </c>
      <c r="S642" s="17" t="s">
        <v>28</v>
      </c>
      <c r="T642" s="17">
        <v>1572</v>
      </c>
      <c r="U642" s="17" t="s">
        <v>57</v>
      </c>
      <c r="V642" s="17" t="s">
        <v>60</v>
      </c>
      <c r="W642" s="17" t="s">
        <v>75</v>
      </c>
      <c r="X642" s="17">
        <v>11</v>
      </c>
      <c r="Y642" s="19">
        <f>streaming_service_data!$X642*streaming_service_data!$E642</f>
        <v>87.89</v>
      </c>
      <c r="Z642" s="17" t="s">
        <v>415</v>
      </c>
      <c r="AA642" s="17">
        <v>2023</v>
      </c>
      <c r="AB642" s="17" t="str">
        <f t="shared" ref="AB642:AB705" si="50">LOOKUP(MONTH(D642),$AN$2:$AN$13,$AO$2:$AO$13)</f>
        <v>Nov</v>
      </c>
      <c r="AC642" s="17">
        <f t="shared" ref="AC642:AC705" si="51">YEAR(D642)</f>
        <v>2024</v>
      </c>
      <c r="AD642" s="17" t="s">
        <v>479</v>
      </c>
      <c r="AE642" s="38">
        <f t="shared" si="47"/>
        <v>71.599999999999994</v>
      </c>
      <c r="AF642" s="31">
        <f t="shared" si="48"/>
        <v>1.3966480446927373E-2</v>
      </c>
      <c r="AG642" s="17">
        <f ca="1">TODAY()-streaming_service_data!$D642</f>
        <v>126</v>
      </c>
      <c r="AH642" s="20" t="str">
        <f ca="1">IF(AG642&lt;=100,"Active",IF(streaming_service_data!$AG642&lt;200,"Moderate","In-Active"))</f>
        <v>Moderate</v>
      </c>
      <c r="AI642" s="2">
        <f t="shared" si="49"/>
        <v>11</v>
      </c>
    </row>
    <row r="643" spans="1:35" s="2" customFormat="1" ht="15" x14ac:dyDescent="0.2">
      <c r="A643" s="21">
        <v>6842</v>
      </c>
      <c r="B643" s="21" t="s">
        <v>359</v>
      </c>
      <c r="C643" s="22">
        <v>45099</v>
      </c>
      <c r="D643" s="22">
        <v>45516</v>
      </c>
      <c r="E643" s="21">
        <v>15.99</v>
      </c>
      <c r="F643" s="21">
        <v>34</v>
      </c>
      <c r="G643" s="21" t="s">
        <v>33</v>
      </c>
      <c r="H643" s="21">
        <v>1</v>
      </c>
      <c r="I643" s="21">
        <v>4</v>
      </c>
      <c r="J643" s="21" t="b">
        <v>1</v>
      </c>
      <c r="K643" s="21">
        <v>109</v>
      </c>
      <c r="L643" s="21">
        <v>174</v>
      </c>
      <c r="M643" s="21" t="s">
        <v>39</v>
      </c>
      <c r="N643" s="21" t="s">
        <v>40</v>
      </c>
      <c r="O643" s="21" t="s">
        <v>27</v>
      </c>
      <c r="P643" s="21">
        <v>74</v>
      </c>
      <c r="Q643" s="21">
        <v>4.4000000000000004</v>
      </c>
      <c r="R643" s="21" t="b">
        <v>1</v>
      </c>
      <c r="S643" s="21" t="s">
        <v>28</v>
      </c>
      <c r="T643" s="21">
        <v>1656</v>
      </c>
      <c r="U643" s="21" t="s">
        <v>65</v>
      </c>
      <c r="V643" s="21" t="s">
        <v>68</v>
      </c>
      <c r="W643" s="21" t="s">
        <v>31</v>
      </c>
      <c r="X643" s="21">
        <v>13</v>
      </c>
      <c r="Y643" s="23">
        <f>streaming_service_data!$X643*streaming_service_data!$E643</f>
        <v>207.87</v>
      </c>
      <c r="Z643" s="21" t="s">
        <v>409</v>
      </c>
      <c r="AA643" s="21">
        <v>2023</v>
      </c>
      <c r="AB643" s="21" t="str">
        <f t="shared" si="50"/>
        <v>Aug</v>
      </c>
      <c r="AC643" s="21">
        <f t="shared" si="51"/>
        <v>2024</v>
      </c>
      <c r="AD643" s="21" t="s">
        <v>480</v>
      </c>
      <c r="AE643" s="39">
        <f t="shared" ref="AE643:AE706" si="52">IFERROR(F643/P643,0)</f>
        <v>0.45945945945945948</v>
      </c>
      <c r="AF643" s="35">
        <f t="shared" ref="AF643:AF706" si="53">P643/F643</f>
        <v>2.1764705882352939</v>
      </c>
      <c r="AG643" s="21">
        <f ca="1">TODAY()-streaming_service_data!$D643</f>
        <v>229</v>
      </c>
      <c r="AH643" s="24" t="str">
        <f ca="1">IF(AG643&lt;=100,"Active",IF(streaming_service_data!$AG643&lt;200,"Moderate","In-Active"))</f>
        <v>In-Active</v>
      </c>
      <c r="AI643" s="2">
        <f t="shared" ref="AI643:AI706" si="54">IF(IF(C643&gt;D643,DATEDIF(D643,C643,"m"),DATEDIF(C643,D643,"m"))=0,1,IF(C643&gt;D643,DATEDIF(D643,C643,"m"),DATEDIF(C643,D643,"m")))</f>
        <v>13</v>
      </c>
    </row>
    <row r="644" spans="1:35" s="2" customFormat="1" ht="15" x14ac:dyDescent="0.2">
      <c r="A644" s="17">
        <v>6858</v>
      </c>
      <c r="B644" s="17" t="s">
        <v>200</v>
      </c>
      <c r="C644" s="25">
        <v>45283</v>
      </c>
      <c r="D644" s="25">
        <v>45638</v>
      </c>
      <c r="E644" s="17">
        <v>11.99</v>
      </c>
      <c r="F644" s="17">
        <v>287</v>
      </c>
      <c r="G644" s="17" t="s">
        <v>46</v>
      </c>
      <c r="H644" s="17">
        <v>1</v>
      </c>
      <c r="I644" s="17">
        <v>2</v>
      </c>
      <c r="J644" s="17" t="b">
        <v>0</v>
      </c>
      <c r="K644" s="17">
        <v>918</v>
      </c>
      <c r="L644" s="17">
        <v>82</v>
      </c>
      <c r="M644" s="17" t="s">
        <v>48</v>
      </c>
      <c r="N644" s="17" t="s">
        <v>40</v>
      </c>
      <c r="O644" s="17" t="s">
        <v>34</v>
      </c>
      <c r="P644" s="17">
        <v>81</v>
      </c>
      <c r="Q644" s="17">
        <v>3.2</v>
      </c>
      <c r="R644" s="17" t="b">
        <v>0</v>
      </c>
      <c r="S644" s="17" t="s">
        <v>28</v>
      </c>
      <c r="T644" s="17">
        <v>4555</v>
      </c>
      <c r="U644" s="17" t="s">
        <v>51</v>
      </c>
      <c r="V644" s="17" t="s">
        <v>68</v>
      </c>
      <c r="W644" s="17" t="s">
        <v>75</v>
      </c>
      <c r="X644" s="17">
        <v>11</v>
      </c>
      <c r="Y644" s="19">
        <f>streaming_service_data!$X644*streaming_service_data!$E644</f>
        <v>131.89000000000001</v>
      </c>
      <c r="Z644" s="17" t="s">
        <v>415</v>
      </c>
      <c r="AA644" s="17">
        <v>2023</v>
      </c>
      <c r="AB644" s="17" t="str">
        <f t="shared" si="50"/>
        <v>Dec</v>
      </c>
      <c r="AC644" s="17">
        <f t="shared" si="51"/>
        <v>2024</v>
      </c>
      <c r="AD644" s="17" t="s">
        <v>478</v>
      </c>
      <c r="AE644" s="38">
        <f t="shared" si="52"/>
        <v>3.5432098765432101</v>
      </c>
      <c r="AF644" s="31">
        <f t="shared" si="53"/>
        <v>0.28222996515679444</v>
      </c>
      <c r="AG644" s="17">
        <f ca="1">TODAY()-streaming_service_data!$D644</f>
        <v>107</v>
      </c>
      <c r="AH644" s="20" t="str">
        <f ca="1">IF(AG644&lt;=100,"Active",IF(streaming_service_data!$AG644&lt;200,"Moderate","In-Active"))</f>
        <v>Moderate</v>
      </c>
      <c r="AI644" s="2">
        <f t="shared" si="54"/>
        <v>11</v>
      </c>
    </row>
    <row r="645" spans="1:35" s="2" customFormat="1" ht="15" x14ac:dyDescent="0.2">
      <c r="A645" s="21">
        <v>6860</v>
      </c>
      <c r="B645" s="21" t="s">
        <v>161</v>
      </c>
      <c r="C645" s="22">
        <v>45598</v>
      </c>
      <c r="D645" s="22">
        <v>45642</v>
      </c>
      <c r="E645" s="21">
        <v>7.99</v>
      </c>
      <c r="F645" s="21">
        <v>286</v>
      </c>
      <c r="G645" s="21" t="s">
        <v>33</v>
      </c>
      <c r="H645" s="21">
        <v>5</v>
      </c>
      <c r="I645" s="21">
        <v>4</v>
      </c>
      <c r="J645" s="21" t="b">
        <v>0</v>
      </c>
      <c r="K645" s="21">
        <v>751</v>
      </c>
      <c r="L645" s="21">
        <v>103</v>
      </c>
      <c r="M645" s="21" t="s">
        <v>44</v>
      </c>
      <c r="N645" s="21" t="s">
        <v>64</v>
      </c>
      <c r="O645" s="21" t="s">
        <v>67</v>
      </c>
      <c r="P645" s="21">
        <v>33</v>
      </c>
      <c r="Q645" s="21">
        <v>3.6</v>
      </c>
      <c r="R645" s="21" t="b">
        <v>0</v>
      </c>
      <c r="S645" s="21" t="s">
        <v>28</v>
      </c>
      <c r="T645" s="21">
        <v>2757</v>
      </c>
      <c r="U645" s="21" t="s">
        <v>51</v>
      </c>
      <c r="V645" s="21" t="s">
        <v>68</v>
      </c>
      <c r="W645" s="21" t="s">
        <v>31</v>
      </c>
      <c r="X645" s="21">
        <v>1</v>
      </c>
      <c r="Y645" s="23">
        <f>streaming_service_data!$X645*streaming_service_data!$E645</f>
        <v>7.99</v>
      </c>
      <c r="Z645" s="21" t="s">
        <v>414</v>
      </c>
      <c r="AA645" s="21">
        <v>2024</v>
      </c>
      <c r="AB645" s="21" t="str">
        <f t="shared" si="50"/>
        <v>Dec</v>
      </c>
      <c r="AC645" s="21">
        <f t="shared" si="51"/>
        <v>2024</v>
      </c>
      <c r="AD645" s="21" t="s">
        <v>479</v>
      </c>
      <c r="AE645" s="39">
        <f t="shared" si="52"/>
        <v>8.6666666666666661</v>
      </c>
      <c r="AF645" s="35">
        <f t="shared" si="53"/>
        <v>0.11538461538461539</v>
      </c>
      <c r="AG645" s="21">
        <f ca="1">TODAY()-streaming_service_data!$D645</f>
        <v>103</v>
      </c>
      <c r="AH645" s="24" t="str">
        <f ca="1">IF(AG645&lt;=100,"Active",IF(streaming_service_data!$AG645&lt;200,"Moderate","In-Active"))</f>
        <v>Moderate</v>
      </c>
      <c r="AI645" s="2">
        <f t="shared" si="54"/>
        <v>1</v>
      </c>
    </row>
    <row r="646" spans="1:35" s="2" customFormat="1" ht="15" x14ac:dyDescent="0.2">
      <c r="A646" s="17">
        <v>6866</v>
      </c>
      <c r="B646" s="17" t="s">
        <v>133</v>
      </c>
      <c r="C646" s="25">
        <v>45430</v>
      </c>
      <c r="D646" s="25">
        <v>45620</v>
      </c>
      <c r="E646" s="17">
        <v>11.99</v>
      </c>
      <c r="F646" s="17">
        <v>479</v>
      </c>
      <c r="G646" s="17" t="s">
        <v>55</v>
      </c>
      <c r="H646" s="17">
        <v>1</v>
      </c>
      <c r="I646" s="17">
        <v>3</v>
      </c>
      <c r="J646" s="17" t="b">
        <v>1</v>
      </c>
      <c r="K646" s="17">
        <v>952</v>
      </c>
      <c r="L646" s="17">
        <v>48</v>
      </c>
      <c r="M646" s="17" t="s">
        <v>25</v>
      </c>
      <c r="N646" s="17" t="s">
        <v>49</v>
      </c>
      <c r="O646" s="17" t="s">
        <v>56</v>
      </c>
      <c r="P646" s="17">
        <v>54</v>
      </c>
      <c r="Q646" s="17">
        <v>4.5999999999999996</v>
      </c>
      <c r="R646" s="17" t="b">
        <v>1</v>
      </c>
      <c r="S646" s="17" t="s">
        <v>28</v>
      </c>
      <c r="T646" s="17">
        <v>4</v>
      </c>
      <c r="U646" s="17" t="s">
        <v>35</v>
      </c>
      <c r="V646" s="17" t="s">
        <v>68</v>
      </c>
      <c r="W646" s="17" t="s">
        <v>37</v>
      </c>
      <c r="X646" s="17">
        <v>6</v>
      </c>
      <c r="Y646" s="19">
        <f>streaming_service_data!$X646*streaming_service_data!$E646</f>
        <v>71.94</v>
      </c>
      <c r="Z646" s="17" t="s">
        <v>408</v>
      </c>
      <c r="AA646" s="17">
        <v>2024</v>
      </c>
      <c r="AB646" s="17" t="str">
        <f t="shared" si="50"/>
        <v>Nov</v>
      </c>
      <c r="AC646" s="17">
        <f t="shared" si="51"/>
        <v>2024</v>
      </c>
      <c r="AD646" s="17" t="s">
        <v>478</v>
      </c>
      <c r="AE646" s="38">
        <f t="shared" si="52"/>
        <v>8.8703703703703702</v>
      </c>
      <c r="AF646" s="31">
        <f t="shared" si="53"/>
        <v>0.11273486430062631</v>
      </c>
      <c r="AG646" s="17">
        <f ca="1">TODAY()-streaming_service_data!$D646</f>
        <v>125</v>
      </c>
      <c r="AH646" s="20" t="str">
        <f ca="1">IF(AG646&lt;=100,"Active",IF(streaming_service_data!$AG646&lt;200,"Moderate","In-Active"))</f>
        <v>Moderate</v>
      </c>
      <c r="AI646" s="2">
        <f t="shared" si="54"/>
        <v>6</v>
      </c>
    </row>
    <row r="647" spans="1:35" s="2" customFormat="1" ht="15" x14ac:dyDescent="0.2">
      <c r="A647" s="21">
        <v>6878</v>
      </c>
      <c r="B647" s="21" t="s">
        <v>47</v>
      </c>
      <c r="C647" s="22">
        <v>45408</v>
      </c>
      <c r="D647" s="22">
        <v>45623</v>
      </c>
      <c r="E647" s="21">
        <v>7.99</v>
      </c>
      <c r="F647" s="21">
        <v>136</v>
      </c>
      <c r="G647" s="21" t="s">
        <v>43</v>
      </c>
      <c r="H647" s="21">
        <v>5</v>
      </c>
      <c r="I647" s="21">
        <v>5</v>
      </c>
      <c r="J647" s="21" t="b">
        <v>1</v>
      </c>
      <c r="K647" s="21">
        <v>20</v>
      </c>
      <c r="L647" s="21">
        <v>18</v>
      </c>
      <c r="M647" s="21" t="s">
        <v>39</v>
      </c>
      <c r="N647" s="21" t="s">
        <v>40</v>
      </c>
      <c r="O647" s="21" t="s">
        <v>27</v>
      </c>
      <c r="P647" s="21">
        <v>7</v>
      </c>
      <c r="Q647" s="21">
        <v>4.4000000000000004</v>
      </c>
      <c r="R647" s="21" t="b">
        <v>1</v>
      </c>
      <c r="S647" s="21" t="s">
        <v>28</v>
      </c>
      <c r="T647" s="21">
        <v>4742</v>
      </c>
      <c r="U647" s="21" t="s">
        <v>65</v>
      </c>
      <c r="V647" s="21" t="s">
        <v>30</v>
      </c>
      <c r="W647" s="21" t="s">
        <v>31</v>
      </c>
      <c r="X647" s="21">
        <v>7</v>
      </c>
      <c r="Y647" s="23">
        <f>streaming_service_data!$X647*streaming_service_data!$E647</f>
        <v>55.93</v>
      </c>
      <c r="Z647" s="21" t="s">
        <v>407</v>
      </c>
      <c r="AA647" s="21">
        <v>2024</v>
      </c>
      <c r="AB647" s="21" t="str">
        <f t="shared" si="50"/>
        <v>Nov</v>
      </c>
      <c r="AC647" s="21">
        <f t="shared" si="51"/>
        <v>2024</v>
      </c>
      <c r="AD647" s="21" t="s">
        <v>479</v>
      </c>
      <c r="AE647" s="39">
        <f t="shared" si="52"/>
        <v>19.428571428571427</v>
      </c>
      <c r="AF647" s="35">
        <f t="shared" si="53"/>
        <v>5.1470588235294115E-2</v>
      </c>
      <c r="AG647" s="21">
        <f ca="1">TODAY()-streaming_service_data!$D647</f>
        <v>122</v>
      </c>
      <c r="AH647" s="24" t="str">
        <f ca="1">IF(AG647&lt;=100,"Active",IF(streaming_service_data!$AG647&lt;200,"Moderate","In-Active"))</f>
        <v>Moderate</v>
      </c>
      <c r="AI647" s="2">
        <f t="shared" si="54"/>
        <v>7</v>
      </c>
    </row>
    <row r="648" spans="1:35" s="2" customFormat="1" ht="15" x14ac:dyDescent="0.2">
      <c r="A648" s="17">
        <v>6888</v>
      </c>
      <c r="B648" s="17" t="s">
        <v>131</v>
      </c>
      <c r="C648" s="25">
        <v>45509</v>
      </c>
      <c r="D648" s="25">
        <v>45363</v>
      </c>
      <c r="E648" s="17">
        <v>15.99</v>
      </c>
      <c r="F648" s="17">
        <v>364</v>
      </c>
      <c r="G648" s="17" t="s">
        <v>62</v>
      </c>
      <c r="H648" s="17">
        <v>2</v>
      </c>
      <c r="I648" s="17">
        <v>5</v>
      </c>
      <c r="J648" s="17" t="b">
        <v>0</v>
      </c>
      <c r="K648" s="17">
        <v>865</v>
      </c>
      <c r="L648" s="17">
        <v>104</v>
      </c>
      <c r="M648" s="17" t="s">
        <v>25</v>
      </c>
      <c r="N648" s="17" t="s">
        <v>49</v>
      </c>
      <c r="O648" s="17" t="s">
        <v>41</v>
      </c>
      <c r="P648" s="17">
        <v>31</v>
      </c>
      <c r="Q648" s="17">
        <v>3.1</v>
      </c>
      <c r="R648" s="17" t="b">
        <v>0</v>
      </c>
      <c r="S648" s="17" t="s">
        <v>28</v>
      </c>
      <c r="T648" s="17">
        <v>1261</v>
      </c>
      <c r="U648" s="17" t="s">
        <v>29</v>
      </c>
      <c r="V648" s="17" t="s">
        <v>30</v>
      </c>
      <c r="W648" s="17" t="s">
        <v>31</v>
      </c>
      <c r="X648" s="17">
        <v>4</v>
      </c>
      <c r="Y648" s="19">
        <f>streaming_service_data!$X648*streaming_service_data!$E648</f>
        <v>63.96</v>
      </c>
      <c r="Z648" s="17" t="s">
        <v>411</v>
      </c>
      <c r="AA648" s="17">
        <v>2024</v>
      </c>
      <c r="AB648" s="17" t="str">
        <f t="shared" si="50"/>
        <v>Mar</v>
      </c>
      <c r="AC648" s="17">
        <f t="shared" si="51"/>
        <v>2024</v>
      </c>
      <c r="AD648" s="17" t="s">
        <v>480</v>
      </c>
      <c r="AE648" s="38">
        <f t="shared" si="52"/>
        <v>11.741935483870968</v>
      </c>
      <c r="AF648" s="31">
        <f t="shared" si="53"/>
        <v>8.5164835164835168E-2</v>
      </c>
      <c r="AG648" s="17">
        <f ca="1">TODAY()-streaming_service_data!$D648</f>
        <v>382</v>
      </c>
      <c r="AH648" s="20" t="str">
        <f ca="1">IF(AG648&lt;=100,"Active",IF(streaming_service_data!$AG648&lt;200,"Moderate","In-Active"))</f>
        <v>In-Active</v>
      </c>
      <c r="AI648" s="2">
        <f t="shared" si="54"/>
        <v>4</v>
      </c>
    </row>
    <row r="649" spans="1:35" s="2" customFormat="1" ht="15" x14ac:dyDescent="0.2">
      <c r="A649" s="21">
        <v>6896</v>
      </c>
      <c r="B649" s="21" t="s">
        <v>66</v>
      </c>
      <c r="C649" s="22">
        <v>44969</v>
      </c>
      <c r="D649" s="22">
        <v>45640</v>
      </c>
      <c r="E649" s="21">
        <v>7.99</v>
      </c>
      <c r="F649" s="21">
        <v>164</v>
      </c>
      <c r="G649" s="21" t="s">
        <v>46</v>
      </c>
      <c r="H649" s="21">
        <v>5</v>
      </c>
      <c r="I649" s="21">
        <v>4</v>
      </c>
      <c r="J649" s="21" t="b">
        <v>1</v>
      </c>
      <c r="K649" s="21">
        <v>406</v>
      </c>
      <c r="L649" s="21">
        <v>79</v>
      </c>
      <c r="M649" s="21" t="s">
        <v>25</v>
      </c>
      <c r="N649" s="21" t="s">
        <v>49</v>
      </c>
      <c r="O649" s="21" t="s">
        <v>67</v>
      </c>
      <c r="P649" s="21">
        <v>90</v>
      </c>
      <c r="Q649" s="21">
        <v>3.2</v>
      </c>
      <c r="R649" s="21" t="b">
        <v>0</v>
      </c>
      <c r="S649" s="21" t="s">
        <v>28</v>
      </c>
      <c r="T649" s="21">
        <v>3898</v>
      </c>
      <c r="U649" s="21" t="s">
        <v>57</v>
      </c>
      <c r="V649" s="21" t="s">
        <v>68</v>
      </c>
      <c r="W649" s="21" t="s">
        <v>31</v>
      </c>
      <c r="X649" s="21">
        <v>22</v>
      </c>
      <c r="Y649" s="23">
        <f>streaming_service_data!$X649*streaming_service_data!$E649</f>
        <v>175.78</v>
      </c>
      <c r="Z649" s="21" t="s">
        <v>405</v>
      </c>
      <c r="AA649" s="21">
        <v>2023</v>
      </c>
      <c r="AB649" s="21" t="str">
        <f t="shared" si="50"/>
        <v>Dec</v>
      </c>
      <c r="AC649" s="21">
        <f t="shared" si="51"/>
        <v>2024</v>
      </c>
      <c r="AD649" s="21" t="s">
        <v>479</v>
      </c>
      <c r="AE649" s="39">
        <f t="shared" si="52"/>
        <v>1.8222222222222222</v>
      </c>
      <c r="AF649" s="35">
        <f t="shared" si="53"/>
        <v>0.54878048780487809</v>
      </c>
      <c r="AG649" s="21">
        <f ca="1">TODAY()-streaming_service_data!$D649</f>
        <v>105</v>
      </c>
      <c r="AH649" s="24" t="str">
        <f ca="1">IF(AG649&lt;=100,"Active",IF(streaming_service_data!$AG649&lt;200,"Moderate","In-Active"))</f>
        <v>Moderate</v>
      </c>
      <c r="AI649" s="2">
        <f t="shared" si="54"/>
        <v>22</v>
      </c>
    </row>
    <row r="650" spans="1:35" s="2" customFormat="1" ht="15" x14ac:dyDescent="0.2">
      <c r="A650" s="17">
        <v>6899</v>
      </c>
      <c r="B650" s="17" t="s">
        <v>184</v>
      </c>
      <c r="C650" s="25">
        <v>45050</v>
      </c>
      <c r="D650" s="25">
        <v>45424</v>
      </c>
      <c r="E650" s="17">
        <v>15.99</v>
      </c>
      <c r="F650" s="17">
        <v>102</v>
      </c>
      <c r="G650" s="17" t="s">
        <v>55</v>
      </c>
      <c r="H650" s="17">
        <v>1</v>
      </c>
      <c r="I650" s="17">
        <v>1</v>
      </c>
      <c r="J650" s="17" t="b">
        <v>1</v>
      </c>
      <c r="K650" s="17">
        <v>604</v>
      </c>
      <c r="L650" s="17">
        <v>107</v>
      </c>
      <c r="M650" s="17" t="s">
        <v>74</v>
      </c>
      <c r="N650" s="17" t="s">
        <v>64</v>
      </c>
      <c r="O650" s="17" t="s">
        <v>67</v>
      </c>
      <c r="P650" s="17">
        <v>9</v>
      </c>
      <c r="Q650" s="17">
        <v>4.3</v>
      </c>
      <c r="R650" s="17" t="b">
        <v>0</v>
      </c>
      <c r="S650" s="17" t="s">
        <v>28</v>
      </c>
      <c r="T650" s="17">
        <v>745</v>
      </c>
      <c r="U650" s="17" t="s">
        <v>65</v>
      </c>
      <c r="V650" s="17" t="s">
        <v>36</v>
      </c>
      <c r="W650" s="17" t="s">
        <v>31</v>
      </c>
      <c r="X650" s="17">
        <v>12</v>
      </c>
      <c r="Y650" s="19">
        <f>streaming_service_data!$X650*streaming_service_data!$E650</f>
        <v>191.88</v>
      </c>
      <c r="Z650" s="17" t="s">
        <v>408</v>
      </c>
      <c r="AA650" s="17">
        <v>2023</v>
      </c>
      <c r="AB650" s="17" t="str">
        <f t="shared" si="50"/>
        <v>May</v>
      </c>
      <c r="AC650" s="17">
        <f t="shared" si="51"/>
        <v>2024</v>
      </c>
      <c r="AD650" s="17" t="s">
        <v>480</v>
      </c>
      <c r="AE650" s="38">
        <f t="shared" si="52"/>
        <v>11.333333333333334</v>
      </c>
      <c r="AF650" s="31">
        <f t="shared" si="53"/>
        <v>8.8235294117647065E-2</v>
      </c>
      <c r="AG650" s="17">
        <f ca="1">TODAY()-streaming_service_data!$D650</f>
        <v>321</v>
      </c>
      <c r="AH650" s="20" t="str">
        <f ca="1">IF(AG650&lt;=100,"Active",IF(streaming_service_data!$AG650&lt;200,"Moderate","In-Active"))</f>
        <v>In-Active</v>
      </c>
      <c r="AI650" s="2">
        <f t="shared" si="54"/>
        <v>12</v>
      </c>
    </row>
    <row r="651" spans="1:35" s="2" customFormat="1" ht="15" x14ac:dyDescent="0.2">
      <c r="A651" s="21">
        <v>6910</v>
      </c>
      <c r="B651" s="21" t="s">
        <v>215</v>
      </c>
      <c r="C651" s="22">
        <v>44988</v>
      </c>
      <c r="D651" s="22">
        <v>45623</v>
      </c>
      <c r="E651" s="21">
        <v>7.99</v>
      </c>
      <c r="F651" s="21">
        <v>417</v>
      </c>
      <c r="G651" s="21" t="s">
        <v>55</v>
      </c>
      <c r="H651" s="21">
        <v>4</v>
      </c>
      <c r="I651" s="21">
        <v>5</v>
      </c>
      <c r="J651" s="21" t="b">
        <v>0</v>
      </c>
      <c r="K651" s="21">
        <v>792</v>
      </c>
      <c r="L651" s="21">
        <v>187</v>
      </c>
      <c r="M651" s="21" t="s">
        <v>74</v>
      </c>
      <c r="N651" s="21" t="s">
        <v>64</v>
      </c>
      <c r="O651" s="21" t="s">
        <v>56</v>
      </c>
      <c r="P651" s="21">
        <v>5</v>
      </c>
      <c r="Q651" s="21">
        <v>4.5999999999999996</v>
      </c>
      <c r="R651" s="21" t="b">
        <v>1</v>
      </c>
      <c r="S651" s="21" t="s">
        <v>28</v>
      </c>
      <c r="T651" s="21">
        <v>444</v>
      </c>
      <c r="U651" s="21" t="s">
        <v>51</v>
      </c>
      <c r="V651" s="21" t="s">
        <v>36</v>
      </c>
      <c r="W651" s="21" t="s">
        <v>75</v>
      </c>
      <c r="X651" s="21">
        <v>20</v>
      </c>
      <c r="Y651" s="23">
        <f>streaming_service_data!$X651*streaming_service_data!$E651</f>
        <v>159.80000000000001</v>
      </c>
      <c r="Z651" s="21" t="s">
        <v>406</v>
      </c>
      <c r="AA651" s="21">
        <v>2023</v>
      </c>
      <c r="AB651" s="21" t="str">
        <f t="shared" si="50"/>
        <v>Nov</v>
      </c>
      <c r="AC651" s="21">
        <f t="shared" si="51"/>
        <v>2024</v>
      </c>
      <c r="AD651" s="21" t="s">
        <v>479</v>
      </c>
      <c r="AE651" s="39">
        <f t="shared" si="52"/>
        <v>83.4</v>
      </c>
      <c r="AF651" s="35">
        <f t="shared" si="53"/>
        <v>1.1990407673860911E-2</v>
      </c>
      <c r="AG651" s="21">
        <f ca="1">TODAY()-streaming_service_data!$D651</f>
        <v>122</v>
      </c>
      <c r="AH651" s="24" t="str">
        <f ca="1">IF(AG651&lt;=100,"Active",IF(streaming_service_data!$AG651&lt;200,"Moderate","In-Active"))</f>
        <v>Moderate</v>
      </c>
      <c r="AI651" s="2">
        <f t="shared" si="54"/>
        <v>20</v>
      </c>
    </row>
    <row r="652" spans="1:35" s="2" customFormat="1" ht="15" x14ac:dyDescent="0.2">
      <c r="A652" s="17">
        <v>6919</v>
      </c>
      <c r="B652" s="17" t="s">
        <v>297</v>
      </c>
      <c r="C652" s="25">
        <v>44982</v>
      </c>
      <c r="D652" s="25">
        <v>45620</v>
      </c>
      <c r="E652" s="17">
        <v>7.99</v>
      </c>
      <c r="F652" s="17">
        <v>195</v>
      </c>
      <c r="G652" s="17" t="s">
        <v>24</v>
      </c>
      <c r="H652" s="17">
        <v>4</v>
      </c>
      <c r="I652" s="17">
        <v>3</v>
      </c>
      <c r="J652" s="17" t="b">
        <v>1</v>
      </c>
      <c r="K652" s="17">
        <v>49</v>
      </c>
      <c r="L652" s="17">
        <v>30</v>
      </c>
      <c r="M652" s="17" t="s">
        <v>39</v>
      </c>
      <c r="N652" s="17" t="s">
        <v>26</v>
      </c>
      <c r="O652" s="17" t="s">
        <v>34</v>
      </c>
      <c r="P652" s="17">
        <v>68</v>
      </c>
      <c r="Q652" s="17">
        <v>4.4000000000000004</v>
      </c>
      <c r="R652" s="17" t="b">
        <v>0</v>
      </c>
      <c r="S652" s="17" t="s">
        <v>28</v>
      </c>
      <c r="T652" s="17">
        <v>3157</v>
      </c>
      <c r="U652" s="17" t="s">
        <v>51</v>
      </c>
      <c r="V652" s="17" t="s">
        <v>52</v>
      </c>
      <c r="W652" s="17" t="s">
        <v>53</v>
      </c>
      <c r="X652" s="17">
        <v>20</v>
      </c>
      <c r="Y652" s="19">
        <f>streaming_service_data!$X652*streaming_service_data!$E652</f>
        <v>159.80000000000001</v>
      </c>
      <c r="Z652" s="17" t="s">
        <v>405</v>
      </c>
      <c r="AA652" s="17">
        <v>2023</v>
      </c>
      <c r="AB652" s="17" t="str">
        <f t="shared" si="50"/>
        <v>Nov</v>
      </c>
      <c r="AC652" s="17">
        <f t="shared" si="51"/>
        <v>2024</v>
      </c>
      <c r="AD652" s="17" t="s">
        <v>479</v>
      </c>
      <c r="AE652" s="38">
        <f t="shared" si="52"/>
        <v>2.8676470588235294</v>
      </c>
      <c r="AF652" s="31">
        <f t="shared" si="53"/>
        <v>0.3487179487179487</v>
      </c>
      <c r="AG652" s="17">
        <f ca="1">TODAY()-streaming_service_data!$D652</f>
        <v>125</v>
      </c>
      <c r="AH652" s="20" t="str">
        <f ca="1">IF(AG652&lt;=100,"Active",IF(streaming_service_data!$AG652&lt;200,"Moderate","In-Active"))</f>
        <v>Moderate</v>
      </c>
      <c r="AI652" s="2">
        <f t="shared" si="54"/>
        <v>20</v>
      </c>
    </row>
    <row r="653" spans="1:35" s="2" customFormat="1" ht="15" x14ac:dyDescent="0.2">
      <c r="A653" s="21">
        <v>6929</v>
      </c>
      <c r="B653" s="21" t="s">
        <v>85</v>
      </c>
      <c r="C653" s="22">
        <v>45594</v>
      </c>
      <c r="D653" s="22">
        <v>45424</v>
      </c>
      <c r="E653" s="21">
        <v>11.99</v>
      </c>
      <c r="F653" s="21">
        <v>302</v>
      </c>
      <c r="G653" s="21" t="s">
        <v>24</v>
      </c>
      <c r="H653" s="21">
        <v>5</v>
      </c>
      <c r="I653" s="21">
        <v>5</v>
      </c>
      <c r="J653" s="21" t="b">
        <v>1</v>
      </c>
      <c r="K653" s="21">
        <v>42</v>
      </c>
      <c r="L653" s="21">
        <v>196</v>
      </c>
      <c r="M653" s="21" t="s">
        <v>48</v>
      </c>
      <c r="N653" s="21" t="s">
        <v>49</v>
      </c>
      <c r="O653" s="21" t="s">
        <v>27</v>
      </c>
      <c r="P653" s="21">
        <v>74</v>
      </c>
      <c r="Q653" s="21">
        <v>4.5999999999999996</v>
      </c>
      <c r="R653" s="21" t="b">
        <v>0</v>
      </c>
      <c r="S653" s="21" t="s">
        <v>28</v>
      </c>
      <c r="T653" s="21">
        <v>3616</v>
      </c>
      <c r="U653" s="21" t="s">
        <v>35</v>
      </c>
      <c r="V653" s="21" t="s">
        <v>52</v>
      </c>
      <c r="W653" s="21" t="s">
        <v>37</v>
      </c>
      <c r="X653" s="21">
        <v>5</v>
      </c>
      <c r="Y653" s="23">
        <f>streaming_service_data!$X653*streaming_service_data!$E653</f>
        <v>59.95</v>
      </c>
      <c r="Z653" s="21" t="s">
        <v>413</v>
      </c>
      <c r="AA653" s="21">
        <v>2024</v>
      </c>
      <c r="AB653" s="21" t="str">
        <f t="shared" si="50"/>
        <v>May</v>
      </c>
      <c r="AC653" s="21">
        <f t="shared" si="51"/>
        <v>2024</v>
      </c>
      <c r="AD653" s="21" t="s">
        <v>478</v>
      </c>
      <c r="AE653" s="39">
        <f t="shared" si="52"/>
        <v>4.0810810810810807</v>
      </c>
      <c r="AF653" s="35">
        <f t="shared" si="53"/>
        <v>0.24503311258278146</v>
      </c>
      <c r="AG653" s="21">
        <f ca="1">TODAY()-streaming_service_data!$D653</f>
        <v>321</v>
      </c>
      <c r="AH653" s="24" t="str">
        <f ca="1">IF(AG653&lt;=100,"Active",IF(streaming_service_data!$AG653&lt;200,"Moderate","In-Active"))</f>
        <v>In-Active</v>
      </c>
      <c r="AI653" s="2">
        <f t="shared" si="54"/>
        <v>5</v>
      </c>
    </row>
    <row r="654" spans="1:35" s="2" customFormat="1" ht="15" x14ac:dyDescent="0.2">
      <c r="A654" s="17">
        <v>6938</v>
      </c>
      <c r="B654" s="17" t="s">
        <v>235</v>
      </c>
      <c r="C654" s="25">
        <v>45417</v>
      </c>
      <c r="D654" s="25">
        <v>45638</v>
      </c>
      <c r="E654" s="17">
        <v>11.99</v>
      </c>
      <c r="F654" s="17">
        <v>75</v>
      </c>
      <c r="G654" s="17" t="s">
        <v>24</v>
      </c>
      <c r="H654" s="17">
        <v>4</v>
      </c>
      <c r="I654" s="17">
        <v>6</v>
      </c>
      <c r="J654" s="17" t="b">
        <v>0</v>
      </c>
      <c r="K654" s="17">
        <v>897</v>
      </c>
      <c r="L654" s="17">
        <v>59</v>
      </c>
      <c r="M654" s="17" t="s">
        <v>63</v>
      </c>
      <c r="N654" s="17" t="s">
        <v>49</v>
      </c>
      <c r="O654" s="17" t="s">
        <v>27</v>
      </c>
      <c r="P654" s="17">
        <v>11</v>
      </c>
      <c r="Q654" s="17">
        <v>3.4</v>
      </c>
      <c r="R654" s="17" t="b">
        <v>0</v>
      </c>
      <c r="S654" s="17" t="s">
        <v>28</v>
      </c>
      <c r="T654" s="17">
        <v>4015</v>
      </c>
      <c r="U654" s="17" t="s">
        <v>35</v>
      </c>
      <c r="V654" s="17" t="s">
        <v>52</v>
      </c>
      <c r="W654" s="17" t="s">
        <v>75</v>
      </c>
      <c r="X654" s="17">
        <v>7</v>
      </c>
      <c r="Y654" s="19">
        <f>streaming_service_data!$X654*streaming_service_data!$E654</f>
        <v>83.93</v>
      </c>
      <c r="Z654" s="17" t="s">
        <v>408</v>
      </c>
      <c r="AA654" s="17">
        <v>2024</v>
      </c>
      <c r="AB654" s="17" t="str">
        <f t="shared" si="50"/>
        <v>Dec</v>
      </c>
      <c r="AC654" s="17">
        <f t="shared" si="51"/>
        <v>2024</v>
      </c>
      <c r="AD654" s="17" t="s">
        <v>478</v>
      </c>
      <c r="AE654" s="38">
        <f t="shared" si="52"/>
        <v>6.8181818181818183</v>
      </c>
      <c r="AF654" s="31">
        <f t="shared" si="53"/>
        <v>0.14666666666666667</v>
      </c>
      <c r="AG654" s="17">
        <f ca="1">TODAY()-streaming_service_data!$D654</f>
        <v>107</v>
      </c>
      <c r="AH654" s="20" t="str">
        <f ca="1">IF(AG654&lt;=100,"Active",IF(streaming_service_data!$AG654&lt;200,"Moderate","In-Active"))</f>
        <v>Moderate</v>
      </c>
      <c r="AI654" s="2">
        <f t="shared" si="54"/>
        <v>7</v>
      </c>
    </row>
    <row r="655" spans="1:35" s="2" customFormat="1" ht="15" x14ac:dyDescent="0.2">
      <c r="A655" s="21">
        <v>6944</v>
      </c>
      <c r="B655" s="21" t="s">
        <v>157</v>
      </c>
      <c r="C655" s="22">
        <v>45440</v>
      </c>
      <c r="D655" s="22">
        <v>45626</v>
      </c>
      <c r="E655" s="21">
        <v>15.99</v>
      </c>
      <c r="F655" s="21">
        <v>270</v>
      </c>
      <c r="G655" s="21" t="s">
        <v>62</v>
      </c>
      <c r="H655" s="21">
        <v>3</v>
      </c>
      <c r="I655" s="21">
        <v>6</v>
      </c>
      <c r="J655" s="21" t="b">
        <v>0</v>
      </c>
      <c r="K655" s="21">
        <v>271</v>
      </c>
      <c r="L655" s="21">
        <v>5</v>
      </c>
      <c r="M655" s="21" t="s">
        <v>44</v>
      </c>
      <c r="N655" s="21" t="s">
        <v>49</v>
      </c>
      <c r="O655" s="21" t="s">
        <v>50</v>
      </c>
      <c r="P655" s="21">
        <v>41</v>
      </c>
      <c r="Q655" s="21">
        <v>3.5</v>
      </c>
      <c r="R655" s="21" t="b">
        <v>0</v>
      </c>
      <c r="S655" s="21" t="s">
        <v>28</v>
      </c>
      <c r="T655" s="21">
        <v>1135</v>
      </c>
      <c r="U655" s="21" t="s">
        <v>57</v>
      </c>
      <c r="V655" s="21" t="s">
        <v>52</v>
      </c>
      <c r="W655" s="21" t="s">
        <v>31</v>
      </c>
      <c r="X655" s="21">
        <v>6</v>
      </c>
      <c r="Y655" s="23">
        <f>streaming_service_data!$X655*streaming_service_data!$E655</f>
        <v>95.94</v>
      </c>
      <c r="Z655" s="21" t="s">
        <v>408</v>
      </c>
      <c r="AA655" s="21">
        <v>2024</v>
      </c>
      <c r="AB655" s="21" t="str">
        <f t="shared" si="50"/>
        <v>Nov</v>
      </c>
      <c r="AC655" s="21">
        <f t="shared" si="51"/>
        <v>2024</v>
      </c>
      <c r="AD655" s="21" t="s">
        <v>480</v>
      </c>
      <c r="AE655" s="39">
        <f t="shared" si="52"/>
        <v>6.5853658536585362</v>
      </c>
      <c r="AF655" s="35">
        <f t="shared" si="53"/>
        <v>0.15185185185185185</v>
      </c>
      <c r="AG655" s="21">
        <f ca="1">TODAY()-streaming_service_data!$D655</f>
        <v>119</v>
      </c>
      <c r="AH655" s="24" t="str">
        <f ca="1">IF(AG655&lt;=100,"Active",IF(streaming_service_data!$AG655&lt;200,"Moderate","In-Active"))</f>
        <v>Moderate</v>
      </c>
      <c r="AI655" s="2">
        <f t="shared" si="54"/>
        <v>6</v>
      </c>
    </row>
    <row r="656" spans="1:35" s="2" customFormat="1" ht="15" x14ac:dyDescent="0.2">
      <c r="A656" s="17">
        <v>6956</v>
      </c>
      <c r="B656" s="17" t="s">
        <v>188</v>
      </c>
      <c r="C656" s="25">
        <v>45343</v>
      </c>
      <c r="D656" s="25">
        <v>45620</v>
      </c>
      <c r="E656" s="17">
        <v>15.99</v>
      </c>
      <c r="F656" s="17">
        <v>101</v>
      </c>
      <c r="G656" s="17" t="s">
        <v>43</v>
      </c>
      <c r="H656" s="17">
        <v>5</v>
      </c>
      <c r="I656" s="17">
        <v>1</v>
      </c>
      <c r="J656" s="17" t="b">
        <v>1</v>
      </c>
      <c r="K656" s="17">
        <v>175</v>
      </c>
      <c r="L656" s="17">
        <v>125</v>
      </c>
      <c r="M656" s="17" t="s">
        <v>48</v>
      </c>
      <c r="N656" s="17" t="s">
        <v>40</v>
      </c>
      <c r="O656" s="17" t="s">
        <v>41</v>
      </c>
      <c r="P656" s="17">
        <v>44</v>
      </c>
      <c r="Q656" s="17">
        <v>3.6</v>
      </c>
      <c r="R656" s="17" t="b">
        <v>1</v>
      </c>
      <c r="S656" s="17" t="s">
        <v>28</v>
      </c>
      <c r="T656" s="17">
        <v>2517</v>
      </c>
      <c r="U656" s="17" t="s">
        <v>57</v>
      </c>
      <c r="V656" s="17" t="s">
        <v>68</v>
      </c>
      <c r="W656" s="17" t="s">
        <v>37</v>
      </c>
      <c r="X656" s="17">
        <v>9</v>
      </c>
      <c r="Y656" s="19">
        <f>streaming_service_data!$X656*streaming_service_data!$E656</f>
        <v>143.91</v>
      </c>
      <c r="Z656" s="17" t="s">
        <v>405</v>
      </c>
      <c r="AA656" s="17">
        <v>2024</v>
      </c>
      <c r="AB656" s="17" t="str">
        <f t="shared" si="50"/>
        <v>Nov</v>
      </c>
      <c r="AC656" s="17">
        <f t="shared" si="51"/>
        <v>2024</v>
      </c>
      <c r="AD656" s="17" t="s">
        <v>480</v>
      </c>
      <c r="AE656" s="38">
        <f t="shared" si="52"/>
        <v>2.2954545454545454</v>
      </c>
      <c r="AF656" s="31">
        <f t="shared" si="53"/>
        <v>0.43564356435643564</v>
      </c>
      <c r="AG656" s="17">
        <f ca="1">TODAY()-streaming_service_data!$D656</f>
        <v>125</v>
      </c>
      <c r="AH656" s="20" t="str">
        <f ca="1">IF(AG656&lt;=100,"Active",IF(streaming_service_data!$AG656&lt;200,"Moderate","In-Active"))</f>
        <v>Moderate</v>
      </c>
      <c r="AI656" s="2">
        <f t="shared" si="54"/>
        <v>9</v>
      </c>
    </row>
    <row r="657" spans="1:35" s="2" customFormat="1" ht="15" x14ac:dyDescent="0.2">
      <c r="A657" s="21">
        <v>6960</v>
      </c>
      <c r="B657" s="21" t="s">
        <v>351</v>
      </c>
      <c r="C657" s="22">
        <v>45271</v>
      </c>
      <c r="D657" s="22">
        <v>45622</v>
      </c>
      <c r="E657" s="21">
        <v>15.99</v>
      </c>
      <c r="F657" s="21">
        <v>214</v>
      </c>
      <c r="G657" s="21" t="s">
        <v>46</v>
      </c>
      <c r="H657" s="21">
        <v>5</v>
      </c>
      <c r="I657" s="21">
        <v>6</v>
      </c>
      <c r="J657" s="21" t="b">
        <v>1</v>
      </c>
      <c r="K657" s="21">
        <v>780</v>
      </c>
      <c r="L657" s="21">
        <v>16</v>
      </c>
      <c r="M657" s="21" t="s">
        <v>74</v>
      </c>
      <c r="N657" s="21" t="s">
        <v>26</v>
      </c>
      <c r="O657" s="21" t="s">
        <v>67</v>
      </c>
      <c r="P657" s="21">
        <v>1</v>
      </c>
      <c r="Q657" s="21">
        <v>3.3</v>
      </c>
      <c r="R657" s="21" t="b">
        <v>1</v>
      </c>
      <c r="S657" s="21" t="s">
        <v>28</v>
      </c>
      <c r="T657" s="21">
        <v>1651</v>
      </c>
      <c r="U657" s="21" t="s">
        <v>51</v>
      </c>
      <c r="V657" s="21" t="s">
        <v>68</v>
      </c>
      <c r="W657" s="21" t="s">
        <v>37</v>
      </c>
      <c r="X657" s="21">
        <v>11</v>
      </c>
      <c r="Y657" s="23">
        <f>streaming_service_data!$X657*streaming_service_data!$E657</f>
        <v>175.89000000000001</v>
      </c>
      <c r="Z657" s="21" t="s">
        <v>415</v>
      </c>
      <c r="AA657" s="21">
        <v>2023</v>
      </c>
      <c r="AB657" s="21" t="str">
        <f t="shared" si="50"/>
        <v>Nov</v>
      </c>
      <c r="AC657" s="21">
        <f t="shared" si="51"/>
        <v>2024</v>
      </c>
      <c r="AD657" s="21" t="s">
        <v>480</v>
      </c>
      <c r="AE657" s="39">
        <f t="shared" si="52"/>
        <v>214</v>
      </c>
      <c r="AF657" s="35">
        <f t="shared" si="53"/>
        <v>4.6728971962616819E-3</v>
      </c>
      <c r="AG657" s="21">
        <f ca="1">TODAY()-streaming_service_data!$D657</f>
        <v>123</v>
      </c>
      <c r="AH657" s="24" t="str">
        <f ca="1">IF(AG657&lt;=100,"Active",IF(streaming_service_data!$AG657&lt;200,"Moderate","In-Active"))</f>
        <v>Moderate</v>
      </c>
      <c r="AI657" s="2">
        <f t="shared" si="54"/>
        <v>11</v>
      </c>
    </row>
    <row r="658" spans="1:35" s="2" customFormat="1" ht="15" x14ac:dyDescent="0.2">
      <c r="A658" s="17">
        <v>6963</v>
      </c>
      <c r="B658" s="17" t="s">
        <v>201</v>
      </c>
      <c r="C658" s="25">
        <v>45084</v>
      </c>
      <c r="D658" s="25">
        <v>45625</v>
      </c>
      <c r="E658" s="17">
        <v>15.99</v>
      </c>
      <c r="F658" s="17">
        <v>172</v>
      </c>
      <c r="G658" s="17" t="s">
        <v>62</v>
      </c>
      <c r="H658" s="17">
        <v>2</v>
      </c>
      <c r="I658" s="17">
        <v>6</v>
      </c>
      <c r="J658" s="17" t="b">
        <v>0</v>
      </c>
      <c r="K658" s="17">
        <v>841</v>
      </c>
      <c r="L658" s="17">
        <v>83</v>
      </c>
      <c r="M658" s="17" t="s">
        <v>44</v>
      </c>
      <c r="N658" s="17" t="s">
        <v>26</v>
      </c>
      <c r="O658" s="17" t="s">
        <v>67</v>
      </c>
      <c r="P658" s="17">
        <v>44</v>
      </c>
      <c r="Q658" s="17">
        <v>5</v>
      </c>
      <c r="R658" s="17" t="b">
        <v>1</v>
      </c>
      <c r="S658" s="17" t="s">
        <v>28</v>
      </c>
      <c r="T658" s="17">
        <v>2933</v>
      </c>
      <c r="U658" s="17" t="s">
        <v>65</v>
      </c>
      <c r="V658" s="17" t="s">
        <v>36</v>
      </c>
      <c r="W658" s="17" t="s">
        <v>37</v>
      </c>
      <c r="X658" s="17">
        <v>17</v>
      </c>
      <c r="Y658" s="19">
        <f>streaming_service_data!$X658*streaming_service_data!$E658</f>
        <v>271.83</v>
      </c>
      <c r="Z658" s="17" t="s">
        <v>409</v>
      </c>
      <c r="AA658" s="17">
        <v>2023</v>
      </c>
      <c r="AB658" s="17" t="str">
        <f t="shared" si="50"/>
        <v>Nov</v>
      </c>
      <c r="AC658" s="17">
        <f t="shared" si="51"/>
        <v>2024</v>
      </c>
      <c r="AD658" s="17" t="s">
        <v>480</v>
      </c>
      <c r="AE658" s="38">
        <f t="shared" si="52"/>
        <v>3.9090909090909092</v>
      </c>
      <c r="AF658" s="31">
        <f t="shared" si="53"/>
        <v>0.2558139534883721</v>
      </c>
      <c r="AG658" s="17">
        <f ca="1">TODAY()-streaming_service_data!$D658</f>
        <v>120</v>
      </c>
      <c r="AH658" s="20" t="str">
        <f ca="1">IF(AG658&lt;=100,"Active",IF(streaming_service_data!$AG658&lt;200,"Moderate","In-Active"))</f>
        <v>Moderate</v>
      </c>
      <c r="AI658" s="2">
        <f t="shared" si="54"/>
        <v>17</v>
      </c>
    </row>
    <row r="659" spans="1:35" s="2" customFormat="1" ht="15" x14ac:dyDescent="0.2">
      <c r="A659" s="21">
        <v>6970</v>
      </c>
      <c r="B659" s="21" t="s">
        <v>227</v>
      </c>
      <c r="C659" s="22">
        <v>45643</v>
      </c>
      <c r="D659" s="22">
        <v>45424</v>
      </c>
      <c r="E659" s="21">
        <v>7.99</v>
      </c>
      <c r="F659" s="21">
        <v>225</v>
      </c>
      <c r="G659" s="21" t="s">
        <v>79</v>
      </c>
      <c r="H659" s="21">
        <v>3</v>
      </c>
      <c r="I659" s="21">
        <v>3</v>
      </c>
      <c r="J659" s="21" t="b">
        <v>1</v>
      </c>
      <c r="K659" s="21">
        <v>589</v>
      </c>
      <c r="L659" s="21">
        <v>103</v>
      </c>
      <c r="M659" s="21" t="s">
        <v>39</v>
      </c>
      <c r="N659" s="21" t="s">
        <v>49</v>
      </c>
      <c r="O659" s="21" t="s">
        <v>27</v>
      </c>
      <c r="P659" s="21">
        <v>93</v>
      </c>
      <c r="Q659" s="21">
        <v>3.2</v>
      </c>
      <c r="R659" s="21" t="b">
        <v>1</v>
      </c>
      <c r="S659" s="21" t="s">
        <v>28</v>
      </c>
      <c r="T659" s="21">
        <v>3313</v>
      </c>
      <c r="U659" s="21" t="s">
        <v>51</v>
      </c>
      <c r="V659" s="21" t="s">
        <v>30</v>
      </c>
      <c r="W659" s="21" t="s">
        <v>53</v>
      </c>
      <c r="X659" s="21">
        <v>7</v>
      </c>
      <c r="Y659" s="23">
        <f>streaming_service_data!$X659*streaming_service_data!$E659</f>
        <v>55.93</v>
      </c>
      <c r="Z659" s="21" t="s">
        <v>415</v>
      </c>
      <c r="AA659" s="21">
        <v>2024</v>
      </c>
      <c r="AB659" s="21" t="str">
        <f t="shared" si="50"/>
        <v>May</v>
      </c>
      <c r="AC659" s="21">
        <f t="shared" si="51"/>
        <v>2024</v>
      </c>
      <c r="AD659" s="21" t="s">
        <v>479</v>
      </c>
      <c r="AE659" s="39">
        <f t="shared" si="52"/>
        <v>2.4193548387096775</v>
      </c>
      <c r="AF659" s="35">
        <f t="shared" si="53"/>
        <v>0.41333333333333333</v>
      </c>
      <c r="AG659" s="21">
        <f ca="1">TODAY()-streaming_service_data!$D659</f>
        <v>321</v>
      </c>
      <c r="AH659" s="24" t="str">
        <f ca="1">IF(AG659&lt;=100,"Active",IF(streaming_service_data!$AG659&lt;200,"Moderate","In-Active"))</f>
        <v>In-Active</v>
      </c>
      <c r="AI659" s="2">
        <f t="shared" si="54"/>
        <v>7</v>
      </c>
    </row>
    <row r="660" spans="1:35" s="2" customFormat="1" ht="15" x14ac:dyDescent="0.2">
      <c r="A660" s="17">
        <v>6974</v>
      </c>
      <c r="B660" s="17" t="s">
        <v>66</v>
      </c>
      <c r="C660" s="25">
        <v>45168</v>
      </c>
      <c r="D660" s="25">
        <v>45624</v>
      </c>
      <c r="E660" s="17">
        <v>11.99</v>
      </c>
      <c r="F660" s="17">
        <v>420</v>
      </c>
      <c r="G660" s="17" t="s">
        <v>62</v>
      </c>
      <c r="H660" s="17">
        <v>1</v>
      </c>
      <c r="I660" s="17">
        <v>2</v>
      </c>
      <c r="J660" s="17" t="b">
        <v>0</v>
      </c>
      <c r="K660" s="17">
        <v>1000</v>
      </c>
      <c r="L660" s="17">
        <v>159</v>
      </c>
      <c r="M660" s="17" t="s">
        <v>48</v>
      </c>
      <c r="N660" s="17" t="s">
        <v>64</v>
      </c>
      <c r="O660" s="17" t="s">
        <v>34</v>
      </c>
      <c r="P660" s="17">
        <v>22</v>
      </c>
      <c r="Q660" s="17">
        <v>4.8</v>
      </c>
      <c r="R660" s="17" t="b">
        <v>0</v>
      </c>
      <c r="S660" s="17" t="s">
        <v>28</v>
      </c>
      <c r="T660" s="17">
        <v>2229</v>
      </c>
      <c r="U660" s="17" t="s">
        <v>51</v>
      </c>
      <c r="V660" s="17" t="s">
        <v>36</v>
      </c>
      <c r="W660" s="17" t="s">
        <v>53</v>
      </c>
      <c r="X660" s="17">
        <v>14</v>
      </c>
      <c r="Y660" s="19">
        <f>streaming_service_data!$X660*streaming_service_data!$E660</f>
        <v>167.86</v>
      </c>
      <c r="Z660" s="17" t="s">
        <v>411</v>
      </c>
      <c r="AA660" s="17">
        <v>2023</v>
      </c>
      <c r="AB660" s="17" t="str">
        <f t="shared" si="50"/>
        <v>Nov</v>
      </c>
      <c r="AC660" s="17">
        <f t="shared" si="51"/>
        <v>2024</v>
      </c>
      <c r="AD660" s="17" t="s">
        <v>478</v>
      </c>
      <c r="AE660" s="38">
        <f t="shared" si="52"/>
        <v>19.09090909090909</v>
      </c>
      <c r="AF660" s="31">
        <f t="shared" si="53"/>
        <v>5.2380952380952382E-2</v>
      </c>
      <c r="AG660" s="17">
        <f ca="1">TODAY()-streaming_service_data!$D660</f>
        <v>121</v>
      </c>
      <c r="AH660" s="20" t="str">
        <f ca="1">IF(AG660&lt;=100,"Active",IF(streaming_service_data!$AG660&lt;200,"Moderate","In-Active"))</f>
        <v>Moderate</v>
      </c>
      <c r="AI660" s="2">
        <f t="shared" si="54"/>
        <v>14</v>
      </c>
    </row>
    <row r="661" spans="1:35" s="2" customFormat="1" ht="15" x14ac:dyDescent="0.2">
      <c r="A661" s="21">
        <v>6983</v>
      </c>
      <c r="B661" s="21" t="s">
        <v>72</v>
      </c>
      <c r="C661" s="22">
        <v>45532</v>
      </c>
      <c r="D661" s="22">
        <v>45485</v>
      </c>
      <c r="E661" s="21">
        <v>11.99</v>
      </c>
      <c r="F661" s="21">
        <v>335</v>
      </c>
      <c r="G661" s="21" t="s">
        <v>43</v>
      </c>
      <c r="H661" s="21">
        <v>1</v>
      </c>
      <c r="I661" s="21">
        <v>2</v>
      </c>
      <c r="J661" s="21" t="b">
        <v>1</v>
      </c>
      <c r="K661" s="21">
        <v>484</v>
      </c>
      <c r="L661" s="21">
        <v>54</v>
      </c>
      <c r="M661" s="21" t="s">
        <v>44</v>
      </c>
      <c r="N661" s="21" t="s">
        <v>26</v>
      </c>
      <c r="O661" s="21" t="s">
        <v>67</v>
      </c>
      <c r="P661" s="21">
        <v>51</v>
      </c>
      <c r="Q661" s="21">
        <v>4</v>
      </c>
      <c r="R661" s="21" t="b">
        <v>1</v>
      </c>
      <c r="S661" s="21" t="s">
        <v>28</v>
      </c>
      <c r="T661" s="21">
        <v>3424</v>
      </c>
      <c r="U661" s="21" t="s">
        <v>29</v>
      </c>
      <c r="V661" s="21" t="s">
        <v>60</v>
      </c>
      <c r="W661" s="21" t="s">
        <v>37</v>
      </c>
      <c r="X661" s="21">
        <v>1</v>
      </c>
      <c r="Y661" s="23">
        <f>streaming_service_data!$X661*streaming_service_data!$E661</f>
        <v>11.99</v>
      </c>
      <c r="Z661" s="21" t="s">
        <v>411</v>
      </c>
      <c r="AA661" s="21">
        <v>2024</v>
      </c>
      <c r="AB661" s="21" t="str">
        <f t="shared" si="50"/>
        <v>Jul</v>
      </c>
      <c r="AC661" s="21">
        <f t="shared" si="51"/>
        <v>2024</v>
      </c>
      <c r="AD661" s="21" t="s">
        <v>478</v>
      </c>
      <c r="AE661" s="39">
        <f t="shared" si="52"/>
        <v>6.5686274509803919</v>
      </c>
      <c r="AF661" s="35">
        <f t="shared" si="53"/>
        <v>0.15223880597014924</v>
      </c>
      <c r="AG661" s="21">
        <f ca="1">TODAY()-streaming_service_data!$D661</f>
        <v>260</v>
      </c>
      <c r="AH661" s="24" t="str">
        <f ca="1">IF(AG661&lt;=100,"Active",IF(streaming_service_data!$AG661&lt;200,"Moderate","In-Active"))</f>
        <v>In-Active</v>
      </c>
      <c r="AI661" s="2">
        <f t="shared" si="54"/>
        <v>1</v>
      </c>
    </row>
    <row r="662" spans="1:35" s="2" customFormat="1" ht="15" x14ac:dyDescent="0.2">
      <c r="A662" s="17">
        <v>6998</v>
      </c>
      <c r="B662" s="17" t="s">
        <v>92</v>
      </c>
      <c r="C662" s="25">
        <v>45373</v>
      </c>
      <c r="D662" s="25">
        <v>45334</v>
      </c>
      <c r="E662" s="17">
        <v>7.99</v>
      </c>
      <c r="F662" s="17">
        <v>54</v>
      </c>
      <c r="G662" s="17" t="s">
        <v>43</v>
      </c>
      <c r="H662" s="17">
        <v>4</v>
      </c>
      <c r="I662" s="17">
        <v>5</v>
      </c>
      <c r="J662" s="17" t="b">
        <v>1</v>
      </c>
      <c r="K662" s="17">
        <v>285</v>
      </c>
      <c r="L662" s="17">
        <v>66</v>
      </c>
      <c r="M662" s="17" t="s">
        <v>48</v>
      </c>
      <c r="N662" s="17" t="s">
        <v>49</v>
      </c>
      <c r="O662" s="17" t="s">
        <v>56</v>
      </c>
      <c r="P662" s="17">
        <v>43</v>
      </c>
      <c r="Q662" s="17">
        <v>3.8</v>
      </c>
      <c r="R662" s="17" t="b">
        <v>0</v>
      </c>
      <c r="S662" s="17" t="s">
        <v>28</v>
      </c>
      <c r="T662" s="17">
        <v>290</v>
      </c>
      <c r="U662" s="17" t="s">
        <v>65</v>
      </c>
      <c r="V662" s="17" t="s">
        <v>60</v>
      </c>
      <c r="W662" s="17" t="s">
        <v>31</v>
      </c>
      <c r="X662" s="17">
        <v>1</v>
      </c>
      <c r="Y662" s="19">
        <f>streaming_service_data!$X662*streaming_service_data!$E662</f>
        <v>7.99</v>
      </c>
      <c r="Z662" s="17" t="s">
        <v>406</v>
      </c>
      <c r="AA662" s="17">
        <v>2024</v>
      </c>
      <c r="AB662" s="17" t="str">
        <f t="shared" si="50"/>
        <v>Feb</v>
      </c>
      <c r="AC662" s="17">
        <f t="shared" si="51"/>
        <v>2024</v>
      </c>
      <c r="AD662" s="17" t="s">
        <v>479</v>
      </c>
      <c r="AE662" s="38">
        <f t="shared" si="52"/>
        <v>1.2558139534883721</v>
      </c>
      <c r="AF662" s="31">
        <f t="shared" si="53"/>
        <v>0.79629629629629628</v>
      </c>
      <c r="AG662" s="17">
        <f ca="1">TODAY()-streaming_service_data!$D662</f>
        <v>411</v>
      </c>
      <c r="AH662" s="20" t="str">
        <f ca="1">IF(AG662&lt;=100,"Active",IF(streaming_service_data!$AG662&lt;200,"Moderate","In-Active"))</f>
        <v>In-Active</v>
      </c>
      <c r="AI662" s="2">
        <f t="shared" si="54"/>
        <v>1</v>
      </c>
    </row>
    <row r="663" spans="1:35" s="2" customFormat="1" ht="15" x14ac:dyDescent="0.2">
      <c r="A663" s="21">
        <v>7001</v>
      </c>
      <c r="B663" s="21" t="s">
        <v>112</v>
      </c>
      <c r="C663" s="22">
        <v>45146</v>
      </c>
      <c r="D663" s="22">
        <v>45626</v>
      </c>
      <c r="E663" s="21">
        <v>11.99</v>
      </c>
      <c r="F663" s="21">
        <v>24</v>
      </c>
      <c r="G663" s="21" t="s">
        <v>33</v>
      </c>
      <c r="H663" s="21">
        <v>4</v>
      </c>
      <c r="I663" s="21">
        <v>4</v>
      </c>
      <c r="J663" s="21" t="b">
        <v>0</v>
      </c>
      <c r="K663" s="21">
        <v>30</v>
      </c>
      <c r="L663" s="21">
        <v>20</v>
      </c>
      <c r="M663" s="21" t="s">
        <v>44</v>
      </c>
      <c r="N663" s="21" t="s">
        <v>64</v>
      </c>
      <c r="O663" s="21" t="s">
        <v>27</v>
      </c>
      <c r="P663" s="21">
        <v>98</v>
      </c>
      <c r="Q663" s="21">
        <v>3.9</v>
      </c>
      <c r="R663" s="21" t="b">
        <v>0</v>
      </c>
      <c r="S663" s="21" t="s">
        <v>28</v>
      </c>
      <c r="T663" s="21">
        <v>4477</v>
      </c>
      <c r="U663" s="21" t="s">
        <v>57</v>
      </c>
      <c r="V663" s="21" t="s">
        <v>52</v>
      </c>
      <c r="W663" s="21" t="s">
        <v>75</v>
      </c>
      <c r="X663" s="21">
        <v>15</v>
      </c>
      <c r="Y663" s="23">
        <f>streaming_service_data!$X663*streaming_service_data!$E663</f>
        <v>179.85</v>
      </c>
      <c r="Z663" s="21" t="s">
        <v>411</v>
      </c>
      <c r="AA663" s="21">
        <v>2023</v>
      </c>
      <c r="AB663" s="21" t="str">
        <f t="shared" si="50"/>
        <v>Nov</v>
      </c>
      <c r="AC663" s="21">
        <f t="shared" si="51"/>
        <v>2024</v>
      </c>
      <c r="AD663" s="21" t="s">
        <v>478</v>
      </c>
      <c r="AE663" s="39">
        <f t="shared" si="52"/>
        <v>0.24489795918367346</v>
      </c>
      <c r="AF663" s="35">
        <f t="shared" si="53"/>
        <v>4.083333333333333</v>
      </c>
      <c r="AG663" s="21">
        <f ca="1">TODAY()-streaming_service_data!$D663</f>
        <v>119</v>
      </c>
      <c r="AH663" s="24" t="str">
        <f ca="1">IF(AG663&lt;=100,"Active",IF(streaming_service_data!$AG663&lt;200,"Moderate","In-Active"))</f>
        <v>Moderate</v>
      </c>
      <c r="AI663" s="2">
        <f t="shared" si="54"/>
        <v>15</v>
      </c>
    </row>
    <row r="664" spans="1:35" s="2" customFormat="1" ht="15" x14ac:dyDescent="0.2">
      <c r="A664" s="17">
        <v>7015</v>
      </c>
      <c r="B664" s="17" t="s">
        <v>370</v>
      </c>
      <c r="C664" s="25">
        <v>45332</v>
      </c>
      <c r="D664" s="25">
        <v>45547</v>
      </c>
      <c r="E664" s="17">
        <v>11.99</v>
      </c>
      <c r="F664" s="17">
        <v>424</v>
      </c>
      <c r="G664" s="17" t="s">
        <v>33</v>
      </c>
      <c r="H664" s="17">
        <v>1</v>
      </c>
      <c r="I664" s="17">
        <v>3</v>
      </c>
      <c r="J664" s="17" t="b">
        <v>1</v>
      </c>
      <c r="K664" s="17">
        <v>684</v>
      </c>
      <c r="L664" s="17">
        <v>127</v>
      </c>
      <c r="M664" s="17" t="s">
        <v>63</v>
      </c>
      <c r="N664" s="17" t="s">
        <v>64</v>
      </c>
      <c r="O664" s="17" t="s">
        <v>41</v>
      </c>
      <c r="P664" s="17">
        <v>97</v>
      </c>
      <c r="Q664" s="17">
        <v>4.5999999999999996</v>
      </c>
      <c r="R664" s="17" t="b">
        <v>0</v>
      </c>
      <c r="S664" s="17" t="s">
        <v>28</v>
      </c>
      <c r="T664" s="17">
        <v>2070</v>
      </c>
      <c r="U664" s="17" t="s">
        <v>57</v>
      </c>
      <c r="V664" s="17" t="s">
        <v>36</v>
      </c>
      <c r="W664" s="17" t="s">
        <v>31</v>
      </c>
      <c r="X664" s="17">
        <v>7</v>
      </c>
      <c r="Y664" s="19">
        <f>streaming_service_data!$X664*streaming_service_data!$E664</f>
        <v>83.93</v>
      </c>
      <c r="Z664" s="17" t="s">
        <v>405</v>
      </c>
      <c r="AA664" s="17">
        <v>2024</v>
      </c>
      <c r="AB664" s="17" t="str">
        <f t="shared" si="50"/>
        <v>Sep</v>
      </c>
      <c r="AC664" s="17">
        <f t="shared" si="51"/>
        <v>2024</v>
      </c>
      <c r="AD664" s="17" t="s">
        <v>478</v>
      </c>
      <c r="AE664" s="38">
        <f t="shared" si="52"/>
        <v>4.3711340206185563</v>
      </c>
      <c r="AF664" s="31">
        <f t="shared" si="53"/>
        <v>0.22877358490566038</v>
      </c>
      <c r="AG664" s="17">
        <f ca="1">TODAY()-streaming_service_data!$D664</f>
        <v>198</v>
      </c>
      <c r="AH664" s="20" t="str">
        <f ca="1">IF(AG664&lt;=100,"Active",IF(streaming_service_data!$AG664&lt;200,"Moderate","In-Active"))</f>
        <v>Moderate</v>
      </c>
      <c r="AI664" s="2">
        <f t="shared" si="54"/>
        <v>7</v>
      </c>
    </row>
    <row r="665" spans="1:35" s="2" customFormat="1" ht="15" x14ac:dyDescent="0.2">
      <c r="A665" s="21">
        <v>7030</v>
      </c>
      <c r="B665" s="21" t="s">
        <v>324</v>
      </c>
      <c r="C665" s="22">
        <v>45370</v>
      </c>
      <c r="D665" s="22">
        <v>45619</v>
      </c>
      <c r="E665" s="21">
        <v>15.99</v>
      </c>
      <c r="F665" s="21">
        <v>210</v>
      </c>
      <c r="G665" s="21" t="s">
        <v>46</v>
      </c>
      <c r="H665" s="21">
        <v>3</v>
      </c>
      <c r="I665" s="21">
        <v>4</v>
      </c>
      <c r="J665" s="21" t="b">
        <v>0</v>
      </c>
      <c r="K665" s="21">
        <v>666</v>
      </c>
      <c r="L665" s="21">
        <v>164</v>
      </c>
      <c r="M665" s="21" t="s">
        <v>25</v>
      </c>
      <c r="N665" s="21" t="s">
        <v>26</v>
      </c>
      <c r="O665" s="21" t="s">
        <v>41</v>
      </c>
      <c r="P665" s="21">
        <v>38</v>
      </c>
      <c r="Q665" s="21">
        <v>4.2</v>
      </c>
      <c r="R665" s="21" t="b">
        <v>0</v>
      </c>
      <c r="S665" s="21" t="s">
        <v>28</v>
      </c>
      <c r="T665" s="21">
        <v>1461</v>
      </c>
      <c r="U665" s="21" t="s">
        <v>51</v>
      </c>
      <c r="V665" s="21" t="s">
        <v>68</v>
      </c>
      <c r="W665" s="21" t="s">
        <v>31</v>
      </c>
      <c r="X665" s="21">
        <v>8</v>
      </c>
      <c r="Y665" s="23">
        <f>streaming_service_data!$X665*streaming_service_data!$E665</f>
        <v>127.92</v>
      </c>
      <c r="Z665" s="21" t="s">
        <v>406</v>
      </c>
      <c r="AA665" s="21">
        <v>2024</v>
      </c>
      <c r="AB665" s="21" t="str">
        <f t="shared" si="50"/>
        <v>Nov</v>
      </c>
      <c r="AC665" s="21">
        <f t="shared" si="51"/>
        <v>2024</v>
      </c>
      <c r="AD665" s="21" t="s">
        <v>480</v>
      </c>
      <c r="AE665" s="39">
        <f t="shared" si="52"/>
        <v>5.5263157894736841</v>
      </c>
      <c r="AF665" s="35">
        <f t="shared" si="53"/>
        <v>0.18095238095238095</v>
      </c>
      <c r="AG665" s="21">
        <f ca="1">TODAY()-streaming_service_data!$D665</f>
        <v>126</v>
      </c>
      <c r="AH665" s="24" t="str">
        <f ca="1">IF(AG665&lt;=100,"Active",IF(streaming_service_data!$AG665&lt;200,"Moderate","In-Active"))</f>
        <v>Moderate</v>
      </c>
      <c r="AI665" s="2">
        <f t="shared" si="54"/>
        <v>8</v>
      </c>
    </row>
    <row r="666" spans="1:35" s="2" customFormat="1" ht="15" x14ac:dyDescent="0.2">
      <c r="A666" s="17">
        <v>7046</v>
      </c>
      <c r="B666" s="17" t="s">
        <v>213</v>
      </c>
      <c r="C666" s="25">
        <v>44983</v>
      </c>
      <c r="D666" s="25">
        <v>45577</v>
      </c>
      <c r="E666" s="17">
        <v>15.99</v>
      </c>
      <c r="F666" s="17">
        <v>208</v>
      </c>
      <c r="G666" s="17" t="s">
        <v>55</v>
      </c>
      <c r="H666" s="17">
        <v>5</v>
      </c>
      <c r="I666" s="17">
        <v>6</v>
      </c>
      <c r="J666" s="17" t="b">
        <v>0</v>
      </c>
      <c r="K666" s="17">
        <v>512</v>
      </c>
      <c r="L666" s="17">
        <v>176</v>
      </c>
      <c r="M666" s="17" t="s">
        <v>59</v>
      </c>
      <c r="N666" s="17" t="s">
        <v>26</v>
      </c>
      <c r="O666" s="17" t="s">
        <v>67</v>
      </c>
      <c r="P666" s="17">
        <v>36</v>
      </c>
      <c r="Q666" s="17">
        <v>4.7</v>
      </c>
      <c r="R666" s="17" t="b">
        <v>0</v>
      </c>
      <c r="S666" s="17" t="s">
        <v>28</v>
      </c>
      <c r="T666" s="17">
        <v>4147</v>
      </c>
      <c r="U666" s="17" t="s">
        <v>29</v>
      </c>
      <c r="V666" s="17" t="s">
        <v>68</v>
      </c>
      <c r="W666" s="17" t="s">
        <v>75</v>
      </c>
      <c r="X666" s="17">
        <v>19</v>
      </c>
      <c r="Y666" s="19">
        <f>streaming_service_data!$X666*streaming_service_data!$E666</f>
        <v>303.81</v>
      </c>
      <c r="Z666" s="17" t="s">
        <v>405</v>
      </c>
      <c r="AA666" s="17">
        <v>2023</v>
      </c>
      <c r="AB666" s="17" t="str">
        <f t="shared" si="50"/>
        <v>Oct</v>
      </c>
      <c r="AC666" s="17">
        <f t="shared" si="51"/>
        <v>2024</v>
      </c>
      <c r="AD666" s="17" t="s">
        <v>480</v>
      </c>
      <c r="AE666" s="38">
        <f t="shared" si="52"/>
        <v>5.7777777777777777</v>
      </c>
      <c r="AF666" s="31">
        <f t="shared" si="53"/>
        <v>0.17307692307692307</v>
      </c>
      <c r="AG666" s="17">
        <f ca="1">TODAY()-streaming_service_data!$D666</f>
        <v>168</v>
      </c>
      <c r="AH666" s="20" t="str">
        <f ca="1">IF(AG666&lt;=100,"Active",IF(streaming_service_data!$AG666&lt;200,"Moderate","In-Active"))</f>
        <v>Moderate</v>
      </c>
      <c r="AI666" s="2">
        <f t="shared" si="54"/>
        <v>19</v>
      </c>
    </row>
    <row r="667" spans="1:35" s="2" customFormat="1" ht="15" x14ac:dyDescent="0.2">
      <c r="A667" s="21">
        <v>7051</v>
      </c>
      <c r="B667" s="21" t="s">
        <v>23</v>
      </c>
      <c r="C667" s="22">
        <v>45060</v>
      </c>
      <c r="D667" s="22">
        <v>45642</v>
      </c>
      <c r="E667" s="21">
        <v>7.99</v>
      </c>
      <c r="F667" s="21">
        <v>366</v>
      </c>
      <c r="G667" s="21" t="s">
        <v>33</v>
      </c>
      <c r="H667" s="21">
        <v>1</v>
      </c>
      <c r="I667" s="21">
        <v>1</v>
      </c>
      <c r="J667" s="21" t="b">
        <v>1</v>
      </c>
      <c r="K667" s="21">
        <v>257</v>
      </c>
      <c r="L667" s="21">
        <v>46</v>
      </c>
      <c r="M667" s="21" t="s">
        <v>63</v>
      </c>
      <c r="N667" s="21" t="s">
        <v>40</v>
      </c>
      <c r="O667" s="21" t="s">
        <v>67</v>
      </c>
      <c r="P667" s="21">
        <v>7</v>
      </c>
      <c r="Q667" s="21">
        <v>4.5</v>
      </c>
      <c r="R667" s="21" t="b">
        <v>1</v>
      </c>
      <c r="S667" s="21" t="s">
        <v>28</v>
      </c>
      <c r="T667" s="21">
        <v>2535</v>
      </c>
      <c r="U667" s="21" t="s">
        <v>65</v>
      </c>
      <c r="V667" s="21" t="s">
        <v>36</v>
      </c>
      <c r="W667" s="21" t="s">
        <v>37</v>
      </c>
      <c r="X667" s="21">
        <v>19</v>
      </c>
      <c r="Y667" s="23">
        <f>streaming_service_data!$X667*streaming_service_data!$E667</f>
        <v>151.81</v>
      </c>
      <c r="Z667" s="21" t="s">
        <v>408</v>
      </c>
      <c r="AA667" s="21">
        <v>2023</v>
      </c>
      <c r="AB667" s="21" t="str">
        <f t="shared" si="50"/>
        <v>Dec</v>
      </c>
      <c r="AC667" s="21">
        <f t="shared" si="51"/>
        <v>2024</v>
      </c>
      <c r="AD667" s="21" t="s">
        <v>479</v>
      </c>
      <c r="AE667" s="39">
        <f t="shared" si="52"/>
        <v>52.285714285714285</v>
      </c>
      <c r="AF667" s="35">
        <f t="shared" si="53"/>
        <v>1.912568306010929E-2</v>
      </c>
      <c r="AG667" s="21">
        <f ca="1">TODAY()-streaming_service_data!$D667</f>
        <v>103</v>
      </c>
      <c r="AH667" s="24" t="str">
        <f ca="1">IF(AG667&lt;=100,"Active",IF(streaming_service_data!$AG667&lt;200,"Moderate","In-Active"))</f>
        <v>Moderate</v>
      </c>
      <c r="AI667" s="2">
        <f t="shared" si="54"/>
        <v>19</v>
      </c>
    </row>
    <row r="668" spans="1:35" s="2" customFormat="1" ht="15" x14ac:dyDescent="0.2">
      <c r="A668" s="17">
        <v>7072</v>
      </c>
      <c r="B668" s="17" t="s">
        <v>327</v>
      </c>
      <c r="C668" s="25">
        <v>45109</v>
      </c>
      <c r="D668" s="25">
        <v>45615</v>
      </c>
      <c r="E668" s="17">
        <v>15.99</v>
      </c>
      <c r="F668" s="17">
        <v>446</v>
      </c>
      <c r="G668" s="17" t="s">
        <v>43</v>
      </c>
      <c r="H668" s="17">
        <v>1</v>
      </c>
      <c r="I668" s="17">
        <v>4</v>
      </c>
      <c r="J668" s="17" t="b">
        <v>1</v>
      </c>
      <c r="K668" s="17">
        <v>897</v>
      </c>
      <c r="L668" s="17">
        <v>19</v>
      </c>
      <c r="M668" s="17" t="s">
        <v>63</v>
      </c>
      <c r="N668" s="17" t="s">
        <v>26</v>
      </c>
      <c r="O668" s="17" t="s">
        <v>56</v>
      </c>
      <c r="P668" s="17">
        <v>14</v>
      </c>
      <c r="Q668" s="17">
        <v>3.5</v>
      </c>
      <c r="R668" s="17" t="b">
        <v>1</v>
      </c>
      <c r="S668" s="17" t="s">
        <v>28</v>
      </c>
      <c r="T668" s="17">
        <v>4409</v>
      </c>
      <c r="U668" s="17" t="s">
        <v>35</v>
      </c>
      <c r="V668" s="17" t="s">
        <v>36</v>
      </c>
      <c r="W668" s="17" t="s">
        <v>31</v>
      </c>
      <c r="X668" s="17">
        <v>16</v>
      </c>
      <c r="Y668" s="19">
        <f>streaming_service_data!$X668*streaming_service_data!$E668</f>
        <v>255.84</v>
      </c>
      <c r="Z668" s="17" t="s">
        <v>410</v>
      </c>
      <c r="AA668" s="17">
        <v>2023</v>
      </c>
      <c r="AB668" s="17" t="str">
        <f t="shared" si="50"/>
        <v>Nov</v>
      </c>
      <c r="AC668" s="17">
        <f t="shared" si="51"/>
        <v>2024</v>
      </c>
      <c r="AD668" s="17" t="s">
        <v>480</v>
      </c>
      <c r="AE668" s="38">
        <f t="shared" si="52"/>
        <v>31.857142857142858</v>
      </c>
      <c r="AF668" s="31">
        <f t="shared" si="53"/>
        <v>3.1390134529147982E-2</v>
      </c>
      <c r="AG668" s="17">
        <f ca="1">TODAY()-streaming_service_data!$D668</f>
        <v>130</v>
      </c>
      <c r="AH668" s="20" t="str">
        <f ca="1">IF(AG668&lt;=100,"Active",IF(streaming_service_data!$AG668&lt;200,"Moderate","In-Active"))</f>
        <v>Moderate</v>
      </c>
      <c r="AI668" s="2">
        <f t="shared" si="54"/>
        <v>16</v>
      </c>
    </row>
    <row r="669" spans="1:35" s="2" customFormat="1" ht="15" x14ac:dyDescent="0.2">
      <c r="A669" s="21">
        <v>7088</v>
      </c>
      <c r="B669" s="21" t="s">
        <v>88</v>
      </c>
      <c r="C669" s="22">
        <v>45292</v>
      </c>
      <c r="D669" s="22">
        <v>45617</v>
      </c>
      <c r="E669" s="21">
        <v>11.99</v>
      </c>
      <c r="F669" s="21">
        <v>176</v>
      </c>
      <c r="G669" s="21" t="s">
        <v>46</v>
      </c>
      <c r="H669" s="21">
        <v>5</v>
      </c>
      <c r="I669" s="21">
        <v>5</v>
      </c>
      <c r="J669" s="21" t="b">
        <v>1</v>
      </c>
      <c r="K669" s="21">
        <v>276</v>
      </c>
      <c r="L669" s="21">
        <v>138</v>
      </c>
      <c r="M669" s="21" t="s">
        <v>59</v>
      </c>
      <c r="N669" s="21" t="s">
        <v>26</v>
      </c>
      <c r="O669" s="21" t="s">
        <v>50</v>
      </c>
      <c r="P669" s="21">
        <v>56</v>
      </c>
      <c r="Q669" s="21">
        <v>4.7</v>
      </c>
      <c r="R669" s="21" t="b">
        <v>0</v>
      </c>
      <c r="S669" s="21" t="s">
        <v>28</v>
      </c>
      <c r="T669" s="21">
        <v>2891</v>
      </c>
      <c r="U669" s="21" t="s">
        <v>29</v>
      </c>
      <c r="V669" s="21" t="s">
        <v>52</v>
      </c>
      <c r="W669" s="21" t="s">
        <v>53</v>
      </c>
      <c r="X669" s="21">
        <v>10</v>
      </c>
      <c r="Y669" s="23">
        <f>streaming_service_data!$X669*streaming_service_data!$E669</f>
        <v>119.9</v>
      </c>
      <c r="Z669" s="21" t="s">
        <v>404</v>
      </c>
      <c r="AA669" s="21">
        <v>2024</v>
      </c>
      <c r="AB669" s="21" t="str">
        <f t="shared" si="50"/>
        <v>Nov</v>
      </c>
      <c r="AC669" s="21">
        <f t="shared" si="51"/>
        <v>2024</v>
      </c>
      <c r="AD669" s="21" t="s">
        <v>478</v>
      </c>
      <c r="AE669" s="39">
        <f t="shared" si="52"/>
        <v>3.1428571428571428</v>
      </c>
      <c r="AF669" s="35">
        <f t="shared" si="53"/>
        <v>0.31818181818181818</v>
      </c>
      <c r="AG669" s="21">
        <f ca="1">TODAY()-streaming_service_data!$D669</f>
        <v>128</v>
      </c>
      <c r="AH669" s="24" t="str">
        <f ca="1">IF(AG669&lt;=100,"Active",IF(streaming_service_data!$AG669&lt;200,"Moderate","In-Active"))</f>
        <v>Moderate</v>
      </c>
      <c r="AI669" s="2">
        <f t="shared" si="54"/>
        <v>10</v>
      </c>
    </row>
    <row r="670" spans="1:35" s="2" customFormat="1" ht="15" x14ac:dyDescent="0.2">
      <c r="A670" s="17">
        <v>7089</v>
      </c>
      <c r="B670" s="17" t="s">
        <v>220</v>
      </c>
      <c r="C670" s="25">
        <v>44988</v>
      </c>
      <c r="D670" s="25">
        <v>45608</v>
      </c>
      <c r="E670" s="17">
        <v>7.99</v>
      </c>
      <c r="F670" s="17">
        <v>367</v>
      </c>
      <c r="G670" s="17" t="s">
        <v>79</v>
      </c>
      <c r="H670" s="17">
        <v>1</v>
      </c>
      <c r="I670" s="17">
        <v>3</v>
      </c>
      <c r="J670" s="17" t="b">
        <v>0</v>
      </c>
      <c r="K670" s="17">
        <v>522</v>
      </c>
      <c r="L670" s="17">
        <v>10</v>
      </c>
      <c r="M670" s="17" t="s">
        <v>25</v>
      </c>
      <c r="N670" s="17" t="s">
        <v>26</v>
      </c>
      <c r="O670" s="17" t="s">
        <v>41</v>
      </c>
      <c r="P670" s="17">
        <v>70</v>
      </c>
      <c r="Q670" s="17">
        <v>3.8</v>
      </c>
      <c r="R670" s="17" t="b">
        <v>0</v>
      </c>
      <c r="S670" s="17" t="s">
        <v>28</v>
      </c>
      <c r="T670" s="17">
        <v>2344</v>
      </c>
      <c r="U670" s="17" t="s">
        <v>35</v>
      </c>
      <c r="V670" s="17" t="s">
        <v>36</v>
      </c>
      <c r="W670" s="17" t="s">
        <v>53</v>
      </c>
      <c r="X670" s="17">
        <v>20</v>
      </c>
      <c r="Y670" s="19">
        <f>streaming_service_data!$X670*streaming_service_data!$E670</f>
        <v>159.80000000000001</v>
      </c>
      <c r="Z670" s="17" t="s">
        <v>406</v>
      </c>
      <c r="AA670" s="17">
        <v>2023</v>
      </c>
      <c r="AB670" s="17" t="str">
        <f t="shared" si="50"/>
        <v>Nov</v>
      </c>
      <c r="AC670" s="17">
        <f t="shared" si="51"/>
        <v>2024</v>
      </c>
      <c r="AD670" s="17" t="s">
        <v>479</v>
      </c>
      <c r="AE670" s="38">
        <f t="shared" si="52"/>
        <v>5.2428571428571429</v>
      </c>
      <c r="AF670" s="31">
        <f t="shared" si="53"/>
        <v>0.1907356948228883</v>
      </c>
      <c r="AG670" s="17">
        <f ca="1">TODAY()-streaming_service_data!$D670</f>
        <v>137</v>
      </c>
      <c r="AH670" s="20" t="str">
        <f ca="1">IF(AG670&lt;=100,"Active",IF(streaming_service_data!$AG670&lt;200,"Moderate","In-Active"))</f>
        <v>Moderate</v>
      </c>
      <c r="AI670" s="2">
        <f t="shared" si="54"/>
        <v>20</v>
      </c>
    </row>
    <row r="671" spans="1:35" s="2" customFormat="1" ht="15" x14ac:dyDescent="0.2">
      <c r="A671" s="21">
        <v>7093</v>
      </c>
      <c r="B671" s="21" t="s">
        <v>73</v>
      </c>
      <c r="C671" s="22">
        <v>45113</v>
      </c>
      <c r="D671" s="22">
        <v>45608</v>
      </c>
      <c r="E671" s="21">
        <v>7.99</v>
      </c>
      <c r="F671" s="21">
        <v>69</v>
      </c>
      <c r="G671" s="21" t="s">
        <v>46</v>
      </c>
      <c r="H671" s="21">
        <v>2</v>
      </c>
      <c r="I671" s="21">
        <v>5</v>
      </c>
      <c r="J671" s="21" t="b">
        <v>0</v>
      </c>
      <c r="K671" s="21">
        <v>222</v>
      </c>
      <c r="L671" s="21">
        <v>13</v>
      </c>
      <c r="M671" s="21" t="s">
        <v>74</v>
      </c>
      <c r="N671" s="21" t="s">
        <v>26</v>
      </c>
      <c r="O671" s="21" t="s">
        <v>34</v>
      </c>
      <c r="P671" s="21">
        <v>0</v>
      </c>
      <c r="Q671" s="21">
        <v>4.7</v>
      </c>
      <c r="R671" s="21" t="b">
        <v>1</v>
      </c>
      <c r="S671" s="21" t="s">
        <v>28</v>
      </c>
      <c r="T671" s="21">
        <v>1051</v>
      </c>
      <c r="U671" s="21" t="s">
        <v>35</v>
      </c>
      <c r="V671" s="21" t="s">
        <v>52</v>
      </c>
      <c r="W671" s="21" t="s">
        <v>75</v>
      </c>
      <c r="X671" s="21">
        <v>16</v>
      </c>
      <c r="Y671" s="23">
        <f>streaming_service_data!$X671*streaming_service_data!$E671</f>
        <v>127.84</v>
      </c>
      <c r="Z671" s="21" t="s">
        <v>410</v>
      </c>
      <c r="AA671" s="21">
        <v>2023</v>
      </c>
      <c r="AB671" s="21" t="str">
        <f t="shared" si="50"/>
        <v>Nov</v>
      </c>
      <c r="AC671" s="21">
        <f t="shared" si="51"/>
        <v>2024</v>
      </c>
      <c r="AD671" s="21" t="s">
        <v>479</v>
      </c>
      <c r="AE671" s="39">
        <f t="shared" si="52"/>
        <v>0</v>
      </c>
      <c r="AF671" s="35">
        <f t="shared" si="53"/>
        <v>0</v>
      </c>
      <c r="AG671" s="21">
        <f ca="1">TODAY()-streaming_service_data!$D671</f>
        <v>137</v>
      </c>
      <c r="AH671" s="24" t="str">
        <f ca="1">IF(AG671&lt;=100,"Active",IF(streaming_service_data!$AG671&lt;200,"Moderate","In-Active"))</f>
        <v>Moderate</v>
      </c>
      <c r="AI671" s="2">
        <f t="shared" si="54"/>
        <v>16</v>
      </c>
    </row>
    <row r="672" spans="1:35" s="2" customFormat="1" ht="15" x14ac:dyDescent="0.2">
      <c r="A672" s="17">
        <v>7135</v>
      </c>
      <c r="B672" s="17" t="s">
        <v>315</v>
      </c>
      <c r="C672" s="25">
        <v>45272</v>
      </c>
      <c r="D672" s="25">
        <v>45643</v>
      </c>
      <c r="E672" s="17">
        <v>15.99</v>
      </c>
      <c r="F672" s="17">
        <v>478</v>
      </c>
      <c r="G672" s="17" t="s">
        <v>33</v>
      </c>
      <c r="H672" s="17">
        <v>4</v>
      </c>
      <c r="I672" s="17">
        <v>5</v>
      </c>
      <c r="J672" s="17" t="b">
        <v>1</v>
      </c>
      <c r="K672" s="17">
        <v>578</v>
      </c>
      <c r="L672" s="17">
        <v>117</v>
      </c>
      <c r="M672" s="17" t="s">
        <v>63</v>
      </c>
      <c r="N672" s="17" t="s">
        <v>49</v>
      </c>
      <c r="O672" s="17" t="s">
        <v>27</v>
      </c>
      <c r="P672" s="17">
        <v>27</v>
      </c>
      <c r="Q672" s="17">
        <v>4.9000000000000004</v>
      </c>
      <c r="R672" s="17" t="b">
        <v>0</v>
      </c>
      <c r="S672" s="17" t="s">
        <v>28</v>
      </c>
      <c r="T672" s="17">
        <v>3468</v>
      </c>
      <c r="U672" s="17" t="s">
        <v>51</v>
      </c>
      <c r="V672" s="17" t="s">
        <v>60</v>
      </c>
      <c r="W672" s="17" t="s">
        <v>53</v>
      </c>
      <c r="X672" s="17">
        <v>12</v>
      </c>
      <c r="Y672" s="19">
        <f>streaming_service_data!$X672*streaming_service_data!$E672</f>
        <v>191.88</v>
      </c>
      <c r="Z672" s="17" t="s">
        <v>415</v>
      </c>
      <c r="AA672" s="17">
        <v>2023</v>
      </c>
      <c r="AB672" s="17" t="str">
        <f t="shared" si="50"/>
        <v>Dec</v>
      </c>
      <c r="AC672" s="17">
        <f t="shared" si="51"/>
        <v>2024</v>
      </c>
      <c r="AD672" s="17" t="s">
        <v>480</v>
      </c>
      <c r="AE672" s="38">
        <f t="shared" si="52"/>
        <v>17.703703703703702</v>
      </c>
      <c r="AF672" s="31">
        <f t="shared" si="53"/>
        <v>5.6485355648535567E-2</v>
      </c>
      <c r="AG672" s="17">
        <f ca="1">TODAY()-streaming_service_data!$D672</f>
        <v>102</v>
      </c>
      <c r="AH672" s="20" t="str">
        <f ca="1">IF(AG672&lt;=100,"Active",IF(streaming_service_data!$AG672&lt;200,"Moderate","In-Active"))</f>
        <v>Moderate</v>
      </c>
      <c r="AI672" s="2">
        <f t="shared" si="54"/>
        <v>12</v>
      </c>
    </row>
    <row r="673" spans="1:35" s="2" customFormat="1" ht="15" x14ac:dyDescent="0.2">
      <c r="A673" s="21">
        <v>7136</v>
      </c>
      <c r="B673" s="21" t="s">
        <v>102</v>
      </c>
      <c r="C673" s="22">
        <v>45431</v>
      </c>
      <c r="D673" s="22">
        <v>45640</v>
      </c>
      <c r="E673" s="21">
        <v>7.99</v>
      </c>
      <c r="F673" s="21">
        <v>326</v>
      </c>
      <c r="G673" s="21" t="s">
        <v>24</v>
      </c>
      <c r="H673" s="21">
        <v>5</v>
      </c>
      <c r="I673" s="21">
        <v>1</v>
      </c>
      <c r="J673" s="21" t="b">
        <v>0</v>
      </c>
      <c r="K673" s="21">
        <v>590</v>
      </c>
      <c r="L673" s="21">
        <v>105</v>
      </c>
      <c r="M673" s="21" t="s">
        <v>74</v>
      </c>
      <c r="N673" s="21" t="s">
        <v>26</v>
      </c>
      <c r="O673" s="21" t="s">
        <v>27</v>
      </c>
      <c r="P673" s="21">
        <v>56</v>
      </c>
      <c r="Q673" s="21">
        <v>3.3</v>
      </c>
      <c r="R673" s="21" t="b">
        <v>0</v>
      </c>
      <c r="S673" s="21" t="s">
        <v>28</v>
      </c>
      <c r="T673" s="21">
        <v>1626</v>
      </c>
      <c r="U673" s="21" t="s">
        <v>29</v>
      </c>
      <c r="V673" s="21" t="s">
        <v>36</v>
      </c>
      <c r="W673" s="21" t="s">
        <v>75</v>
      </c>
      <c r="X673" s="21">
        <v>6</v>
      </c>
      <c r="Y673" s="23">
        <f>streaming_service_data!$X673*streaming_service_data!$E673</f>
        <v>47.94</v>
      </c>
      <c r="Z673" s="21" t="s">
        <v>408</v>
      </c>
      <c r="AA673" s="21">
        <v>2024</v>
      </c>
      <c r="AB673" s="21" t="str">
        <f t="shared" si="50"/>
        <v>Dec</v>
      </c>
      <c r="AC673" s="21">
        <f t="shared" si="51"/>
        <v>2024</v>
      </c>
      <c r="AD673" s="21" t="s">
        <v>479</v>
      </c>
      <c r="AE673" s="39">
        <f t="shared" si="52"/>
        <v>5.8214285714285712</v>
      </c>
      <c r="AF673" s="35">
        <f t="shared" si="53"/>
        <v>0.17177914110429449</v>
      </c>
      <c r="AG673" s="21">
        <f ca="1">TODAY()-streaming_service_data!$D673</f>
        <v>105</v>
      </c>
      <c r="AH673" s="24" t="str">
        <f ca="1">IF(AG673&lt;=100,"Active",IF(streaming_service_data!$AG673&lt;200,"Moderate","In-Active"))</f>
        <v>Moderate</v>
      </c>
      <c r="AI673" s="2">
        <f t="shared" si="54"/>
        <v>6</v>
      </c>
    </row>
    <row r="674" spans="1:35" s="2" customFormat="1" ht="15" x14ac:dyDescent="0.2">
      <c r="A674" s="17">
        <v>7145</v>
      </c>
      <c r="B674" s="17" t="s">
        <v>338</v>
      </c>
      <c r="C674" s="25">
        <v>45593</v>
      </c>
      <c r="D674" s="25">
        <v>45618</v>
      </c>
      <c r="E674" s="17">
        <v>7.99</v>
      </c>
      <c r="F674" s="17">
        <v>53</v>
      </c>
      <c r="G674" s="17" t="s">
        <v>33</v>
      </c>
      <c r="H674" s="17">
        <v>2</v>
      </c>
      <c r="I674" s="17">
        <v>1</v>
      </c>
      <c r="J674" s="17" t="b">
        <v>0</v>
      </c>
      <c r="K674" s="17">
        <v>647</v>
      </c>
      <c r="L674" s="17">
        <v>165</v>
      </c>
      <c r="M674" s="17" t="s">
        <v>25</v>
      </c>
      <c r="N674" s="17" t="s">
        <v>26</v>
      </c>
      <c r="O674" s="17" t="s">
        <v>50</v>
      </c>
      <c r="P674" s="17">
        <v>88</v>
      </c>
      <c r="Q674" s="17">
        <v>4</v>
      </c>
      <c r="R674" s="17" t="b">
        <v>0</v>
      </c>
      <c r="S674" s="17" t="s">
        <v>28</v>
      </c>
      <c r="T674" s="17">
        <v>4867</v>
      </c>
      <c r="U674" s="17" t="s">
        <v>65</v>
      </c>
      <c r="V674" s="17" t="s">
        <v>60</v>
      </c>
      <c r="W674" s="17" t="s">
        <v>31</v>
      </c>
      <c r="X674" s="17">
        <v>1</v>
      </c>
      <c r="Y674" s="19">
        <f>streaming_service_data!$X674*streaming_service_data!$E674</f>
        <v>7.99</v>
      </c>
      <c r="Z674" s="17" t="s">
        <v>413</v>
      </c>
      <c r="AA674" s="17">
        <v>2024</v>
      </c>
      <c r="AB674" s="17" t="str">
        <f t="shared" si="50"/>
        <v>Nov</v>
      </c>
      <c r="AC674" s="17">
        <f t="shared" si="51"/>
        <v>2024</v>
      </c>
      <c r="AD674" s="17" t="s">
        <v>479</v>
      </c>
      <c r="AE674" s="38">
        <f t="shared" si="52"/>
        <v>0.60227272727272729</v>
      </c>
      <c r="AF674" s="31">
        <f t="shared" si="53"/>
        <v>1.6603773584905661</v>
      </c>
      <c r="AG674" s="17">
        <f ca="1">TODAY()-streaming_service_data!$D674</f>
        <v>127</v>
      </c>
      <c r="AH674" s="20" t="str">
        <f ca="1">IF(AG674&lt;=100,"Active",IF(streaming_service_data!$AG674&lt;200,"Moderate","In-Active"))</f>
        <v>Moderate</v>
      </c>
      <c r="AI674" s="2">
        <f t="shared" si="54"/>
        <v>1</v>
      </c>
    </row>
    <row r="675" spans="1:35" s="2" customFormat="1" ht="15" x14ac:dyDescent="0.2">
      <c r="A675" s="21">
        <v>7150</v>
      </c>
      <c r="B675" s="21" t="s">
        <v>99</v>
      </c>
      <c r="C675" s="22">
        <v>45029</v>
      </c>
      <c r="D675" s="22">
        <v>45485</v>
      </c>
      <c r="E675" s="21">
        <v>7.99</v>
      </c>
      <c r="F675" s="21">
        <v>358</v>
      </c>
      <c r="G675" s="21" t="s">
        <v>24</v>
      </c>
      <c r="H675" s="21">
        <v>4</v>
      </c>
      <c r="I675" s="21">
        <v>6</v>
      </c>
      <c r="J675" s="21" t="b">
        <v>1</v>
      </c>
      <c r="K675" s="21">
        <v>746</v>
      </c>
      <c r="L675" s="21">
        <v>200</v>
      </c>
      <c r="M675" s="21" t="s">
        <v>48</v>
      </c>
      <c r="N675" s="21" t="s">
        <v>40</v>
      </c>
      <c r="O675" s="21" t="s">
        <v>56</v>
      </c>
      <c r="P675" s="21">
        <v>35</v>
      </c>
      <c r="Q675" s="21">
        <v>3.9</v>
      </c>
      <c r="R675" s="21" t="b">
        <v>1</v>
      </c>
      <c r="S675" s="21" t="s">
        <v>28</v>
      </c>
      <c r="T675" s="21">
        <v>888</v>
      </c>
      <c r="U675" s="21" t="s">
        <v>57</v>
      </c>
      <c r="V675" s="21" t="s">
        <v>60</v>
      </c>
      <c r="W675" s="21" t="s">
        <v>31</v>
      </c>
      <c r="X675" s="21">
        <v>14</v>
      </c>
      <c r="Y675" s="23">
        <f>streaming_service_data!$X675*streaming_service_data!$E675</f>
        <v>111.86</v>
      </c>
      <c r="Z675" s="21" t="s">
        <v>407</v>
      </c>
      <c r="AA675" s="21">
        <v>2023</v>
      </c>
      <c r="AB675" s="21" t="str">
        <f t="shared" si="50"/>
        <v>Jul</v>
      </c>
      <c r="AC675" s="21">
        <f t="shared" si="51"/>
        <v>2024</v>
      </c>
      <c r="AD675" s="21" t="s">
        <v>479</v>
      </c>
      <c r="AE675" s="39">
        <f t="shared" si="52"/>
        <v>10.228571428571428</v>
      </c>
      <c r="AF675" s="35">
        <f t="shared" si="53"/>
        <v>9.7765363128491614E-2</v>
      </c>
      <c r="AG675" s="21">
        <f ca="1">TODAY()-streaming_service_data!$D675</f>
        <v>260</v>
      </c>
      <c r="AH675" s="24" t="str">
        <f ca="1">IF(AG675&lt;=100,"Active",IF(streaming_service_data!$AG675&lt;200,"Moderate","In-Active"))</f>
        <v>In-Active</v>
      </c>
      <c r="AI675" s="2">
        <f t="shared" si="54"/>
        <v>14</v>
      </c>
    </row>
    <row r="676" spans="1:35" s="2" customFormat="1" ht="15" x14ac:dyDescent="0.2">
      <c r="A676" s="17">
        <v>7152</v>
      </c>
      <c r="B676" s="17" t="s">
        <v>108</v>
      </c>
      <c r="C676" s="25">
        <v>45048</v>
      </c>
      <c r="D676" s="25">
        <v>45394</v>
      </c>
      <c r="E676" s="17">
        <v>11.99</v>
      </c>
      <c r="F676" s="17">
        <v>166</v>
      </c>
      <c r="G676" s="17" t="s">
        <v>24</v>
      </c>
      <c r="H676" s="17">
        <v>5</v>
      </c>
      <c r="I676" s="17">
        <v>3</v>
      </c>
      <c r="J676" s="17" t="b">
        <v>0</v>
      </c>
      <c r="K676" s="17">
        <v>367</v>
      </c>
      <c r="L676" s="17">
        <v>198</v>
      </c>
      <c r="M676" s="17" t="s">
        <v>48</v>
      </c>
      <c r="N676" s="17" t="s">
        <v>40</v>
      </c>
      <c r="O676" s="17" t="s">
        <v>27</v>
      </c>
      <c r="P676" s="17">
        <v>11</v>
      </c>
      <c r="Q676" s="17">
        <v>4.5999999999999996</v>
      </c>
      <c r="R676" s="17" t="b">
        <v>1</v>
      </c>
      <c r="S676" s="17" t="s">
        <v>28</v>
      </c>
      <c r="T676" s="17">
        <v>3751</v>
      </c>
      <c r="U676" s="17" t="s">
        <v>57</v>
      </c>
      <c r="V676" s="17" t="s">
        <v>30</v>
      </c>
      <c r="W676" s="17" t="s">
        <v>75</v>
      </c>
      <c r="X676" s="17">
        <v>11</v>
      </c>
      <c r="Y676" s="19">
        <f>streaming_service_data!$X676*streaming_service_data!$E676</f>
        <v>131.89000000000001</v>
      </c>
      <c r="Z676" s="17" t="s">
        <v>408</v>
      </c>
      <c r="AA676" s="17">
        <v>2023</v>
      </c>
      <c r="AB676" s="17" t="str">
        <f t="shared" si="50"/>
        <v>Apr</v>
      </c>
      <c r="AC676" s="17">
        <f t="shared" si="51"/>
        <v>2024</v>
      </c>
      <c r="AD676" s="17" t="s">
        <v>478</v>
      </c>
      <c r="AE676" s="38">
        <f t="shared" si="52"/>
        <v>15.090909090909092</v>
      </c>
      <c r="AF676" s="31">
        <f t="shared" si="53"/>
        <v>6.6265060240963861E-2</v>
      </c>
      <c r="AG676" s="17">
        <f ca="1">TODAY()-streaming_service_data!$D676</f>
        <v>351</v>
      </c>
      <c r="AH676" s="20" t="str">
        <f ca="1">IF(AG676&lt;=100,"Active",IF(streaming_service_data!$AG676&lt;200,"Moderate","In-Active"))</f>
        <v>In-Active</v>
      </c>
      <c r="AI676" s="2">
        <f t="shared" si="54"/>
        <v>11</v>
      </c>
    </row>
    <row r="677" spans="1:35" s="2" customFormat="1" ht="15" x14ac:dyDescent="0.2">
      <c r="A677" s="21">
        <v>7162</v>
      </c>
      <c r="B677" s="21" t="s">
        <v>217</v>
      </c>
      <c r="C677" s="22">
        <v>45525</v>
      </c>
      <c r="D677" s="22">
        <v>45640</v>
      </c>
      <c r="E677" s="21">
        <v>15.99</v>
      </c>
      <c r="F677" s="21">
        <v>415</v>
      </c>
      <c r="G677" s="21" t="s">
        <v>43</v>
      </c>
      <c r="H677" s="21">
        <v>1</v>
      </c>
      <c r="I677" s="21">
        <v>3</v>
      </c>
      <c r="J677" s="21" t="b">
        <v>1</v>
      </c>
      <c r="K677" s="21">
        <v>44</v>
      </c>
      <c r="L677" s="21">
        <v>10</v>
      </c>
      <c r="M677" s="21" t="s">
        <v>74</v>
      </c>
      <c r="N677" s="21" t="s">
        <v>40</v>
      </c>
      <c r="O677" s="21" t="s">
        <v>67</v>
      </c>
      <c r="P677" s="21">
        <v>91</v>
      </c>
      <c r="Q677" s="21">
        <v>3.3</v>
      </c>
      <c r="R677" s="21" t="b">
        <v>0</v>
      </c>
      <c r="S677" s="21" t="s">
        <v>28</v>
      </c>
      <c r="T677" s="21">
        <v>223</v>
      </c>
      <c r="U677" s="21" t="s">
        <v>51</v>
      </c>
      <c r="V677" s="21" t="s">
        <v>68</v>
      </c>
      <c r="W677" s="21" t="s">
        <v>75</v>
      </c>
      <c r="X677" s="21">
        <v>3</v>
      </c>
      <c r="Y677" s="23">
        <f>streaming_service_data!$X677*streaming_service_data!$E677</f>
        <v>47.97</v>
      </c>
      <c r="Z677" s="21" t="s">
        <v>411</v>
      </c>
      <c r="AA677" s="21">
        <v>2024</v>
      </c>
      <c r="AB677" s="21" t="str">
        <f t="shared" si="50"/>
        <v>Dec</v>
      </c>
      <c r="AC677" s="21">
        <f t="shared" si="51"/>
        <v>2024</v>
      </c>
      <c r="AD677" s="21" t="s">
        <v>480</v>
      </c>
      <c r="AE677" s="39">
        <f t="shared" si="52"/>
        <v>4.5604395604395602</v>
      </c>
      <c r="AF677" s="35">
        <f t="shared" si="53"/>
        <v>0.21927710843373494</v>
      </c>
      <c r="AG677" s="21">
        <f ca="1">TODAY()-streaming_service_data!$D677</f>
        <v>105</v>
      </c>
      <c r="AH677" s="24" t="str">
        <f ca="1">IF(AG677&lt;=100,"Active",IF(streaming_service_data!$AG677&lt;200,"Moderate","In-Active"))</f>
        <v>Moderate</v>
      </c>
      <c r="AI677" s="2">
        <f t="shared" si="54"/>
        <v>3</v>
      </c>
    </row>
    <row r="678" spans="1:35" s="2" customFormat="1" ht="15" x14ac:dyDescent="0.2">
      <c r="A678" s="17">
        <v>7168</v>
      </c>
      <c r="B678" s="17" t="s">
        <v>227</v>
      </c>
      <c r="C678" s="25">
        <v>45566</v>
      </c>
      <c r="D678" s="25">
        <v>45617</v>
      </c>
      <c r="E678" s="17">
        <v>11.99</v>
      </c>
      <c r="F678" s="17">
        <v>416</v>
      </c>
      <c r="G678" s="17" t="s">
        <v>43</v>
      </c>
      <c r="H678" s="17">
        <v>3</v>
      </c>
      <c r="I678" s="17">
        <v>1</v>
      </c>
      <c r="J678" s="17" t="b">
        <v>1</v>
      </c>
      <c r="K678" s="17">
        <v>774</v>
      </c>
      <c r="L678" s="17">
        <v>55</v>
      </c>
      <c r="M678" s="17" t="s">
        <v>74</v>
      </c>
      <c r="N678" s="17" t="s">
        <v>26</v>
      </c>
      <c r="O678" s="17" t="s">
        <v>67</v>
      </c>
      <c r="P678" s="17">
        <v>41</v>
      </c>
      <c r="Q678" s="17">
        <v>3.3</v>
      </c>
      <c r="R678" s="17" t="b">
        <v>0</v>
      </c>
      <c r="S678" s="17" t="s">
        <v>28</v>
      </c>
      <c r="T678" s="17">
        <v>173</v>
      </c>
      <c r="U678" s="17" t="s">
        <v>29</v>
      </c>
      <c r="V678" s="17" t="s">
        <v>52</v>
      </c>
      <c r="W678" s="17" t="s">
        <v>37</v>
      </c>
      <c r="X678" s="17">
        <v>1</v>
      </c>
      <c r="Y678" s="19">
        <f>streaming_service_data!$X678*streaming_service_data!$E678</f>
        <v>11.99</v>
      </c>
      <c r="Z678" s="17" t="s">
        <v>413</v>
      </c>
      <c r="AA678" s="17">
        <v>2024</v>
      </c>
      <c r="AB678" s="17" t="str">
        <f t="shared" si="50"/>
        <v>Nov</v>
      </c>
      <c r="AC678" s="17">
        <f t="shared" si="51"/>
        <v>2024</v>
      </c>
      <c r="AD678" s="17" t="s">
        <v>478</v>
      </c>
      <c r="AE678" s="38">
        <f t="shared" si="52"/>
        <v>10.146341463414634</v>
      </c>
      <c r="AF678" s="31">
        <f t="shared" si="53"/>
        <v>9.8557692307692304E-2</v>
      </c>
      <c r="AG678" s="17">
        <f ca="1">TODAY()-streaming_service_data!$D678</f>
        <v>128</v>
      </c>
      <c r="AH678" s="20" t="str">
        <f ca="1">IF(AG678&lt;=100,"Active",IF(streaming_service_data!$AG678&lt;200,"Moderate","In-Active"))</f>
        <v>Moderate</v>
      </c>
      <c r="AI678" s="2">
        <f t="shared" si="54"/>
        <v>1</v>
      </c>
    </row>
    <row r="679" spans="1:35" s="2" customFormat="1" ht="15" x14ac:dyDescent="0.2">
      <c r="A679" s="21">
        <v>7171</v>
      </c>
      <c r="B679" s="21" t="s">
        <v>61</v>
      </c>
      <c r="C679" s="22">
        <v>45321</v>
      </c>
      <c r="D679" s="22">
        <v>45622</v>
      </c>
      <c r="E679" s="21">
        <v>11.99</v>
      </c>
      <c r="F679" s="21">
        <v>467</v>
      </c>
      <c r="G679" s="21" t="s">
        <v>24</v>
      </c>
      <c r="H679" s="21">
        <v>1</v>
      </c>
      <c r="I679" s="21">
        <v>3</v>
      </c>
      <c r="J679" s="21" t="b">
        <v>1</v>
      </c>
      <c r="K679" s="21">
        <v>350</v>
      </c>
      <c r="L679" s="21">
        <v>134</v>
      </c>
      <c r="M679" s="21" t="s">
        <v>63</v>
      </c>
      <c r="N679" s="21" t="s">
        <v>40</v>
      </c>
      <c r="O679" s="21" t="s">
        <v>56</v>
      </c>
      <c r="P679" s="21">
        <v>1</v>
      </c>
      <c r="Q679" s="21">
        <v>3.9</v>
      </c>
      <c r="R679" s="21" t="b">
        <v>0</v>
      </c>
      <c r="S679" s="21" t="s">
        <v>28</v>
      </c>
      <c r="T679" s="21">
        <v>3037</v>
      </c>
      <c r="U679" s="21" t="s">
        <v>29</v>
      </c>
      <c r="V679" s="21" t="s">
        <v>36</v>
      </c>
      <c r="W679" s="21" t="s">
        <v>75</v>
      </c>
      <c r="X679" s="21">
        <v>9</v>
      </c>
      <c r="Y679" s="23">
        <f>streaming_service_data!$X679*streaming_service_data!$E679</f>
        <v>107.91</v>
      </c>
      <c r="Z679" s="21" t="s">
        <v>404</v>
      </c>
      <c r="AA679" s="21">
        <v>2024</v>
      </c>
      <c r="AB679" s="21" t="str">
        <f t="shared" si="50"/>
        <v>Nov</v>
      </c>
      <c r="AC679" s="21">
        <f t="shared" si="51"/>
        <v>2024</v>
      </c>
      <c r="AD679" s="21" t="s">
        <v>478</v>
      </c>
      <c r="AE679" s="39">
        <f t="shared" si="52"/>
        <v>467</v>
      </c>
      <c r="AF679" s="35">
        <f t="shared" si="53"/>
        <v>2.1413276231263384E-3</v>
      </c>
      <c r="AG679" s="21">
        <f ca="1">TODAY()-streaming_service_data!$D679</f>
        <v>123</v>
      </c>
      <c r="AH679" s="24" t="str">
        <f ca="1">IF(AG679&lt;=100,"Active",IF(streaming_service_data!$AG679&lt;200,"Moderate","In-Active"))</f>
        <v>Moderate</v>
      </c>
      <c r="AI679" s="2">
        <f t="shared" si="54"/>
        <v>9</v>
      </c>
    </row>
    <row r="680" spans="1:35" s="2" customFormat="1" ht="15" x14ac:dyDescent="0.2">
      <c r="A680" s="17">
        <v>7172</v>
      </c>
      <c r="B680" s="17" t="s">
        <v>264</v>
      </c>
      <c r="C680" s="25">
        <v>45176</v>
      </c>
      <c r="D680" s="25">
        <v>45618</v>
      </c>
      <c r="E680" s="17">
        <v>11.99</v>
      </c>
      <c r="F680" s="17">
        <v>477</v>
      </c>
      <c r="G680" s="17" t="s">
        <v>46</v>
      </c>
      <c r="H680" s="17">
        <v>5</v>
      </c>
      <c r="I680" s="17">
        <v>4</v>
      </c>
      <c r="J680" s="17" t="b">
        <v>0</v>
      </c>
      <c r="K680" s="17">
        <v>426</v>
      </c>
      <c r="L680" s="17">
        <v>137</v>
      </c>
      <c r="M680" s="17" t="s">
        <v>74</v>
      </c>
      <c r="N680" s="17" t="s">
        <v>49</v>
      </c>
      <c r="O680" s="17" t="s">
        <v>27</v>
      </c>
      <c r="P680" s="17">
        <v>31</v>
      </c>
      <c r="Q680" s="17">
        <v>5</v>
      </c>
      <c r="R680" s="17" t="b">
        <v>0</v>
      </c>
      <c r="S680" s="17" t="s">
        <v>28</v>
      </c>
      <c r="T680" s="17">
        <v>2039</v>
      </c>
      <c r="U680" s="17" t="s">
        <v>51</v>
      </c>
      <c r="V680" s="17" t="s">
        <v>60</v>
      </c>
      <c r="W680" s="17" t="s">
        <v>53</v>
      </c>
      <c r="X680" s="17">
        <v>14</v>
      </c>
      <c r="Y680" s="19">
        <f>streaming_service_data!$X680*streaming_service_data!$E680</f>
        <v>167.86</v>
      </c>
      <c r="Z680" s="17" t="s">
        <v>412</v>
      </c>
      <c r="AA680" s="17">
        <v>2023</v>
      </c>
      <c r="AB680" s="17" t="str">
        <f t="shared" si="50"/>
        <v>Nov</v>
      </c>
      <c r="AC680" s="17">
        <f t="shared" si="51"/>
        <v>2024</v>
      </c>
      <c r="AD680" s="17" t="s">
        <v>478</v>
      </c>
      <c r="AE680" s="38">
        <f t="shared" si="52"/>
        <v>15.387096774193548</v>
      </c>
      <c r="AF680" s="31">
        <f t="shared" si="53"/>
        <v>6.4989517819706494E-2</v>
      </c>
      <c r="AG680" s="17">
        <f ca="1">TODAY()-streaming_service_data!$D680</f>
        <v>127</v>
      </c>
      <c r="AH680" s="20" t="str">
        <f ca="1">IF(AG680&lt;=100,"Active",IF(streaming_service_data!$AG680&lt;200,"Moderate","In-Active"))</f>
        <v>Moderate</v>
      </c>
      <c r="AI680" s="2">
        <f t="shared" si="54"/>
        <v>14</v>
      </c>
    </row>
    <row r="681" spans="1:35" s="2" customFormat="1" ht="15" x14ac:dyDescent="0.2">
      <c r="A681" s="21">
        <v>7175</v>
      </c>
      <c r="B681" s="21" t="s">
        <v>294</v>
      </c>
      <c r="C681" s="22">
        <v>45609</v>
      </c>
      <c r="D681" s="22">
        <v>45641</v>
      </c>
      <c r="E681" s="21">
        <v>11.99</v>
      </c>
      <c r="F681" s="21">
        <v>388</v>
      </c>
      <c r="G681" s="21" t="s">
        <v>79</v>
      </c>
      <c r="H681" s="21">
        <v>3</v>
      </c>
      <c r="I681" s="21">
        <v>6</v>
      </c>
      <c r="J681" s="21" t="b">
        <v>0</v>
      </c>
      <c r="K681" s="21">
        <v>51</v>
      </c>
      <c r="L681" s="21">
        <v>27</v>
      </c>
      <c r="M681" s="21" t="s">
        <v>39</v>
      </c>
      <c r="N681" s="21" t="s">
        <v>40</v>
      </c>
      <c r="O681" s="21" t="s">
        <v>34</v>
      </c>
      <c r="P681" s="21">
        <v>66</v>
      </c>
      <c r="Q681" s="21">
        <v>3.2</v>
      </c>
      <c r="R681" s="21" t="b">
        <v>1</v>
      </c>
      <c r="S681" s="21" t="s">
        <v>28</v>
      </c>
      <c r="T681" s="21">
        <v>1216</v>
      </c>
      <c r="U681" s="21" t="s">
        <v>57</v>
      </c>
      <c r="V681" s="21" t="s">
        <v>68</v>
      </c>
      <c r="W681" s="21" t="s">
        <v>75</v>
      </c>
      <c r="X681" s="21">
        <v>1</v>
      </c>
      <c r="Y681" s="23">
        <f>streaming_service_data!$X681*streaming_service_data!$E681</f>
        <v>11.99</v>
      </c>
      <c r="Z681" s="21" t="s">
        <v>414</v>
      </c>
      <c r="AA681" s="21">
        <v>2024</v>
      </c>
      <c r="AB681" s="21" t="str">
        <f t="shared" si="50"/>
        <v>Dec</v>
      </c>
      <c r="AC681" s="21">
        <f t="shared" si="51"/>
        <v>2024</v>
      </c>
      <c r="AD681" s="21" t="s">
        <v>478</v>
      </c>
      <c r="AE681" s="39">
        <f t="shared" si="52"/>
        <v>5.8787878787878789</v>
      </c>
      <c r="AF681" s="35">
        <f t="shared" si="53"/>
        <v>0.17010309278350516</v>
      </c>
      <c r="AG681" s="21">
        <f ca="1">TODAY()-streaming_service_data!$D681</f>
        <v>104</v>
      </c>
      <c r="AH681" s="24" t="str">
        <f ca="1">IF(AG681&lt;=100,"Active",IF(streaming_service_data!$AG681&lt;200,"Moderate","In-Active"))</f>
        <v>Moderate</v>
      </c>
      <c r="AI681" s="2">
        <f t="shared" si="54"/>
        <v>1</v>
      </c>
    </row>
    <row r="682" spans="1:35" s="2" customFormat="1" ht="15" x14ac:dyDescent="0.2">
      <c r="A682" s="17">
        <v>7179</v>
      </c>
      <c r="B682" s="17" t="s">
        <v>109</v>
      </c>
      <c r="C682" s="25">
        <v>45178</v>
      </c>
      <c r="D682" s="25">
        <v>45625</v>
      </c>
      <c r="E682" s="17">
        <v>11.99</v>
      </c>
      <c r="F682" s="17">
        <v>465</v>
      </c>
      <c r="G682" s="17" t="s">
        <v>62</v>
      </c>
      <c r="H682" s="17">
        <v>2</v>
      </c>
      <c r="I682" s="17">
        <v>3</v>
      </c>
      <c r="J682" s="17" t="b">
        <v>1</v>
      </c>
      <c r="K682" s="17">
        <v>987</v>
      </c>
      <c r="L682" s="17">
        <v>91</v>
      </c>
      <c r="M682" s="17" t="s">
        <v>74</v>
      </c>
      <c r="N682" s="17" t="s">
        <v>40</v>
      </c>
      <c r="O682" s="17" t="s">
        <v>41</v>
      </c>
      <c r="P682" s="17">
        <v>8</v>
      </c>
      <c r="Q682" s="17">
        <v>4.5999999999999996</v>
      </c>
      <c r="R682" s="17" t="b">
        <v>1</v>
      </c>
      <c r="S682" s="17" t="s">
        <v>28</v>
      </c>
      <c r="T682" s="17">
        <v>1206</v>
      </c>
      <c r="U682" s="17" t="s">
        <v>29</v>
      </c>
      <c r="V682" s="17" t="s">
        <v>30</v>
      </c>
      <c r="W682" s="17" t="s">
        <v>53</v>
      </c>
      <c r="X682" s="17">
        <v>14</v>
      </c>
      <c r="Y682" s="19">
        <f>streaming_service_data!$X682*streaming_service_data!$E682</f>
        <v>167.86</v>
      </c>
      <c r="Z682" s="17" t="s">
        <v>412</v>
      </c>
      <c r="AA682" s="17">
        <v>2023</v>
      </c>
      <c r="AB682" s="17" t="str">
        <f t="shared" si="50"/>
        <v>Nov</v>
      </c>
      <c r="AC682" s="17">
        <f t="shared" si="51"/>
        <v>2024</v>
      </c>
      <c r="AD682" s="17" t="s">
        <v>478</v>
      </c>
      <c r="AE682" s="38">
        <f t="shared" si="52"/>
        <v>58.125</v>
      </c>
      <c r="AF682" s="31">
        <f t="shared" si="53"/>
        <v>1.7204301075268817E-2</v>
      </c>
      <c r="AG682" s="17">
        <f ca="1">TODAY()-streaming_service_data!$D682</f>
        <v>120</v>
      </c>
      <c r="AH682" s="20" t="str">
        <f ca="1">IF(AG682&lt;=100,"Active",IF(streaming_service_data!$AG682&lt;200,"Moderate","In-Active"))</f>
        <v>Moderate</v>
      </c>
      <c r="AI682" s="2">
        <f t="shared" si="54"/>
        <v>14</v>
      </c>
    </row>
    <row r="683" spans="1:35" s="2" customFormat="1" ht="15" x14ac:dyDescent="0.2">
      <c r="A683" s="21">
        <v>7207</v>
      </c>
      <c r="B683" s="21" t="s">
        <v>236</v>
      </c>
      <c r="C683" s="22">
        <v>45523</v>
      </c>
      <c r="D683" s="22">
        <v>45643</v>
      </c>
      <c r="E683" s="21">
        <v>7.99</v>
      </c>
      <c r="F683" s="21">
        <v>336</v>
      </c>
      <c r="G683" s="21" t="s">
        <v>43</v>
      </c>
      <c r="H683" s="21">
        <v>1</v>
      </c>
      <c r="I683" s="21">
        <v>2</v>
      </c>
      <c r="J683" s="21" t="b">
        <v>0</v>
      </c>
      <c r="K683" s="21">
        <v>235</v>
      </c>
      <c r="L683" s="21">
        <v>25</v>
      </c>
      <c r="M683" s="21" t="s">
        <v>59</v>
      </c>
      <c r="N683" s="21" t="s">
        <v>49</v>
      </c>
      <c r="O683" s="21" t="s">
        <v>67</v>
      </c>
      <c r="P683" s="21">
        <v>31</v>
      </c>
      <c r="Q683" s="21">
        <v>3.9</v>
      </c>
      <c r="R683" s="21" t="b">
        <v>0</v>
      </c>
      <c r="S683" s="21" t="s">
        <v>28</v>
      </c>
      <c r="T683" s="21">
        <v>4905</v>
      </c>
      <c r="U683" s="21" t="s">
        <v>57</v>
      </c>
      <c r="V683" s="21" t="s">
        <v>30</v>
      </c>
      <c r="W683" s="21" t="s">
        <v>31</v>
      </c>
      <c r="X683" s="21">
        <v>3</v>
      </c>
      <c r="Y683" s="23">
        <f>streaming_service_data!$X683*streaming_service_data!$E683</f>
        <v>23.97</v>
      </c>
      <c r="Z683" s="21" t="s">
        <v>411</v>
      </c>
      <c r="AA683" s="21">
        <v>2024</v>
      </c>
      <c r="AB683" s="21" t="str">
        <f t="shared" si="50"/>
        <v>Dec</v>
      </c>
      <c r="AC683" s="21">
        <f t="shared" si="51"/>
        <v>2024</v>
      </c>
      <c r="AD683" s="21" t="s">
        <v>479</v>
      </c>
      <c r="AE683" s="39">
        <f t="shared" si="52"/>
        <v>10.838709677419354</v>
      </c>
      <c r="AF683" s="35">
        <f t="shared" si="53"/>
        <v>9.2261904761904767E-2</v>
      </c>
      <c r="AG683" s="21">
        <f ca="1">TODAY()-streaming_service_data!$D683</f>
        <v>102</v>
      </c>
      <c r="AH683" s="24" t="str">
        <f ca="1">IF(AG683&lt;=100,"Active",IF(streaming_service_data!$AG683&lt;200,"Moderate","In-Active"))</f>
        <v>Moderate</v>
      </c>
      <c r="AI683" s="2">
        <f t="shared" si="54"/>
        <v>3</v>
      </c>
    </row>
    <row r="684" spans="1:35" s="2" customFormat="1" ht="15" x14ac:dyDescent="0.2">
      <c r="A684" s="17">
        <v>7221</v>
      </c>
      <c r="B684" s="17" t="s">
        <v>227</v>
      </c>
      <c r="C684" s="25">
        <v>45366</v>
      </c>
      <c r="D684" s="25">
        <v>45621</v>
      </c>
      <c r="E684" s="17">
        <v>15.99</v>
      </c>
      <c r="F684" s="17">
        <v>412</v>
      </c>
      <c r="G684" s="17" t="s">
        <v>43</v>
      </c>
      <c r="H684" s="17">
        <v>2</v>
      </c>
      <c r="I684" s="17">
        <v>5</v>
      </c>
      <c r="J684" s="17" t="b">
        <v>1</v>
      </c>
      <c r="K684" s="17">
        <v>450</v>
      </c>
      <c r="L684" s="17">
        <v>147</v>
      </c>
      <c r="M684" s="17" t="s">
        <v>59</v>
      </c>
      <c r="N684" s="17" t="s">
        <v>40</v>
      </c>
      <c r="O684" s="17" t="s">
        <v>27</v>
      </c>
      <c r="P684" s="17">
        <v>11</v>
      </c>
      <c r="Q684" s="17">
        <v>4.4000000000000004</v>
      </c>
      <c r="R684" s="17" t="b">
        <v>1</v>
      </c>
      <c r="S684" s="17" t="s">
        <v>28</v>
      </c>
      <c r="T684" s="17">
        <v>3542</v>
      </c>
      <c r="U684" s="17" t="s">
        <v>65</v>
      </c>
      <c r="V684" s="17" t="s">
        <v>36</v>
      </c>
      <c r="W684" s="17" t="s">
        <v>31</v>
      </c>
      <c r="X684" s="17">
        <v>8</v>
      </c>
      <c r="Y684" s="19">
        <f>streaming_service_data!$X684*streaming_service_data!$E684</f>
        <v>127.92</v>
      </c>
      <c r="Z684" s="17" t="s">
        <v>406</v>
      </c>
      <c r="AA684" s="17">
        <v>2024</v>
      </c>
      <c r="AB684" s="17" t="str">
        <f t="shared" si="50"/>
        <v>Nov</v>
      </c>
      <c r="AC684" s="17">
        <f t="shared" si="51"/>
        <v>2024</v>
      </c>
      <c r="AD684" s="17" t="s">
        <v>480</v>
      </c>
      <c r="AE684" s="38">
        <f t="shared" si="52"/>
        <v>37.454545454545453</v>
      </c>
      <c r="AF684" s="31">
        <f t="shared" si="53"/>
        <v>2.6699029126213591E-2</v>
      </c>
      <c r="AG684" s="17">
        <f ca="1">TODAY()-streaming_service_data!$D684</f>
        <v>124</v>
      </c>
      <c r="AH684" s="20" t="str">
        <f ca="1">IF(AG684&lt;=100,"Active",IF(streaming_service_data!$AG684&lt;200,"Moderate","In-Active"))</f>
        <v>Moderate</v>
      </c>
      <c r="AI684" s="2">
        <f t="shared" si="54"/>
        <v>8</v>
      </c>
    </row>
    <row r="685" spans="1:35" s="2" customFormat="1" ht="15" x14ac:dyDescent="0.2">
      <c r="A685" s="21">
        <v>7230</v>
      </c>
      <c r="B685" s="21" t="s">
        <v>271</v>
      </c>
      <c r="C685" s="22">
        <v>45463</v>
      </c>
      <c r="D685" s="22">
        <v>45639</v>
      </c>
      <c r="E685" s="21">
        <v>11.99</v>
      </c>
      <c r="F685" s="21">
        <v>405</v>
      </c>
      <c r="G685" s="21" t="s">
        <v>33</v>
      </c>
      <c r="H685" s="21">
        <v>3</v>
      </c>
      <c r="I685" s="21">
        <v>3</v>
      </c>
      <c r="J685" s="21" t="b">
        <v>0</v>
      </c>
      <c r="K685" s="21">
        <v>90</v>
      </c>
      <c r="L685" s="21">
        <v>151</v>
      </c>
      <c r="M685" s="21" t="s">
        <v>39</v>
      </c>
      <c r="N685" s="21" t="s">
        <v>40</v>
      </c>
      <c r="O685" s="21" t="s">
        <v>34</v>
      </c>
      <c r="P685" s="21">
        <v>64</v>
      </c>
      <c r="Q685" s="21">
        <v>4.0999999999999996</v>
      </c>
      <c r="R685" s="21" t="b">
        <v>0</v>
      </c>
      <c r="S685" s="21" t="s">
        <v>28</v>
      </c>
      <c r="T685" s="21">
        <v>1368</v>
      </c>
      <c r="U685" s="21" t="s">
        <v>51</v>
      </c>
      <c r="V685" s="21" t="s">
        <v>30</v>
      </c>
      <c r="W685" s="21" t="s">
        <v>31</v>
      </c>
      <c r="X685" s="21">
        <v>5</v>
      </c>
      <c r="Y685" s="23">
        <f>streaming_service_data!$X685*streaming_service_data!$E685</f>
        <v>59.95</v>
      </c>
      <c r="Z685" s="21" t="s">
        <v>409</v>
      </c>
      <c r="AA685" s="21">
        <v>2024</v>
      </c>
      <c r="AB685" s="21" t="str">
        <f t="shared" si="50"/>
        <v>Dec</v>
      </c>
      <c r="AC685" s="21">
        <f t="shared" si="51"/>
        <v>2024</v>
      </c>
      <c r="AD685" s="21" t="s">
        <v>478</v>
      </c>
      <c r="AE685" s="39">
        <f t="shared" si="52"/>
        <v>6.328125</v>
      </c>
      <c r="AF685" s="35">
        <f t="shared" si="53"/>
        <v>0.15802469135802469</v>
      </c>
      <c r="AG685" s="21">
        <f ca="1">TODAY()-streaming_service_data!$D685</f>
        <v>106</v>
      </c>
      <c r="AH685" s="24" t="str">
        <f ca="1">IF(AG685&lt;=100,"Active",IF(streaming_service_data!$AG685&lt;200,"Moderate","In-Active"))</f>
        <v>Moderate</v>
      </c>
      <c r="AI685" s="2">
        <f t="shared" si="54"/>
        <v>5</v>
      </c>
    </row>
    <row r="686" spans="1:35" s="2" customFormat="1" ht="15" x14ac:dyDescent="0.2">
      <c r="A686" s="17">
        <v>7235</v>
      </c>
      <c r="B686" s="17" t="s">
        <v>116</v>
      </c>
      <c r="C686" s="25">
        <v>44986</v>
      </c>
      <c r="D686" s="25">
        <v>45625</v>
      </c>
      <c r="E686" s="17">
        <v>7.99</v>
      </c>
      <c r="F686" s="17">
        <v>235</v>
      </c>
      <c r="G686" s="17" t="s">
        <v>55</v>
      </c>
      <c r="H686" s="17">
        <v>1</v>
      </c>
      <c r="I686" s="17">
        <v>2</v>
      </c>
      <c r="J686" s="17" t="b">
        <v>0</v>
      </c>
      <c r="K686" s="17">
        <v>765</v>
      </c>
      <c r="L686" s="17">
        <v>159</v>
      </c>
      <c r="M686" s="17" t="s">
        <v>44</v>
      </c>
      <c r="N686" s="17" t="s">
        <v>49</v>
      </c>
      <c r="O686" s="17" t="s">
        <v>27</v>
      </c>
      <c r="P686" s="17">
        <v>77</v>
      </c>
      <c r="Q686" s="17">
        <v>4.2</v>
      </c>
      <c r="R686" s="17" t="b">
        <v>0</v>
      </c>
      <c r="S686" s="17" t="s">
        <v>28</v>
      </c>
      <c r="T686" s="17">
        <v>3689</v>
      </c>
      <c r="U686" s="17" t="s">
        <v>51</v>
      </c>
      <c r="V686" s="17" t="s">
        <v>60</v>
      </c>
      <c r="W686" s="17" t="s">
        <v>37</v>
      </c>
      <c r="X686" s="17">
        <v>20</v>
      </c>
      <c r="Y686" s="19">
        <f>streaming_service_data!$X686*streaming_service_data!$E686</f>
        <v>159.80000000000001</v>
      </c>
      <c r="Z686" s="17" t="s">
        <v>406</v>
      </c>
      <c r="AA686" s="17">
        <v>2023</v>
      </c>
      <c r="AB686" s="17" t="str">
        <f t="shared" si="50"/>
        <v>Nov</v>
      </c>
      <c r="AC686" s="17">
        <f t="shared" si="51"/>
        <v>2024</v>
      </c>
      <c r="AD686" s="17" t="s">
        <v>479</v>
      </c>
      <c r="AE686" s="38">
        <f t="shared" si="52"/>
        <v>3.051948051948052</v>
      </c>
      <c r="AF686" s="31">
        <f t="shared" si="53"/>
        <v>0.32765957446808508</v>
      </c>
      <c r="AG686" s="17">
        <f ca="1">TODAY()-streaming_service_data!$D686</f>
        <v>120</v>
      </c>
      <c r="AH686" s="20" t="str">
        <f ca="1">IF(AG686&lt;=100,"Active",IF(streaming_service_data!$AG686&lt;200,"Moderate","In-Active"))</f>
        <v>Moderate</v>
      </c>
      <c r="AI686" s="2">
        <f t="shared" si="54"/>
        <v>20</v>
      </c>
    </row>
    <row r="687" spans="1:35" s="2" customFormat="1" ht="15" x14ac:dyDescent="0.2">
      <c r="A687" s="21">
        <v>7236</v>
      </c>
      <c r="B687" s="21" t="s">
        <v>47</v>
      </c>
      <c r="C687" s="22">
        <v>45395</v>
      </c>
      <c r="D687" s="22">
        <v>45577</v>
      </c>
      <c r="E687" s="21">
        <v>7.99</v>
      </c>
      <c r="F687" s="21">
        <v>193</v>
      </c>
      <c r="G687" s="21" t="s">
        <v>79</v>
      </c>
      <c r="H687" s="21">
        <v>3</v>
      </c>
      <c r="I687" s="21">
        <v>6</v>
      </c>
      <c r="J687" s="21" t="b">
        <v>1</v>
      </c>
      <c r="K687" s="21">
        <v>453</v>
      </c>
      <c r="L687" s="21">
        <v>113</v>
      </c>
      <c r="M687" s="21" t="s">
        <v>44</v>
      </c>
      <c r="N687" s="21" t="s">
        <v>64</v>
      </c>
      <c r="O687" s="21" t="s">
        <v>67</v>
      </c>
      <c r="P687" s="21">
        <v>74</v>
      </c>
      <c r="Q687" s="21">
        <v>3.5</v>
      </c>
      <c r="R687" s="21" t="b">
        <v>1</v>
      </c>
      <c r="S687" s="21" t="s">
        <v>28</v>
      </c>
      <c r="T687" s="21">
        <v>4085</v>
      </c>
      <c r="U687" s="21" t="s">
        <v>57</v>
      </c>
      <c r="V687" s="21" t="s">
        <v>36</v>
      </c>
      <c r="W687" s="21" t="s">
        <v>37</v>
      </c>
      <c r="X687" s="21">
        <v>5</v>
      </c>
      <c r="Y687" s="23">
        <f>streaming_service_data!$X687*streaming_service_data!$E687</f>
        <v>39.950000000000003</v>
      </c>
      <c r="Z687" s="21" t="s">
        <v>407</v>
      </c>
      <c r="AA687" s="21">
        <v>2024</v>
      </c>
      <c r="AB687" s="21" t="str">
        <f t="shared" si="50"/>
        <v>Oct</v>
      </c>
      <c r="AC687" s="21">
        <f t="shared" si="51"/>
        <v>2024</v>
      </c>
      <c r="AD687" s="21" t="s">
        <v>479</v>
      </c>
      <c r="AE687" s="39">
        <f t="shared" si="52"/>
        <v>2.6081081081081079</v>
      </c>
      <c r="AF687" s="35">
        <f t="shared" si="53"/>
        <v>0.38341968911917096</v>
      </c>
      <c r="AG687" s="21">
        <f ca="1">TODAY()-streaming_service_data!$D687</f>
        <v>168</v>
      </c>
      <c r="AH687" s="24" t="str">
        <f ca="1">IF(AG687&lt;=100,"Active",IF(streaming_service_data!$AG687&lt;200,"Moderate","In-Active"))</f>
        <v>Moderate</v>
      </c>
      <c r="AI687" s="2">
        <f t="shared" si="54"/>
        <v>5</v>
      </c>
    </row>
    <row r="688" spans="1:35" s="2" customFormat="1" ht="15" x14ac:dyDescent="0.2">
      <c r="A688" s="17">
        <v>7239</v>
      </c>
      <c r="B688" s="17" t="s">
        <v>113</v>
      </c>
      <c r="C688" s="25">
        <v>45279</v>
      </c>
      <c r="D688" s="25">
        <v>45625</v>
      </c>
      <c r="E688" s="17">
        <v>15.99</v>
      </c>
      <c r="F688" s="17">
        <v>318</v>
      </c>
      <c r="G688" s="17" t="s">
        <v>24</v>
      </c>
      <c r="H688" s="17">
        <v>3</v>
      </c>
      <c r="I688" s="17">
        <v>2</v>
      </c>
      <c r="J688" s="17" t="b">
        <v>1</v>
      </c>
      <c r="K688" s="17">
        <v>943</v>
      </c>
      <c r="L688" s="17">
        <v>116</v>
      </c>
      <c r="M688" s="17" t="s">
        <v>39</v>
      </c>
      <c r="N688" s="17" t="s">
        <v>26</v>
      </c>
      <c r="O688" s="17" t="s">
        <v>27</v>
      </c>
      <c r="P688" s="17">
        <v>22</v>
      </c>
      <c r="Q688" s="17">
        <v>4.0999999999999996</v>
      </c>
      <c r="R688" s="17" t="b">
        <v>0</v>
      </c>
      <c r="S688" s="17" t="s">
        <v>28</v>
      </c>
      <c r="T688" s="17">
        <v>4732</v>
      </c>
      <c r="U688" s="17" t="s">
        <v>57</v>
      </c>
      <c r="V688" s="17" t="s">
        <v>36</v>
      </c>
      <c r="W688" s="17" t="s">
        <v>75</v>
      </c>
      <c r="X688" s="17">
        <v>11</v>
      </c>
      <c r="Y688" s="19">
        <f>streaming_service_data!$X688*streaming_service_data!$E688</f>
        <v>175.89000000000001</v>
      </c>
      <c r="Z688" s="17" t="s">
        <v>415</v>
      </c>
      <c r="AA688" s="17">
        <v>2023</v>
      </c>
      <c r="AB688" s="17" t="str">
        <f t="shared" si="50"/>
        <v>Nov</v>
      </c>
      <c r="AC688" s="17">
        <f t="shared" si="51"/>
        <v>2024</v>
      </c>
      <c r="AD688" s="17" t="s">
        <v>480</v>
      </c>
      <c r="AE688" s="38">
        <f t="shared" si="52"/>
        <v>14.454545454545455</v>
      </c>
      <c r="AF688" s="31">
        <f t="shared" si="53"/>
        <v>6.9182389937106917E-2</v>
      </c>
      <c r="AG688" s="17">
        <f ca="1">TODAY()-streaming_service_data!$D688</f>
        <v>120</v>
      </c>
      <c r="AH688" s="20" t="str">
        <f ca="1">IF(AG688&lt;=100,"Active",IF(streaming_service_data!$AG688&lt;200,"Moderate","In-Active"))</f>
        <v>Moderate</v>
      </c>
      <c r="AI688" s="2">
        <f t="shared" si="54"/>
        <v>11</v>
      </c>
    </row>
    <row r="689" spans="1:35" s="2" customFormat="1" ht="15" x14ac:dyDescent="0.2">
      <c r="A689" s="21">
        <v>7268</v>
      </c>
      <c r="B689" s="21" t="s">
        <v>371</v>
      </c>
      <c r="C689" s="22">
        <v>45143</v>
      </c>
      <c r="D689" s="22">
        <v>45643</v>
      </c>
      <c r="E689" s="21">
        <v>15.99</v>
      </c>
      <c r="F689" s="21">
        <v>391</v>
      </c>
      <c r="G689" s="21" t="s">
        <v>24</v>
      </c>
      <c r="H689" s="21">
        <v>2</v>
      </c>
      <c r="I689" s="21">
        <v>2</v>
      </c>
      <c r="J689" s="21" t="b">
        <v>0</v>
      </c>
      <c r="K689" s="21">
        <v>988</v>
      </c>
      <c r="L689" s="21">
        <v>82</v>
      </c>
      <c r="M689" s="21" t="s">
        <v>25</v>
      </c>
      <c r="N689" s="21" t="s">
        <v>26</v>
      </c>
      <c r="O689" s="21" t="s">
        <v>34</v>
      </c>
      <c r="P689" s="21">
        <v>73</v>
      </c>
      <c r="Q689" s="21">
        <v>3</v>
      </c>
      <c r="R689" s="21" t="b">
        <v>1</v>
      </c>
      <c r="S689" s="21" t="s">
        <v>28</v>
      </c>
      <c r="T689" s="21">
        <v>3617</v>
      </c>
      <c r="U689" s="21" t="s">
        <v>51</v>
      </c>
      <c r="V689" s="21" t="s">
        <v>52</v>
      </c>
      <c r="W689" s="21" t="s">
        <v>53</v>
      </c>
      <c r="X689" s="21">
        <v>16</v>
      </c>
      <c r="Y689" s="23">
        <f>streaming_service_data!$X689*streaming_service_data!$E689</f>
        <v>255.84</v>
      </c>
      <c r="Z689" s="21" t="s">
        <v>411</v>
      </c>
      <c r="AA689" s="21">
        <v>2023</v>
      </c>
      <c r="AB689" s="21" t="str">
        <f t="shared" si="50"/>
        <v>Dec</v>
      </c>
      <c r="AC689" s="21">
        <f t="shared" si="51"/>
        <v>2024</v>
      </c>
      <c r="AD689" s="21" t="s">
        <v>480</v>
      </c>
      <c r="AE689" s="39">
        <f t="shared" si="52"/>
        <v>5.3561643835616435</v>
      </c>
      <c r="AF689" s="35">
        <f t="shared" si="53"/>
        <v>0.1867007672634271</v>
      </c>
      <c r="AG689" s="21">
        <f ca="1">TODAY()-streaming_service_data!$D689</f>
        <v>102</v>
      </c>
      <c r="AH689" s="24" t="str">
        <f ca="1">IF(AG689&lt;=100,"Active",IF(streaming_service_data!$AG689&lt;200,"Moderate","In-Active"))</f>
        <v>Moderate</v>
      </c>
      <c r="AI689" s="2">
        <f t="shared" si="54"/>
        <v>16</v>
      </c>
    </row>
    <row r="690" spans="1:35" s="2" customFormat="1" ht="15" x14ac:dyDescent="0.2">
      <c r="A690" s="17">
        <v>7274</v>
      </c>
      <c r="B690" s="17" t="s">
        <v>195</v>
      </c>
      <c r="C690" s="25">
        <v>45264</v>
      </c>
      <c r="D690" s="25">
        <v>45455</v>
      </c>
      <c r="E690" s="17">
        <v>11.99</v>
      </c>
      <c r="F690" s="17">
        <v>193</v>
      </c>
      <c r="G690" s="17" t="s">
        <v>46</v>
      </c>
      <c r="H690" s="17">
        <v>4</v>
      </c>
      <c r="I690" s="17">
        <v>4</v>
      </c>
      <c r="J690" s="17" t="b">
        <v>0</v>
      </c>
      <c r="K690" s="17">
        <v>364</v>
      </c>
      <c r="L690" s="17">
        <v>181</v>
      </c>
      <c r="M690" s="17" t="s">
        <v>74</v>
      </c>
      <c r="N690" s="17" t="s">
        <v>49</v>
      </c>
      <c r="O690" s="17" t="s">
        <v>56</v>
      </c>
      <c r="P690" s="17">
        <v>51</v>
      </c>
      <c r="Q690" s="17">
        <v>4.7</v>
      </c>
      <c r="R690" s="17" t="b">
        <v>0</v>
      </c>
      <c r="S690" s="17" t="s">
        <v>28</v>
      </c>
      <c r="T690" s="17">
        <v>2384</v>
      </c>
      <c r="U690" s="17" t="s">
        <v>35</v>
      </c>
      <c r="V690" s="17" t="s">
        <v>68</v>
      </c>
      <c r="W690" s="17" t="s">
        <v>75</v>
      </c>
      <c r="X690" s="17">
        <v>6</v>
      </c>
      <c r="Y690" s="19">
        <f>streaming_service_data!$X690*streaming_service_data!$E690</f>
        <v>71.94</v>
      </c>
      <c r="Z690" s="17" t="s">
        <v>415</v>
      </c>
      <c r="AA690" s="17">
        <v>2023</v>
      </c>
      <c r="AB690" s="17" t="str">
        <f t="shared" si="50"/>
        <v>Jun</v>
      </c>
      <c r="AC690" s="17">
        <f t="shared" si="51"/>
        <v>2024</v>
      </c>
      <c r="AD690" s="17" t="s">
        <v>478</v>
      </c>
      <c r="AE690" s="38">
        <f t="shared" si="52"/>
        <v>3.784313725490196</v>
      </c>
      <c r="AF690" s="31">
        <f t="shared" si="53"/>
        <v>0.26424870466321243</v>
      </c>
      <c r="AG690" s="17">
        <f ca="1">TODAY()-streaming_service_data!$D690</f>
        <v>290</v>
      </c>
      <c r="AH690" s="20" t="str">
        <f ca="1">IF(AG690&lt;=100,"Active",IF(streaming_service_data!$AG690&lt;200,"Moderate","In-Active"))</f>
        <v>In-Active</v>
      </c>
      <c r="AI690" s="2">
        <f t="shared" si="54"/>
        <v>6</v>
      </c>
    </row>
    <row r="691" spans="1:35" s="2" customFormat="1" ht="15" x14ac:dyDescent="0.2">
      <c r="A691" s="21">
        <v>7275</v>
      </c>
      <c r="B691" s="21" t="s">
        <v>233</v>
      </c>
      <c r="C691" s="22">
        <v>45421</v>
      </c>
      <c r="D691" s="22">
        <v>45485</v>
      </c>
      <c r="E691" s="21">
        <v>11.99</v>
      </c>
      <c r="F691" s="21">
        <v>358</v>
      </c>
      <c r="G691" s="21" t="s">
        <v>79</v>
      </c>
      <c r="H691" s="21">
        <v>5</v>
      </c>
      <c r="I691" s="21">
        <v>4</v>
      </c>
      <c r="J691" s="21" t="b">
        <v>1</v>
      </c>
      <c r="K691" s="21">
        <v>829</v>
      </c>
      <c r="L691" s="21">
        <v>62</v>
      </c>
      <c r="M691" s="21" t="s">
        <v>63</v>
      </c>
      <c r="N691" s="21" t="s">
        <v>26</v>
      </c>
      <c r="O691" s="21" t="s">
        <v>34</v>
      </c>
      <c r="P691" s="21">
        <v>65</v>
      </c>
      <c r="Q691" s="21">
        <v>3.4</v>
      </c>
      <c r="R691" s="21" t="b">
        <v>0</v>
      </c>
      <c r="S691" s="21" t="s">
        <v>28</v>
      </c>
      <c r="T691" s="21">
        <v>3488</v>
      </c>
      <c r="U691" s="21" t="s">
        <v>51</v>
      </c>
      <c r="V691" s="21" t="s">
        <v>68</v>
      </c>
      <c r="W691" s="21" t="s">
        <v>31</v>
      </c>
      <c r="X691" s="21">
        <v>2</v>
      </c>
      <c r="Y691" s="23">
        <f>streaming_service_data!$X691*streaming_service_data!$E691</f>
        <v>23.98</v>
      </c>
      <c r="Z691" s="21" t="s">
        <v>408</v>
      </c>
      <c r="AA691" s="21">
        <v>2024</v>
      </c>
      <c r="AB691" s="21" t="str">
        <f t="shared" si="50"/>
        <v>Jul</v>
      </c>
      <c r="AC691" s="21">
        <f t="shared" si="51"/>
        <v>2024</v>
      </c>
      <c r="AD691" s="21" t="s">
        <v>478</v>
      </c>
      <c r="AE691" s="39">
        <f t="shared" si="52"/>
        <v>5.5076923076923077</v>
      </c>
      <c r="AF691" s="35">
        <f t="shared" si="53"/>
        <v>0.18156424581005587</v>
      </c>
      <c r="AG691" s="21">
        <f ca="1">TODAY()-streaming_service_data!$D691</f>
        <v>260</v>
      </c>
      <c r="AH691" s="24" t="str">
        <f ca="1">IF(AG691&lt;=100,"Active",IF(streaming_service_data!$AG691&lt;200,"Moderate","In-Active"))</f>
        <v>In-Active</v>
      </c>
      <c r="AI691" s="2">
        <f t="shared" si="54"/>
        <v>2</v>
      </c>
    </row>
    <row r="692" spans="1:35" s="2" customFormat="1" ht="15" x14ac:dyDescent="0.2">
      <c r="A692" s="17">
        <v>7305</v>
      </c>
      <c r="B692" s="17" t="s">
        <v>146</v>
      </c>
      <c r="C692" s="25">
        <v>44960</v>
      </c>
      <c r="D692" s="25">
        <v>45334</v>
      </c>
      <c r="E692" s="17">
        <v>7.99</v>
      </c>
      <c r="F692" s="17">
        <v>165</v>
      </c>
      <c r="G692" s="17" t="s">
        <v>79</v>
      </c>
      <c r="H692" s="17">
        <v>5</v>
      </c>
      <c r="I692" s="17">
        <v>4</v>
      </c>
      <c r="J692" s="17" t="b">
        <v>0</v>
      </c>
      <c r="K692" s="17">
        <v>267</v>
      </c>
      <c r="L692" s="17">
        <v>146</v>
      </c>
      <c r="M692" s="17" t="s">
        <v>25</v>
      </c>
      <c r="N692" s="17" t="s">
        <v>49</v>
      </c>
      <c r="O692" s="17" t="s">
        <v>50</v>
      </c>
      <c r="P692" s="17">
        <v>34</v>
      </c>
      <c r="Q692" s="17">
        <v>4.2</v>
      </c>
      <c r="R692" s="17" t="b">
        <v>1</v>
      </c>
      <c r="S692" s="17" t="s">
        <v>28</v>
      </c>
      <c r="T692" s="17">
        <v>3334</v>
      </c>
      <c r="U692" s="17" t="s">
        <v>65</v>
      </c>
      <c r="V692" s="17" t="s">
        <v>36</v>
      </c>
      <c r="W692" s="17" t="s">
        <v>37</v>
      </c>
      <c r="X692" s="17">
        <v>12</v>
      </c>
      <c r="Y692" s="19">
        <f>streaming_service_data!$X692*streaming_service_data!$E692</f>
        <v>95.88</v>
      </c>
      <c r="Z692" s="17" t="s">
        <v>405</v>
      </c>
      <c r="AA692" s="17">
        <v>2023</v>
      </c>
      <c r="AB692" s="17" t="str">
        <f t="shared" si="50"/>
        <v>Feb</v>
      </c>
      <c r="AC692" s="17">
        <f t="shared" si="51"/>
        <v>2024</v>
      </c>
      <c r="AD692" s="17" t="s">
        <v>479</v>
      </c>
      <c r="AE692" s="38">
        <f t="shared" si="52"/>
        <v>4.8529411764705879</v>
      </c>
      <c r="AF692" s="31">
        <f t="shared" si="53"/>
        <v>0.20606060606060606</v>
      </c>
      <c r="AG692" s="17">
        <f ca="1">TODAY()-streaming_service_data!$D692</f>
        <v>411</v>
      </c>
      <c r="AH692" s="20" t="str">
        <f ca="1">IF(AG692&lt;=100,"Active",IF(streaming_service_data!$AG692&lt;200,"Moderate","In-Active"))</f>
        <v>In-Active</v>
      </c>
      <c r="AI692" s="2">
        <f t="shared" si="54"/>
        <v>12</v>
      </c>
    </row>
    <row r="693" spans="1:35" s="2" customFormat="1" ht="15" x14ac:dyDescent="0.2">
      <c r="A693" s="21">
        <v>7309</v>
      </c>
      <c r="B693" s="21" t="s">
        <v>119</v>
      </c>
      <c r="C693" s="22">
        <v>45473</v>
      </c>
      <c r="D693" s="22">
        <v>45615</v>
      </c>
      <c r="E693" s="21">
        <v>15.99</v>
      </c>
      <c r="F693" s="21">
        <v>343</v>
      </c>
      <c r="G693" s="21" t="s">
        <v>46</v>
      </c>
      <c r="H693" s="21">
        <v>2</v>
      </c>
      <c r="I693" s="21">
        <v>2</v>
      </c>
      <c r="J693" s="21" t="b">
        <v>0</v>
      </c>
      <c r="K693" s="21">
        <v>830</v>
      </c>
      <c r="L693" s="21">
        <v>172</v>
      </c>
      <c r="M693" s="21" t="s">
        <v>39</v>
      </c>
      <c r="N693" s="21" t="s">
        <v>49</v>
      </c>
      <c r="O693" s="21" t="s">
        <v>34</v>
      </c>
      <c r="P693" s="21">
        <v>99</v>
      </c>
      <c r="Q693" s="21">
        <v>4.9000000000000004</v>
      </c>
      <c r="R693" s="21" t="b">
        <v>0</v>
      </c>
      <c r="S693" s="21" t="s">
        <v>28</v>
      </c>
      <c r="T693" s="21">
        <v>1281</v>
      </c>
      <c r="U693" s="21" t="s">
        <v>51</v>
      </c>
      <c r="V693" s="21" t="s">
        <v>60</v>
      </c>
      <c r="W693" s="21" t="s">
        <v>53</v>
      </c>
      <c r="X693" s="21">
        <v>4</v>
      </c>
      <c r="Y693" s="23">
        <f>streaming_service_data!$X693*streaming_service_data!$E693</f>
        <v>63.96</v>
      </c>
      <c r="Z693" s="21" t="s">
        <v>409</v>
      </c>
      <c r="AA693" s="21">
        <v>2024</v>
      </c>
      <c r="AB693" s="21" t="str">
        <f t="shared" si="50"/>
        <v>Nov</v>
      </c>
      <c r="AC693" s="21">
        <f t="shared" si="51"/>
        <v>2024</v>
      </c>
      <c r="AD693" s="21" t="s">
        <v>480</v>
      </c>
      <c r="AE693" s="39">
        <f t="shared" si="52"/>
        <v>3.4646464646464645</v>
      </c>
      <c r="AF693" s="35">
        <f t="shared" si="53"/>
        <v>0.28862973760932947</v>
      </c>
      <c r="AG693" s="21">
        <f ca="1">TODAY()-streaming_service_data!$D693</f>
        <v>130</v>
      </c>
      <c r="AH693" s="24" t="str">
        <f ca="1">IF(AG693&lt;=100,"Active",IF(streaming_service_data!$AG693&lt;200,"Moderate","In-Active"))</f>
        <v>Moderate</v>
      </c>
      <c r="AI693" s="2">
        <f t="shared" si="54"/>
        <v>4</v>
      </c>
    </row>
    <row r="694" spans="1:35" s="2" customFormat="1" ht="15" x14ac:dyDescent="0.2">
      <c r="A694" s="17">
        <v>7316</v>
      </c>
      <c r="B694" s="17" t="s">
        <v>234</v>
      </c>
      <c r="C694" s="25">
        <v>44981</v>
      </c>
      <c r="D694" s="25">
        <v>45641</v>
      </c>
      <c r="E694" s="17">
        <v>11.99</v>
      </c>
      <c r="F694" s="17">
        <v>183</v>
      </c>
      <c r="G694" s="17" t="s">
        <v>33</v>
      </c>
      <c r="H694" s="17">
        <v>3</v>
      </c>
      <c r="I694" s="17">
        <v>5</v>
      </c>
      <c r="J694" s="17" t="b">
        <v>0</v>
      </c>
      <c r="K694" s="17">
        <v>944</v>
      </c>
      <c r="L694" s="17">
        <v>94</v>
      </c>
      <c r="M694" s="17" t="s">
        <v>39</v>
      </c>
      <c r="N694" s="17" t="s">
        <v>26</v>
      </c>
      <c r="O694" s="17" t="s">
        <v>56</v>
      </c>
      <c r="P694" s="17">
        <v>72</v>
      </c>
      <c r="Q694" s="17">
        <v>4.7</v>
      </c>
      <c r="R694" s="17" t="b">
        <v>0</v>
      </c>
      <c r="S694" s="17" t="s">
        <v>28</v>
      </c>
      <c r="T694" s="17">
        <v>3009</v>
      </c>
      <c r="U694" s="17" t="s">
        <v>51</v>
      </c>
      <c r="V694" s="17" t="s">
        <v>60</v>
      </c>
      <c r="W694" s="17" t="s">
        <v>31</v>
      </c>
      <c r="X694" s="17">
        <v>21</v>
      </c>
      <c r="Y694" s="19">
        <f>streaming_service_data!$X694*streaming_service_data!$E694</f>
        <v>251.79</v>
      </c>
      <c r="Z694" s="17" t="s">
        <v>405</v>
      </c>
      <c r="AA694" s="17">
        <v>2023</v>
      </c>
      <c r="AB694" s="17" t="str">
        <f t="shared" si="50"/>
        <v>Dec</v>
      </c>
      <c r="AC694" s="17">
        <f t="shared" si="51"/>
        <v>2024</v>
      </c>
      <c r="AD694" s="17" t="s">
        <v>478</v>
      </c>
      <c r="AE694" s="38">
        <f t="shared" si="52"/>
        <v>2.5416666666666665</v>
      </c>
      <c r="AF694" s="31">
        <f t="shared" si="53"/>
        <v>0.39344262295081966</v>
      </c>
      <c r="AG694" s="17">
        <f ca="1">TODAY()-streaming_service_data!$D694</f>
        <v>104</v>
      </c>
      <c r="AH694" s="20" t="str">
        <f ca="1">IF(AG694&lt;=100,"Active",IF(streaming_service_data!$AG694&lt;200,"Moderate","In-Active"))</f>
        <v>Moderate</v>
      </c>
      <c r="AI694" s="2">
        <f t="shared" si="54"/>
        <v>21</v>
      </c>
    </row>
    <row r="695" spans="1:35" s="2" customFormat="1" ht="15" x14ac:dyDescent="0.2">
      <c r="A695" s="21">
        <v>7359</v>
      </c>
      <c r="B695" s="21" t="s">
        <v>127</v>
      </c>
      <c r="C695" s="22">
        <v>45005</v>
      </c>
      <c r="D695" s="22">
        <v>45643</v>
      </c>
      <c r="E695" s="21">
        <v>15.99</v>
      </c>
      <c r="F695" s="21">
        <v>477</v>
      </c>
      <c r="G695" s="21" t="s">
        <v>24</v>
      </c>
      <c r="H695" s="21">
        <v>2</v>
      </c>
      <c r="I695" s="21">
        <v>3</v>
      </c>
      <c r="J695" s="21" t="b">
        <v>1</v>
      </c>
      <c r="K695" s="21">
        <v>899</v>
      </c>
      <c r="L695" s="21">
        <v>97</v>
      </c>
      <c r="M695" s="21" t="s">
        <v>25</v>
      </c>
      <c r="N695" s="21" t="s">
        <v>49</v>
      </c>
      <c r="O695" s="21" t="s">
        <v>56</v>
      </c>
      <c r="P695" s="21">
        <v>42</v>
      </c>
      <c r="Q695" s="21">
        <v>4.7</v>
      </c>
      <c r="R695" s="21" t="b">
        <v>1</v>
      </c>
      <c r="S695" s="21" t="s">
        <v>28</v>
      </c>
      <c r="T695" s="21">
        <v>3428</v>
      </c>
      <c r="U695" s="21" t="s">
        <v>57</v>
      </c>
      <c r="V695" s="21" t="s">
        <v>60</v>
      </c>
      <c r="W695" s="21" t="s">
        <v>53</v>
      </c>
      <c r="X695" s="21">
        <v>20</v>
      </c>
      <c r="Y695" s="23">
        <f>streaming_service_data!$X695*streaming_service_data!$E695</f>
        <v>319.8</v>
      </c>
      <c r="Z695" s="21" t="s">
        <v>406</v>
      </c>
      <c r="AA695" s="21">
        <v>2023</v>
      </c>
      <c r="AB695" s="21" t="str">
        <f t="shared" si="50"/>
        <v>Dec</v>
      </c>
      <c r="AC695" s="21">
        <f t="shared" si="51"/>
        <v>2024</v>
      </c>
      <c r="AD695" s="21" t="s">
        <v>480</v>
      </c>
      <c r="AE695" s="39">
        <f t="shared" si="52"/>
        <v>11.357142857142858</v>
      </c>
      <c r="AF695" s="35">
        <f t="shared" si="53"/>
        <v>8.8050314465408799E-2</v>
      </c>
      <c r="AG695" s="21">
        <f ca="1">TODAY()-streaming_service_data!$D695</f>
        <v>102</v>
      </c>
      <c r="AH695" s="24" t="str">
        <f ca="1">IF(AG695&lt;=100,"Active",IF(streaming_service_data!$AG695&lt;200,"Moderate","In-Active"))</f>
        <v>Moderate</v>
      </c>
      <c r="AI695" s="2">
        <f t="shared" si="54"/>
        <v>20</v>
      </c>
    </row>
    <row r="696" spans="1:35" s="2" customFormat="1" ht="15" x14ac:dyDescent="0.2">
      <c r="A696" s="17">
        <v>7366</v>
      </c>
      <c r="B696" s="17" t="s">
        <v>309</v>
      </c>
      <c r="C696" s="25">
        <v>45465</v>
      </c>
      <c r="D696" s="25">
        <v>45641</v>
      </c>
      <c r="E696" s="17">
        <v>7.99</v>
      </c>
      <c r="F696" s="17">
        <v>451</v>
      </c>
      <c r="G696" s="17" t="s">
        <v>62</v>
      </c>
      <c r="H696" s="17">
        <v>3</v>
      </c>
      <c r="I696" s="17">
        <v>3</v>
      </c>
      <c r="J696" s="17" t="b">
        <v>0</v>
      </c>
      <c r="K696" s="17">
        <v>588</v>
      </c>
      <c r="L696" s="17">
        <v>147</v>
      </c>
      <c r="M696" s="17" t="s">
        <v>63</v>
      </c>
      <c r="N696" s="17" t="s">
        <v>40</v>
      </c>
      <c r="O696" s="17" t="s">
        <v>34</v>
      </c>
      <c r="P696" s="17">
        <v>75</v>
      </c>
      <c r="Q696" s="17">
        <v>3.3</v>
      </c>
      <c r="R696" s="17" t="b">
        <v>1</v>
      </c>
      <c r="S696" s="17" t="s">
        <v>28</v>
      </c>
      <c r="T696" s="17">
        <v>1785</v>
      </c>
      <c r="U696" s="17" t="s">
        <v>65</v>
      </c>
      <c r="V696" s="17" t="s">
        <v>60</v>
      </c>
      <c r="W696" s="17" t="s">
        <v>37</v>
      </c>
      <c r="X696" s="17">
        <v>5</v>
      </c>
      <c r="Y696" s="19">
        <f>streaming_service_data!$X696*streaming_service_data!$E696</f>
        <v>39.950000000000003</v>
      </c>
      <c r="Z696" s="17" t="s">
        <v>409</v>
      </c>
      <c r="AA696" s="17">
        <v>2024</v>
      </c>
      <c r="AB696" s="17" t="str">
        <f t="shared" si="50"/>
        <v>Dec</v>
      </c>
      <c r="AC696" s="17">
        <f t="shared" si="51"/>
        <v>2024</v>
      </c>
      <c r="AD696" s="17" t="s">
        <v>479</v>
      </c>
      <c r="AE696" s="38">
        <f t="shared" si="52"/>
        <v>6.0133333333333336</v>
      </c>
      <c r="AF696" s="31">
        <f t="shared" si="53"/>
        <v>0.16629711751662971</v>
      </c>
      <c r="AG696" s="17">
        <f ca="1">TODAY()-streaming_service_data!$D696</f>
        <v>104</v>
      </c>
      <c r="AH696" s="20" t="str">
        <f ca="1">IF(AG696&lt;=100,"Active",IF(streaming_service_data!$AG696&lt;200,"Moderate","In-Active"))</f>
        <v>Moderate</v>
      </c>
      <c r="AI696" s="2">
        <f t="shared" si="54"/>
        <v>5</v>
      </c>
    </row>
    <row r="697" spans="1:35" s="2" customFormat="1" ht="15" x14ac:dyDescent="0.2">
      <c r="A697" s="21">
        <v>7395</v>
      </c>
      <c r="B697" s="21" t="s">
        <v>94</v>
      </c>
      <c r="C697" s="22">
        <v>45256</v>
      </c>
      <c r="D697" s="22">
        <v>45424</v>
      </c>
      <c r="E697" s="21">
        <v>11.99</v>
      </c>
      <c r="F697" s="21">
        <v>73</v>
      </c>
      <c r="G697" s="21" t="s">
        <v>24</v>
      </c>
      <c r="H697" s="21">
        <v>1</v>
      </c>
      <c r="I697" s="21">
        <v>1</v>
      </c>
      <c r="J697" s="21" t="b">
        <v>1</v>
      </c>
      <c r="K697" s="21">
        <v>664</v>
      </c>
      <c r="L697" s="21">
        <v>123</v>
      </c>
      <c r="M697" s="21" t="s">
        <v>59</v>
      </c>
      <c r="N697" s="21" t="s">
        <v>40</v>
      </c>
      <c r="O697" s="21" t="s">
        <v>34</v>
      </c>
      <c r="P697" s="21">
        <v>70</v>
      </c>
      <c r="Q697" s="21">
        <v>4.4000000000000004</v>
      </c>
      <c r="R697" s="21" t="b">
        <v>1</v>
      </c>
      <c r="S697" s="21" t="s">
        <v>28</v>
      </c>
      <c r="T697" s="21">
        <v>4083</v>
      </c>
      <c r="U697" s="21" t="s">
        <v>51</v>
      </c>
      <c r="V697" s="21" t="s">
        <v>36</v>
      </c>
      <c r="W697" s="21" t="s">
        <v>31</v>
      </c>
      <c r="X697" s="21">
        <v>5</v>
      </c>
      <c r="Y697" s="23">
        <f>streaming_service_data!$X697*streaming_service_data!$E697</f>
        <v>59.95</v>
      </c>
      <c r="Z697" s="21" t="s">
        <v>414</v>
      </c>
      <c r="AA697" s="21">
        <v>2023</v>
      </c>
      <c r="AB697" s="21" t="str">
        <f t="shared" si="50"/>
        <v>May</v>
      </c>
      <c r="AC697" s="21">
        <f t="shared" si="51"/>
        <v>2024</v>
      </c>
      <c r="AD697" s="21" t="s">
        <v>478</v>
      </c>
      <c r="AE697" s="39">
        <f t="shared" si="52"/>
        <v>1.0428571428571429</v>
      </c>
      <c r="AF697" s="35">
        <f t="shared" si="53"/>
        <v>0.95890410958904104</v>
      </c>
      <c r="AG697" s="21">
        <f ca="1">TODAY()-streaming_service_data!$D697</f>
        <v>321</v>
      </c>
      <c r="AH697" s="24" t="str">
        <f ca="1">IF(AG697&lt;=100,"Active",IF(streaming_service_data!$AG697&lt;200,"Moderate","In-Active"))</f>
        <v>In-Active</v>
      </c>
      <c r="AI697" s="2">
        <f t="shared" si="54"/>
        <v>5</v>
      </c>
    </row>
    <row r="698" spans="1:35" s="2" customFormat="1" ht="15" x14ac:dyDescent="0.2">
      <c r="A698" s="17">
        <v>7398</v>
      </c>
      <c r="B698" s="17" t="s">
        <v>216</v>
      </c>
      <c r="C698" s="25">
        <v>45275</v>
      </c>
      <c r="D698" s="25">
        <v>45641</v>
      </c>
      <c r="E698" s="17">
        <v>11.99</v>
      </c>
      <c r="F698" s="17">
        <v>82</v>
      </c>
      <c r="G698" s="17" t="s">
        <v>33</v>
      </c>
      <c r="H698" s="17">
        <v>5</v>
      </c>
      <c r="I698" s="17">
        <v>1</v>
      </c>
      <c r="J698" s="17" t="b">
        <v>1</v>
      </c>
      <c r="K698" s="17">
        <v>93</v>
      </c>
      <c r="L698" s="17">
        <v>46</v>
      </c>
      <c r="M698" s="17" t="s">
        <v>39</v>
      </c>
      <c r="N698" s="17" t="s">
        <v>26</v>
      </c>
      <c r="O698" s="17" t="s">
        <v>34</v>
      </c>
      <c r="P698" s="17">
        <v>41</v>
      </c>
      <c r="Q698" s="17">
        <v>4.7</v>
      </c>
      <c r="R698" s="17" t="b">
        <v>1</v>
      </c>
      <c r="S698" s="17" t="s">
        <v>28</v>
      </c>
      <c r="T698" s="17">
        <v>3152</v>
      </c>
      <c r="U698" s="17" t="s">
        <v>29</v>
      </c>
      <c r="V698" s="17" t="s">
        <v>36</v>
      </c>
      <c r="W698" s="17" t="s">
        <v>37</v>
      </c>
      <c r="X698" s="17">
        <v>12</v>
      </c>
      <c r="Y698" s="19">
        <f>streaming_service_data!$X698*streaming_service_data!$E698</f>
        <v>143.88</v>
      </c>
      <c r="Z698" s="17" t="s">
        <v>415</v>
      </c>
      <c r="AA698" s="17">
        <v>2023</v>
      </c>
      <c r="AB698" s="17" t="str">
        <f t="shared" si="50"/>
        <v>Dec</v>
      </c>
      <c r="AC698" s="17">
        <f t="shared" si="51"/>
        <v>2024</v>
      </c>
      <c r="AD698" s="17" t="s">
        <v>478</v>
      </c>
      <c r="AE698" s="38">
        <f t="shared" si="52"/>
        <v>2</v>
      </c>
      <c r="AF698" s="31">
        <f t="shared" si="53"/>
        <v>0.5</v>
      </c>
      <c r="AG698" s="17">
        <f ca="1">TODAY()-streaming_service_data!$D698</f>
        <v>104</v>
      </c>
      <c r="AH698" s="20" t="str">
        <f ca="1">IF(AG698&lt;=100,"Active",IF(streaming_service_data!$AG698&lt;200,"Moderate","In-Active"))</f>
        <v>Moderate</v>
      </c>
      <c r="AI698" s="2">
        <f t="shared" si="54"/>
        <v>12</v>
      </c>
    </row>
    <row r="699" spans="1:35" s="2" customFormat="1" ht="15" x14ac:dyDescent="0.2">
      <c r="A699" s="21">
        <v>7399</v>
      </c>
      <c r="B699" s="21" t="s">
        <v>134</v>
      </c>
      <c r="C699" s="22">
        <v>45517</v>
      </c>
      <c r="D699" s="22">
        <v>45547</v>
      </c>
      <c r="E699" s="21">
        <v>11.99</v>
      </c>
      <c r="F699" s="21">
        <v>119</v>
      </c>
      <c r="G699" s="21" t="s">
        <v>79</v>
      </c>
      <c r="H699" s="21">
        <v>2</v>
      </c>
      <c r="I699" s="21">
        <v>5</v>
      </c>
      <c r="J699" s="21" t="b">
        <v>1</v>
      </c>
      <c r="K699" s="21">
        <v>344</v>
      </c>
      <c r="L699" s="21">
        <v>93</v>
      </c>
      <c r="M699" s="21" t="s">
        <v>63</v>
      </c>
      <c r="N699" s="21" t="s">
        <v>40</v>
      </c>
      <c r="O699" s="21" t="s">
        <v>27</v>
      </c>
      <c r="P699" s="21">
        <v>0</v>
      </c>
      <c r="Q699" s="21">
        <v>4.2</v>
      </c>
      <c r="R699" s="21" t="b">
        <v>0</v>
      </c>
      <c r="S699" s="21" t="s">
        <v>28</v>
      </c>
      <c r="T699" s="21">
        <v>2259</v>
      </c>
      <c r="U699" s="21" t="s">
        <v>65</v>
      </c>
      <c r="V699" s="21" t="s">
        <v>60</v>
      </c>
      <c r="W699" s="21" t="s">
        <v>31</v>
      </c>
      <c r="X699" s="21">
        <v>1</v>
      </c>
      <c r="Y699" s="23">
        <f>streaming_service_data!$X699*streaming_service_data!$E699</f>
        <v>11.99</v>
      </c>
      <c r="Z699" s="21" t="s">
        <v>411</v>
      </c>
      <c r="AA699" s="21">
        <v>2024</v>
      </c>
      <c r="AB699" s="21" t="str">
        <f t="shared" si="50"/>
        <v>Sep</v>
      </c>
      <c r="AC699" s="21">
        <f t="shared" si="51"/>
        <v>2024</v>
      </c>
      <c r="AD699" s="21" t="s">
        <v>478</v>
      </c>
      <c r="AE699" s="39">
        <f t="shared" si="52"/>
        <v>0</v>
      </c>
      <c r="AF699" s="35">
        <f t="shared" si="53"/>
        <v>0</v>
      </c>
      <c r="AG699" s="21">
        <f ca="1">TODAY()-streaming_service_data!$D699</f>
        <v>198</v>
      </c>
      <c r="AH699" s="24" t="str">
        <f ca="1">IF(AG699&lt;=100,"Active",IF(streaming_service_data!$AG699&lt;200,"Moderate","In-Active"))</f>
        <v>Moderate</v>
      </c>
      <c r="AI699" s="2">
        <f t="shared" si="54"/>
        <v>1</v>
      </c>
    </row>
    <row r="700" spans="1:35" s="2" customFormat="1" ht="15" x14ac:dyDescent="0.2">
      <c r="A700" s="17">
        <v>7400</v>
      </c>
      <c r="B700" s="17" t="s">
        <v>256</v>
      </c>
      <c r="C700" s="25">
        <v>45540</v>
      </c>
      <c r="D700" s="25">
        <v>45641</v>
      </c>
      <c r="E700" s="17">
        <v>11.99</v>
      </c>
      <c r="F700" s="17">
        <v>254</v>
      </c>
      <c r="G700" s="17" t="s">
        <v>24</v>
      </c>
      <c r="H700" s="17">
        <v>4</v>
      </c>
      <c r="I700" s="17">
        <v>1</v>
      </c>
      <c r="J700" s="17" t="b">
        <v>1</v>
      </c>
      <c r="K700" s="17">
        <v>406</v>
      </c>
      <c r="L700" s="17">
        <v>47</v>
      </c>
      <c r="M700" s="17" t="s">
        <v>59</v>
      </c>
      <c r="N700" s="17" t="s">
        <v>40</v>
      </c>
      <c r="O700" s="17" t="s">
        <v>41</v>
      </c>
      <c r="P700" s="17">
        <v>5</v>
      </c>
      <c r="Q700" s="17">
        <v>3.6</v>
      </c>
      <c r="R700" s="17" t="b">
        <v>0</v>
      </c>
      <c r="S700" s="17" t="s">
        <v>28</v>
      </c>
      <c r="T700" s="17">
        <v>3281</v>
      </c>
      <c r="U700" s="17" t="s">
        <v>35</v>
      </c>
      <c r="V700" s="17" t="s">
        <v>60</v>
      </c>
      <c r="W700" s="17" t="s">
        <v>31</v>
      </c>
      <c r="X700" s="17">
        <v>3</v>
      </c>
      <c r="Y700" s="19">
        <f>streaming_service_data!$X700*streaming_service_data!$E700</f>
        <v>35.97</v>
      </c>
      <c r="Z700" s="17" t="s">
        <v>412</v>
      </c>
      <c r="AA700" s="17">
        <v>2024</v>
      </c>
      <c r="AB700" s="17" t="str">
        <f t="shared" si="50"/>
        <v>Dec</v>
      </c>
      <c r="AC700" s="17">
        <f t="shared" si="51"/>
        <v>2024</v>
      </c>
      <c r="AD700" s="17" t="s">
        <v>478</v>
      </c>
      <c r="AE700" s="38">
        <f t="shared" si="52"/>
        <v>50.8</v>
      </c>
      <c r="AF700" s="31">
        <f t="shared" si="53"/>
        <v>1.968503937007874E-2</v>
      </c>
      <c r="AG700" s="17">
        <f ca="1">TODAY()-streaming_service_data!$D700</f>
        <v>104</v>
      </c>
      <c r="AH700" s="20" t="str">
        <f ca="1">IF(AG700&lt;=100,"Active",IF(streaming_service_data!$AG700&lt;200,"Moderate","In-Active"))</f>
        <v>Moderate</v>
      </c>
      <c r="AI700" s="2">
        <f t="shared" si="54"/>
        <v>3</v>
      </c>
    </row>
    <row r="701" spans="1:35" s="2" customFormat="1" ht="15" x14ac:dyDescent="0.2">
      <c r="A701" s="21">
        <v>7408</v>
      </c>
      <c r="B701" s="21" t="s">
        <v>152</v>
      </c>
      <c r="C701" s="22">
        <v>44922</v>
      </c>
      <c r="D701" s="22">
        <v>45620</v>
      </c>
      <c r="E701" s="21">
        <v>15.99</v>
      </c>
      <c r="F701" s="21">
        <v>308</v>
      </c>
      <c r="G701" s="21" t="s">
        <v>79</v>
      </c>
      <c r="H701" s="21">
        <v>1</v>
      </c>
      <c r="I701" s="21">
        <v>2</v>
      </c>
      <c r="J701" s="21" t="b">
        <v>1</v>
      </c>
      <c r="K701" s="21">
        <v>202</v>
      </c>
      <c r="L701" s="21">
        <v>12</v>
      </c>
      <c r="M701" s="21" t="s">
        <v>48</v>
      </c>
      <c r="N701" s="21" t="s">
        <v>64</v>
      </c>
      <c r="O701" s="21" t="s">
        <v>50</v>
      </c>
      <c r="P701" s="21">
        <v>21</v>
      </c>
      <c r="Q701" s="21">
        <v>4.5</v>
      </c>
      <c r="R701" s="21" t="b">
        <v>0</v>
      </c>
      <c r="S701" s="21" t="s">
        <v>28</v>
      </c>
      <c r="T701" s="21">
        <v>2097</v>
      </c>
      <c r="U701" s="21" t="s">
        <v>35</v>
      </c>
      <c r="V701" s="21" t="s">
        <v>36</v>
      </c>
      <c r="W701" s="21" t="s">
        <v>53</v>
      </c>
      <c r="X701" s="21">
        <v>22</v>
      </c>
      <c r="Y701" s="23">
        <f>streaming_service_data!$X701*streaming_service_data!$E701</f>
        <v>351.78000000000003</v>
      </c>
      <c r="Z701" s="21" t="s">
        <v>415</v>
      </c>
      <c r="AA701" s="21">
        <v>2022</v>
      </c>
      <c r="AB701" s="21" t="str">
        <f t="shared" si="50"/>
        <v>Nov</v>
      </c>
      <c r="AC701" s="21">
        <f t="shared" si="51"/>
        <v>2024</v>
      </c>
      <c r="AD701" s="21" t="s">
        <v>480</v>
      </c>
      <c r="AE701" s="39">
        <f t="shared" si="52"/>
        <v>14.666666666666666</v>
      </c>
      <c r="AF701" s="35">
        <f t="shared" si="53"/>
        <v>6.8181818181818177E-2</v>
      </c>
      <c r="AG701" s="21">
        <f ca="1">TODAY()-streaming_service_data!$D701</f>
        <v>125</v>
      </c>
      <c r="AH701" s="24" t="str">
        <f ca="1">IF(AG701&lt;=100,"Active",IF(streaming_service_data!$AG701&lt;200,"Moderate","In-Active"))</f>
        <v>Moderate</v>
      </c>
      <c r="AI701" s="2">
        <f t="shared" si="54"/>
        <v>22</v>
      </c>
    </row>
    <row r="702" spans="1:35" s="2" customFormat="1" ht="15" x14ac:dyDescent="0.2">
      <c r="A702" s="17">
        <v>7424</v>
      </c>
      <c r="B702" s="17" t="s">
        <v>105</v>
      </c>
      <c r="C702" s="25">
        <v>45146</v>
      </c>
      <c r="D702" s="25">
        <v>45639</v>
      </c>
      <c r="E702" s="17">
        <v>7.99</v>
      </c>
      <c r="F702" s="17">
        <v>55</v>
      </c>
      <c r="G702" s="17" t="s">
        <v>62</v>
      </c>
      <c r="H702" s="17">
        <v>4</v>
      </c>
      <c r="I702" s="17">
        <v>6</v>
      </c>
      <c r="J702" s="17" t="b">
        <v>1</v>
      </c>
      <c r="K702" s="17">
        <v>135</v>
      </c>
      <c r="L702" s="17">
        <v>138</v>
      </c>
      <c r="M702" s="17" t="s">
        <v>63</v>
      </c>
      <c r="N702" s="17" t="s">
        <v>49</v>
      </c>
      <c r="O702" s="17" t="s">
        <v>67</v>
      </c>
      <c r="P702" s="17">
        <v>5</v>
      </c>
      <c r="Q702" s="17">
        <v>3.4</v>
      </c>
      <c r="R702" s="17" t="b">
        <v>0</v>
      </c>
      <c r="S702" s="17" t="s">
        <v>28</v>
      </c>
      <c r="T702" s="17">
        <v>1512</v>
      </c>
      <c r="U702" s="17" t="s">
        <v>65</v>
      </c>
      <c r="V702" s="17" t="s">
        <v>60</v>
      </c>
      <c r="W702" s="17" t="s">
        <v>37</v>
      </c>
      <c r="X702" s="17">
        <v>16</v>
      </c>
      <c r="Y702" s="19">
        <f>streaming_service_data!$X702*streaming_service_data!$E702</f>
        <v>127.84</v>
      </c>
      <c r="Z702" s="17" t="s">
        <v>411</v>
      </c>
      <c r="AA702" s="17">
        <v>2023</v>
      </c>
      <c r="AB702" s="17" t="str">
        <f t="shared" si="50"/>
        <v>Dec</v>
      </c>
      <c r="AC702" s="17">
        <f t="shared" si="51"/>
        <v>2024</v>
      </c>
      <c r="AD702" s="17" t="s">
        <v>479</v>
      </c>
      <c r="AE702" s="38">
        <f t="shared" si="52"/>
        <v>11</v>
      </c>
      <c r="AF702" s="31">
        <f t="shared" si="53"/>
        <v>9.0909090909090912E-2</v>
      </c>
      <c r="AG702" s="17">
        <f ca="1">TODAY()-streaming_service_data!$D702</f>
        <v>106</v>
      </c>
      <c r="AH702" s="20" t="str">
        <f ca="1">IF(AG702&lt;=100,"Active",IF(streaming_service_data!$AG702&lt;200,"Moderate","In-Active"))</f>
        <v>Moderate</v>
      </c>
      <c r="AI702" s="2">
        <f t="shared" si="54"/>
        <v>16</v>
      </c>
    </row>
    <row r="703" spans="1:35" s="2" customFormat="1" ht="15" x14ac:dyDescent="0.2">
      <c r="A703" s="21">
        <v>7436</v>
      </c>
      <c r="B703" s="21" t="s">
        <v>206</v>
      </c>
      <c r="C703" s="22">
        <v>45344</v>
      </c>
      <c r="D703" s="22">
        <v>45643</v>
      </c>
      <c r="E703" s="21">
        <v>15.99</v>
      </c>
      <c r="F703" s="21">
        <v>238</v>
      </c>
      <c r="G703" s="21" t="s">
        <v>43</v>
      </c>
      <c r="H703" s="21">
        <v>4</v>
      </c>
      <c r="I703" s="21">
        <v>1</v>
      </c>
      <c r="J703" s="21" t="b">
        <v>1</v>
      </c>
      <c r="K703" s="21">
        <v>233</v>
      </c>
      <c r="L703" s="21">
        <v>102</v>
      </c>
      <c r="M703" s="21" t="s">
        <v>39</v>
      </c>
      <c r="N703" s="21" t="s">
        <v>40</v>
      </c>
      <c r="O703" s="21" t="s">
        <v>27</v>
      </c>
      <c r="P703" s="21">
        <v>78</v>
      </c>
      <c r="Q703" s="21">
        <v>3.1</v>
      </c>
      <c r="R703" s="21" t="b">
        <v>0</v>
      </c>
      <c r="S703" s="21" t="s">
        <v>28</v>
      </c>
      <c r="T703" s="21">
        <v>130</v>
      </c>
      <c r="U703" s="21" t="s">
        <v>51</v>
      </c>
      <c r="V703" s="21" t="s">
        <v>68</v>
      </c>
      <c r="W703" s="21" t="s">
        <v>31</v>
      </c>
      <c r="X703" s="21">
        <v>9</v>
      </c>
      <c r="Y703" s="23">
        <f>streaming_service_data!$X703*streaming_service_data!$E703</f>
        <v>143.91</v>
      </c>
      <c r="Z703" s="21" t="s">
        <v>405</v>
      </c>
      <c r="AA703" s="21">
        <v>2024</v>
      </c>
      <c r="AB703" s="21" t="str">
        <f t="shared" si="50"/>
        <v>Dec</v>
      </c>
      <c r="AC703" s="21">
        <f t="shared" si="51"/>
        <v>2024</v>
      </c>
      <c r="AD703" s="21" t="s">
        <v>480</v>
      </c>
      <c r="AE703" s="39">
        <f t="shared" si="52"/>
        <v>3.0512820512820511</v>
      </c>
      <c r="AF703" s="35">
        <f t="shared" si="53"/>
        <v>0.32773109243697479</v>
      </c>
      <c r="AG703" s="21">
        <f ca="1">TODAY()-streaming_service_data!$D703</f>
        <v>102</v>
      </c>
      <c r="AH703" s="24" t="str">
        <f ca="1">IF(AG703&lt;=100,"Active",IF(streaming_service_data!$AG703&lt;200,"Moderate","In-Active"))</f>
        <v>Moderate</v>
      </c>
      <c r="AI703" s="2">
        <f t="shared" si="54"/>
        <v>9</v>
      </c>
    </row>
    <row r="704" spans="1:35" s="2" customFormat="1" ht="15" x14ac:dyDescent="0.2">
      <c r="A704" s="17">
        <v>7439</v>
      </c>
      <c r="B704" s="17" t="s">
        <v>133</v>
      </c>
      <c r="C704" s="25">
        <v>45163</v>
      </c>
      <c r="D704" s="25">
        <v>45424</v>
      </c>
      <c r="E704" s="17">
        <v>15.99</v>
      </c>
      <c r="F704" s="17">
        <v>427</v>
      </c>
      <c r="G704" s="17" t="s">
        <v>62</v>
      </c>
      <c r="H704" s="17">
        <v>1</v>
      </c>
      <c r="I704" s="17">
        <v>1</v>
      </c>
      <c r="J704" s="17" t="b">
        <v>0</v>
      </c>
      <c r="K704" s="17">
        <v>479</v>
      </c>
      <c r="L704" s="17">
        <v>98</v>
      </c>
      <c r="M704" s="17" t="s">
        <v>25</v>
      </c>
      <c r="N704" s="17" t="s">
        <v>26</v>
      </c>
      <c r="O704" s="17" t="s">
        <v>56</v>
      </c>
      <c r="P704" s="17">
        <v>18</v>
      </c>
      <c r="Q704" s="17">
        <v>3.8</v>
      </c>
      <c r="R704" s="17" t="b">
        <v>1</v>
      </c>
      <c r="S704" s="17" t="s">
        <v>28</v>
      </c>
      <c r="T704" s="17">
        <v>547</v>
      </c>
      <c r="U704" s="17" t="s">
        <v>65</v>
      </c>
      <c r="V704" s="17" t="s">
        <v>68</v>
      </c>
      <c r="W704" s="17" t="s">
        <v>31</v>
      </c>
      <c r="X704" s="17">
        <v>8</v>
      </c>
      <c r="Y704" s="19">
        <f>streaming_service_data!$X704*streaming_service_data!$E704</f>
        <v>127.92</v>
      </c>
      <c r="Z704" s="17" t="s">
        <v>411</v>
      </c>
      <c r="AA704" s="17">
        <v>2023</v>
      </c>
      <c r="AB704" s="17" t="str">
        <f t="shared" si="50"/>
        <v>May</v>
      </c>
      <c r="AC704" s="17">
        <f t="shared" si="51"/>
        <v>2024</v>
      </c>
      <c r="AD704" s="17" t="s">
        <v>480</v>
      </c>
      <c r="AE704" s="38">
        <f t="shared" si="52"/>
        <v>23.722222222222221</v>
      </c>
      <c r="AF704" s="31">
        <f t="shared" si="53"/>
        <v>4.2154566744730677E-2</v>
      </c>
      <c r="AG704" s="17">
        <f ca="1">TODAY()-streaming_service_data!$D704</f>
        <v>321</v>
      </c>
      <c r="AH704" s="20" t="str">
        <f ca="1">IF(AG704&lt;=100,"Active",IF(streaming_service_data!$AG704&lt;200,"Moderate","In-Active"))</f>
        <v>In-Active</v>
      </c>
      <c r="AI704" s="2">
        <f t="shared" si="54"/>
        <v>8</v>
      </c>
    </row>
    <row r="705" spans="1:35" s="2" customFormat="1" ht="15" x14ac:dyDescent="0.2">
      <c r="A705" s="21">
        <v>7445</v>
      </c>
      <c r="B705" s="21" t="s">
        <v>91</v>
      </c>
      <c r="C705" s="22">
        <v>45249</v>
      </c>
      <c r="D705" s="22">
        <v>45619</v>
      </c>
      <c r="E705" s="21">
        <v>15.99</v>
      </c>
      <c r="F705" s="21">
        <v>115</v>
      </c>
      <c r="G705" s="21" t="s">
        <v>55</v>
      </c>
      <c r="H705" s="21">
        <v>2</v>
      </c>
      <c r="I705" s="21">
        <v>6</v>
      </c>
      <c r="J705" s="21" t="b">
        <v>1</v>
      </c>
      <c r="K705" s="21">
        <v>583</v>
      </c>
      <c r="L705" s="21">
        <v>127</v>
      </c>
      <c r="M705" s="21" t="s">
        <v>25</v>
      </c>
      <c r="N705" s="21" t="s">
        <v>49</v>
      </c>
      <c r="O705" s="21" t="s">
        <v>56</v>
      </c>
      <c r="P705" s="21">
        <v>0</v>
      </c>
      <c r="Q705" s="21">
        <v>3.6</v>
      </c>
      <c r="R705" s="21" t="b">
        <v>0</v>
      </c>
      <c r="S705" s="21" t="s">
        <v>28</v>
      </c>
      <c r="T705" s="21">
        <v>244</v>
      </c>
      <c r="U705" s="21" t="s">
        <v>35</v>
      </c>
      <c r="V705" s="21" t="s">
        <v>30</v>
      </c>
      <c r="W705" s="21" t="s">
        <v>31</v>
      </c>
      <c r="X705" s="21">
        <v>12</v>
      </c>
      <c r="Y705" s="23">
        <f>streaming_service_data!$X705*streaming_service_data!$E705</f>
        <v>191.88</v>
      </c>
      <c r="Z705" s="21" t="s">
        <v>414</v>
      </c>
      <c r="AA705" s="21">
        <v>2023</v>
      </c>
      <c r="AB705" s="21" t="str">
        <f t="shared" si="50"/>
        <v>Nov</v>
      </c>
      <c r="AC705" s="21">
        <f t="shared" si="51"/>
        <v>2024</v>
      </c>
      <c r="AD705" s="21" t="s">
        <v>480</v>
      </c>
      <c r="AE705" s="39">
        <f t="shared" si="52"/>
        <v>0</v>
      </c>
      <c r="AF705" s="35">
        <f t="shared" si="53"/>
        <v>0</v>
      </c>
      <c r="AG705" s="21">
        <f ca="1">TODAY()-streaming_service_data!$D705</f>
        <v>126</v>
      </c>
      <c r="AH705" s="24" t="str">
        <f ca="1">IF(AG705&lt;=100,"Active",IF(streaming_service_data!$AG705&lt;200,"Moderate","In-Active"))</f>
        <v>Moderate</v>
      </c>
      <c r="AI705" s="2">
        <f t="shared" si="54"/>
        <v>12</v>
      </c>
    </row>
    <row r="706" spans="1:35" s="2" customFormat="1" ht="15" x14ac:dyDescent="0.2">
      <c r="A706" s="17">
        <v>7447</v>
      </c>
      <c r="B706" s="17" t="s">
        <v>94</v>
      </c>
      <c r="C706" s="25">
        <v>45077</v>
      </c>
      <c r="D706" s="25">
        <v>45616</v>
      </c>
      <c r="E706" s="17">
        <v>7.99</v>
      </c>
      <c r="F706" s="17">
        <v>108</v>
      </c>
      <c r="G706" s="17" t="s">
        <v>33</v>
      </c>
      <c r="H706" s="17">
        <v>2</v>
      </c>
      <c r="I706" s="17">
        <v>1</v>
      </c>
      <c r="J706" s="17" t="b">
        <v>0</v>
      </c>
      <c r="K706" s="17">
        <v>717</v>
      </c>
      <c r="L706" s="17">
        <v>84</v>
      </c>
      <c r="M706" s="17" t="s">
        <v>63</v>
      </c>
      <c r="N706" s="17" t="s">
        <v>26</v>
      </c>
      <c r="O706" s="17" t="s">
        <v>27</v>
      </c>
      <c r="P706" s="17">
        <v>82</v>
      </c>
      <c r="Q706" s="17">
        <v>3.9</v>
      </c>
      <c r="R706" s="17" t="b">
        <v>0</v>
      </c>
      <c r="S706" s="17" t="s">
        <v>28</v>
      </c>
      <c r="T706" s="17">
        <v>1559</v>
      </c>
      <c r="U706" s="17" t="s">
        <v>51</v>
      </c>
      <c r="V706" s="17" t="s">
        <v>30</v>
      </c>
      <c r="W706" s="17" t="s">
        <v>31</v>
      </c>
      <c r="X706" s="17">
        <v>17</v>
      </c>
      <c r="Y706" s="19">
        <f>streaming_service_data!$X706*streaming_service_data!$E706</f>
        <v>135.83000000000001</v>
      </c>
      <c r="Z706" s="17" t="s">
        <v>408</v>
      </c>
      <c r="AA706" s="17">
        <v>2023</v>
      </c>
      <c r="AB706" s="17" t="str">
        <f t="shared" ref="AB706:AB769" si="55">LOOKUP(MONTH(D706),$AN$2:$AN$13,$AO$2:$AO$13)</f>
        <v>Nov</v>
      </c>
      <c r="AC706" s="17">
        <f t="shared" ref="AC706:AC769" si="56">YEAR(D706)</f>
        <v>2024</v>
      </c>
      <c r="AD706" s="17" t="s">
        <v>479</v>
      </c>
      <c r="AE706" s="38">
        <f t="shared" si="52"/>
        <v>1.3170731707317074</v>
      </c>
      <c r="AF706" s="31">
        <f t="shared" si="53"/>
        <v>0.7592592592592593</v>
      </c>
      <c r="AG706" s="17">
        <f ca="1">TODAY()-streaming_service_data!$D706</f>
        <v>129</v>
      </c>
      <c r="AH706" s="20" t="str">
        <f ca="1">IF(AG706&lt;=100,"Active",IF(streaming_service_data!$AG706&lt;200,"Moderate","In-Active"))</f>
        <v>Moderate</v>
      </c>
      <c r="AI706" s="2">
        <f t="shared" si="54"/>
        <v>17</v>
      </c>
    </row>
    <row r="707" spans="1:35" s="2" customFormat="1" ht="15" x14ac:dyDescent="0.2">
      <c r="A707" s="21">
        <v>7448</v>
      </c>
      <c r="B707" s="21" t="s">
        <v>72</v>
      </c>
      <c r="C707" s="22">
        <v>45203</v>
      </c>
      <c r="D707" s="22">
        <v>45485</v>
      </c>
      <c r="E707" s="21">
        <v>7.99</v>
      </c>
      <c r="F707" s="21">
        <v>453</v>
      </c>
      <c r="G707" s="21" t="s">
        <v>46</v>
      </c>
      <c r="H707" s="21">
        <v>1</v>
      </c>
      <c r="I707" s="21">
        <v>5</v>
      </c>
      <c r="J707" s="21" t="b">
        <v>1</v>
      </c>
      <c r="K707" s="21">
        <v>487</v>
      </c>
      <c r="L707" s="21">
        <v>128</v>
      </c>
      <c r="M707" s="21" t="s">
        <v>48</v>
      </c>
      <c r="N707" s="21" t="s">
        <v>64</v>
      </c>
      <c r="O707" s="21" t="s">
        <v>41</v>
      </c>
      <c r="P707" s="21">
        <v>41</v>
      </c>
      <c r="Q707" s="21">
        <v>4.5</v>
      </c>
      <c r="R707" s="21" t="b">
        <v>1</v>
      </c>
      <c r="S707" s="21" t="s">
        <v>28</v>
      </c>
      <c r="T707" s="21">
        <v>30</v>
      </c>
      <c r="U707" s="21" t="s">
        <v>29</v>
      </c>
      <c r="V707" s="21" t="s">
        <v>52</v>
      </c>
      <c r="W707" s="21" t="s">
        <v>37</v>
      </c>
      <c r="X707" s="21">
        <v>9</v>
      </c>
      <c r="Y707" s="23">
        <f>streaming_service_data!$X707*streaming_service_data!$E707</f>
        <v>71.91</v>
      </c>
      <c r="Z707" s="21" t="s">
        <v>413</v>
      </c>
      <c r="AA707" s="21">
        <v>2023</v>
      </c>
      <c r="AB707" s="21" t="str">
        <f t="shared" si="55"/>
        <v>Jul</v>
      </c>
      <c r="AC707" s="21">
        <f t="shared" si="56"/>
        <v>2024</v>
      </c>
      <c r="AD707" s="21" t="s">
        <v>479</v>
      </c>
      <c r="AE707" s="39">
        <f t="shared" ref="AE707:AE770" si="57">IFERROR(F707/P707,0)</f>
        <v>11.048780487804878</v>
      </c>
      <c r="AF707" s="35">
        <f t="shared" ref="AF707:AF770" si="58">P707/F707</f>
        <v>9.0507726269315678E-2</v>
      </c>
      <c r="AG707" s="21">
        <f ca="1">TODAY()-streaming_service_data!$D707</f>
        <v>260</v>
      </c>
      <c r="AH707" s="24" t="str">
        <f ca="1">IF(AG707&lt;=100,"Active",IF(streaming_service_data!$AG707&lt;200,"Moderate","In-Active"))</f>
        <v>In-Active</v>
      </c>
      <c r="AI707" s="2">
        <f t="shared" ref="AI707:AI770" si="59">IF(IF(C707&gt;D707,DATEDIF(D707,C707,"m"),DATEDIF(C707,D707,"m"))=0,1,IF(C707&gt;D707,DATEDIF(D707,C707,"m"),DATEDIF(C707,D707,"m")))</f>
        <v>9</v>
      </c>
    </row>
    <row r="708" spans="1:35" s="2" customFormat="1" ht="15" x14ac:dyDescent="0.2">
      <c r="A708" s="17">
        <v>7451</v>
      </c>
      <c r="B708" s="17" t="s">
        <v>157</v>
      </c>
      <c r="C708" s="25">
        <v>45497</v>
      </c>
      <c r="D708" s="25">
        <v>45547</v>
      </c>
      <c r="E708" s="17">
        <v>15.99</v>
      </c>
      <c r="F708" s="17">
        <v>198</v>
      </c>
      <c r="G708" s="17" t="s">
        <v>43</v>
      </c>
      <c r="H708" s="17">
        <v>5</v>
      </c>
      <c r="I708" s="17">
        <v>5</v>
      </c>
      <c r="J708" s="17" t="b">
        <v>1</v>
      </c>
      <c r="K708" s="17">
        <v>255</v>
      </c>
      <c r="L708" s="17">
        <v>183</v>
      </c>
      <c r="M708" s="17" t="s">
        <v>39</v>
      </c>
      <c r="N708" s="17" t="s">
        <v>40</v>
      </c>
      <c r="O708" s="17" t="s">
        <v>67</v>
      </c>
      <c r="P708" s="17">
        <v>92</v>
      </c>
      <c r="Q708" s="17">
        <v>4.9000000000000004</v>
      </c>
      <c r="R708" s="17" t="b">
        <v>0</v>
      </c>
      <c r="S708" s="17" t="s">
        <v>28</v>
      </c>
      <c r="T708" s="17">
        <v>4435</v>
      </c>
      <c r="U708" s="17" t="s">
        <v>65</v>
      </c>
      <c r="V708" s="17" t="s">
        <v>52</v>
      </c>
      <c r="W708" s="17" t="s">
        <v>53</v>
      </c>
      <c r="X708" s="17">
        <v>1</v>
      </c>
      <c r="Y708" s="19">
        <f>streaming_service_data!$X708*streaming_service_data!$E708</f>
        <v>15.99</v>
      </c>
      <c r="Z708" s="17" t="s">
        <v>410</v>
      </c>
      <c r="AA708" s="17">
        <v>2024</v>
      </c>
      <c r="AB708" s="17" t="str">
        <f t="shared" si="55"/>
        <v>Sep</v>
      </c>
      <c r="AC708" s="17">
        <f t="shared" si="56"/>
        <v>2024</v>
      </c>
      <c r="AD708" s="17" t="s">
        <v>480</v>
      </c>
      <c r="AE708" s="38">
        <f t="shared" si="57"/>
        <v>2.152173913043478</v>
      </c>
      <c r="AF708" s="31">
        <f t="shared" si="58"/>
        <v>0.46464646464646464</v>
      </c>
      <c r="AG708" s="17">
        <f ca="1">TODAY()-streaming_service_data!$D708</f>
        <v>198</v>
      </c>
      <c r="AH708" s="20" t="str">
        <f ca="1">IF(AG708&lt;=100,"Active",IF(streaming_service_data!$AG708&lt;200,"Moderate","In-Active"))</f>
        <v>Moderate</v>
      </c>
      <c r="AI708" s="2">
        <f t="shared" si="59"/>
        <v>1</v>
      </c>
    </row>
    <row r="709" spans="1:35" s="2" customFormat="1" ht="15" x14ac:dyDescent="0.2">
      <c r="A709" s="21">
        <v>7457</v>
      </c>
      <c r="B709" s="21" t="s">
        <v>282</v>
      </c>
      <c r="C709" s="22">
        <v>45264</v>
      </c>
      <c r="D709" s="22">
        <v>45625</v>
      </c>
      <c r="E709" s="21">
        <v>11.99</v>
      </c>
      <c r="F709" s="21">
        <v>164</v>
      </c>
      <c r="G709" s="21" t="s">
        <v>43</v>
      </c>
      <c r="H709" s="21">
        <v>2</v>
      </c>
      <c r="I709" s="21">
        <v>1</v>
      </c>
      <c r="J709" s="21" t="b">
        <v>1</v>
      </c>
      <c r="K709" s="21">
        <v>536</v>
      </c>
      <c r="L709" s="21">
        <v>150</v>
      </c>
      <c r="M709" s="21" t="s">
        <v>44</v>
      </c>
      <c r="N709" s="21" t="s">
        <v>40</v>
      </c>
      <c r="O709" s="21" t="s">
        <v>41</v>
      </c>
      <c r="P709" s="21">
        <v>7</v>
      </c>
      <c r="Q709" s="21">
        <v>3.2</v>
      </c>
      <c r="R709" s="21" t="b">
        <v>1</v>
      </c>
      <c r="S709" s="21" t="s">
        <v>28</v>
      </c>
      <c r="T709" s="21">
        <v>1508</v>
      </c>
      <c r="U709" s="21" t="s">
        <v>29</v>
      </c>
      <c r="V709" s="21" t="s">
        <v>60</v>
      </c>
      <c r="W709" s="21" t="s">
        <v>53</v>
      </c>
      <c r="X709" s="21">
        <v>11</v>
      </c>
      <c r="Y709" s="23">
        <f>streaming_service_data!$X709*streaming_service_data!$E709</f>
        <v>131.89000000000001</v>
      </c>
      <c r="Z709" s="21" t="s">
        <v>415</v>
      </c>
      <c r="AA709" s="21">
        <v>2023</v>
      </c>
      <c r="AB709" s="21" t="str">
        <f t="shared" si="55"/>
        <v>Nov</v>
      </c>
      <c r="AC709" s="21">
        <f t="shared" si="56"/>
        <v>2024</v>
      </c>
      <c r="AD709" s="21" t="s">
        <v>478</v>
      </c>
      <c r="AE709" s="39">
        <f t="shared" si="57"/>
        <v>23.428571428571427</v>
      </c>
      <c r="AF709" s="35">
        <f t="shared" si="58"/>
        <v>4.2682926829268296E-2</v>
      </c>
      <c r="AG709" s="21">
        <f ca="1">TODAY()-streaming_service_data!$D709</f>
        <v>120</v>
      </c>
      <c r="AH709" s="24" t="str">
        <f ca="1">IF(AG709&lt;=100,"Active",IF(streaming_service_data!$AG709&lt;200,"Moderate","In-Active"))</f>
        <v>Moderate</v>
      </c>
      <c r="AI709" s="2">
        <f t="shared" si="59"/>
        <v>11</v>
      </c>
    </row>
    <row r="710" spans="1:35" s="2" customFormat="1" ht="15" x14ac:dyDescent="0.2">
      <c r="A710" s="17">
        <v>7463</v>
      </c>
      <c r="B710" s="17" t="s">
        <v>239</v>
      </c>
      <c r="C710" s="25">
        <v>45184</v>
      </c>
      <c r="D710" s="25">
        <v>45455</v>
      </c>
      <c r="E710" s="17">
        <v>11.99</v>
      </c>
      <c r="F710" s="17">
        <v>500</v>
      </c>
      <c r="G710" s="17" t="s">
        <v>46</v>
      </c>
      <c r="H710" s="17">
        <v>3</v>
      </c>
      <c r="I710" s="17">
        <v>5</v>
      </c>
      <c r="J710" s="17" t="b">
        <v>1</v>
      </c>
      <c r="K710" s="17">
        <v>362</v>
      </c>
      <c r="L710" s="17">
        <v>38</v>
      </c>
      <c r="M710" s="17" t="s">
        <v>74</v>
      </c>
      <c r="N710" s="17" t="s">
        <v>40</v>
      </c>
      <c r="O710" s="17" t="s">
        <v>27</v>
      </c>
      <c r="P710" s="17">
        <v>100</v>
      </c>
      <c r="Q710" s="17">
        <v>4</v>
      </c>
      <c r="R710" s="17" t="b">
        <v>0</v>
      </c>
      <c r="S710" s="17" t="s">
        <v>28</v>
      </c>
      <c r="T710" s="17">
        <v>3679</v>
      </c>
      <c r="U710" s="17" t="s">
        <v>51</v>
      </c>
      <c r="V710" s="17" t="s">
        <v>68</v>
      </c>
      <c r="W710" s="17" t="s">
        <v>37</v>
      </c>
      <c r="X710" s="17">
        <v>8</v>
      </c>
      <c r="Y710" s="19">
        <f>streaming_service_data!$X710*streaming_service_data!$E710</f>
        <v>95.92</v>
      </c>
      <c r="Z710" s="17" t="s">
        <v>412</v>
      </c>
      <c r="AA710" s="17">
        <v>2023</v>
      </c>
      <c r="AB710" s="17" t="str">
        <f t="shared" si="55"/>
        <v>Jun</v>
      </c>
      <c r="AC710" s="17">
        <f t="shared" si="56"/>
        <v>2024</v>
      </c>
      <c r="AD710" s="17" t="s">
        <v>478</v>
      </c>
      <c r="AE710" s="38">
        <f t="shared" si="57"/>
        <v>5</v>
      </c>
      <c r="AF710" s="31">
        <f t="shared" si="58"/>
        <v>0.2</v>
      </c>
      <c r="AG710" s="17">
        <f ca="1">TODAY()-streaming_service_data!$D710</f>
        <v>290</v>
      </c>
      <c r="AH710" s="20" t="str">
        <f ca="1">IF(AG710&lt;=100,"Active",IF(streaming_service_data!$AG710&lt;200,"Moderate","In-Active"))</f>
        <v>In-Active</v>
      </c>
      <c r="AI710" s="2">
        <f t="shared" si="59"/>
        <v>8</v>
      </c>
    </row>
    <row r="711" spans="1:35" s="2" customFormat="1" ht="15" x14ac:dyDescent="0.2">
      <c r="A711" s="21">
        <v>7465</v>
      </c>
      <c r="B711" s="21" t="s">
        <v>341</v>
      </c>
      <c r="C711" s="22">
        <v>45607</v>
      </c>
      <c r="D711" s="22">
        <v>45303</v>
      </c>
      <c r="E711" s="21">
        <v>11.99</v>
      </c>
      <c r="F711" s="21">
        <v>308</v>
      </c>
      <c r="G711" s="21" t="s">
        <v>24</v>
      </c>
      <c r="H711" s="21">
        <v>4</v>
      </c>
      <c r="I711" s="21">
        <v>3</v>
      </c>
      <c r="J711" s="21" t="b">
        <v>1</v>
      </c>
      <c r="K711" s="21">
        <v>284</v>
      </c>
      <c r="L711" s="21">
        <v>81</v>
      </c>
      <c r="M711" s="21" t="s">
        <v>59</v>
      </c>
      <c r="N711" s="21" t="s">
        <v>49</v>
      </c>
      <c r="O711" s="21" t="s">
        <v>50</v>
      </c>
      <c r="P711" s="21">
        <v>92</v>
      </c>
      <c r="Q711" s="21">
        <v>3.7</v>
      </c>
      <c r="R711" s="21" t="b">
        <v>1</v>
      </c>
      <c r="S711" s="21" t="s">
        <v>28</v>
      </c>
      <c r="T711" s="21">
        <v>1298</v>
      </c>
      <c r="U711" s="21" t="s">
        <v>65</v>
      </c>
      <c r="V711" s="21" t="s">
        <v>52</v>
      </c>
      <c r="W711" s="21" t="s">
        <v>75</v>
      </c>
      <c r="X711" s="21">
        <v>9</v>
      </c>
      <c r="Y711" s="23">
        <f>streaming_service_data!$X711*streaming_service_data!$E711</f>
        <v>107.91</v>
      </c>
      <c r="Z711" s="21" t="s">
        <v>414</v>
      </c>
      <c r="AA711" s="21">
        <v>2024</v>
      </c>
      <c r="AB711" s="21" t="str">
        <f t="shared" si="55"/>
        <v>Jan</v>
      </c>
      <c r="AC711" s="21">
        <f t="shared" si="56"/>
        <v>2024</v>
      </c>
      <c r="AD711" s="21" t="s">
        <v>478</v>
      </c>
      <c r="AE711" s="39">
        <f t="shared" si="57"/>
        <v>3.347826086956522</v>
      </c>
      <c r="AF711" s="35">
        <f t="shared" si="58"/>
        <v>0.29870129870129869</v>
      </c>
      <c r="AG711" s="21">
        <f ca="1">TODAY()-streaming_service_data!$D711</f>
        <v>442</v>
      </c>
      <c r="AH711" s="24" t="str">
        <f ca="1">IF(AG711&lt;=100,"Active",IF(streaming_service_data!$AG711&lt;200,"Moderate","In-Active"))</f>
        <v>In-Active</v>
      </c>
      <c r="AI711" s="2">
        <f t="shared" si="59"/>
        <v>9</v>
      </c>
    </row>
    <row r="712" spans="1:35" s="2" customFormat="1" ht="15" x14ac:dyDescent="0.2">
      <c r="A712" s="17">
        <v>7476</v>
      </c>
      <c r="B712" s="17" t="s">
        <v>32</v>
      </c>
      <c r="C712" s="25">
        <v>45093</v>
      </c>
      <c r="D712" s="25">
        <v>45623</v>
      </c>
      <c r="E712" s="17">
        <v>11.99</v>
      </c>
      <c r="F712" s="17">
        <v>235</v>
      </c>
      <c r="G712" s="17" t="s">
        <v>55</v>
      </c>
      <c r="H712" s="17">
        <v>3</v>
      </c>
      <c r="I712" s="17">
        <v>1</v>
      </c>
      <c r="J712" s="17" t="b">
        <v>1</v>
      </c>
      <c r="K712" s="17">
        <v>569</v>
      </c>
      <c r="L712" s="17">
        <v>176</v>
      </c>
      <c r="M712" s="17" t="s">
        <v>74</v>
      </c>
      <c r="N712" s="17" t="s">
        <v>40</v>
      </c>
      <c r="O712" s="17" t="s">
        <v>67</v>
      </c>
      <c r="P712" s="17">
        <v>18</v>
      </c>
      <c r="Q712" s="17">
        <v>3.8</v>
      </c>
      <c r="R712" s="17" t="b">
        <v>1</v>
      </c>
      <c r="S712" s="17" t="s">
        <v>28</v>
      </c>
      <c r="T712" s="17">
        <v>3138</v>
      </c>
      <c r="U712" s="17" t="s">
        <v>35</v>
      </c>
      <c r="V712" s="17" t="s">
        <v>30</v>
      </c>
      <c r="W712" s="17" t="s">
        <v>75</v>
      </c>
      <c r="X712" s="17">
        <v>17</v>
      </c>
      <c r="Y712" s="19">
        <f>streaming_service_data!$X712*streaming_service_data!$E712</f>
        <v>203.83</v>
      </c>
      <c r="Z712" s="17" t="s">
        <v>409</v>
      </c>
      <c r="AA712" s="17">
        <v>2023</v>
      </c>
      <c r="AB712" s="17" t="str">
        <f t="shared" si="55"/>
        <v>Nov</v>
      </c>
      <c r="AC712" s="17">
        <f t="shared" si="56"/>
        <v>2024</v>
      </c>
      <c r="AD712" s="17" t="s">
        <v>478</v>
      </c>
      <c r="AE712" s="38">
        <f t="shared" si="57"/>
        <v>13.055555555555555</v>
      </c>
      <c r="AF712" s="31">
        <f t="shared" si="58"/>
        <v>7.6595744680851063E-2</v>
      </c>
      <c r="AG712" s="17">
        <f ca="1">TODAY()-streaming_service_data!$D712</f>
        <v>122</v>
      </c>
      <c r="AH712" s="20" t="str">
        <f ca="1">IF(AG712&lt;=100,"Active",IF(streaming_service_data!$AG712&lt;200,"Moderate","In-Active"))</f>
        <v>Moderate</v>
      </c>
      <c r="AI712" s="2">
        <f t="shared" si="59"/>
        <v>17</v>
      </c>
    </row>
    <row r="713" spans="1:35" s="2" customFormat="1" ht="15" x14ac:dyDescent="0.2">
      <c r="A713" s="21">
        <v>7484</v>
      </c>
      <c r="B713" s="21" t="s">
        <v>211</v>
      </c>
      <c r="C713" s="22">
        <v>45516</v>
      </c>
      <c r="D713" s="22">
        <v>45617</v>
      </c>
      <c r="E713" s="21">
        <v>11.99</v>
      </c>
      <c r="F713" s="21">
        <v>152</v>
      </c>
      <c r="G713" s="21" t="s">
        <v>79</v>
      </c>
      <c r="H713" s="21">
        <v>5</v>
      </c>
      <c r="I713" s="21">
        <v>1</v>
      </c>
      <c r="J713" s="21" t="b">
        <v>0</v>
      </c>
      <c r="K713" s="21">
        <v>623</v>
      </c>
      <c r="L713" s="21">
        <v>180</v>
      </c>
      <c r="M713" s="21" t="s">
        <v>39</v>
      </c>
      <c r="N713" s="21" t="s">
        <v>64</v>
      </c>
      <c r="O713" s="21" t="s">
        <v>67</v>
      </c>
      <c r="P713" s="21">
        <v>89</v>
      </c>
      <c r="Q713" s="21">
        <v>4.5</v>
      </c>
      <c r="R713" s="21" t="b">
        <v>1</v>
      </c>
      <c r="S713" s="21" t="s">
        <v>28</v>
      </c>
      <c r="T713" s="21">
        <v>1594</v>
      </c>
      <c r="U713" s="21" t="s">
        <v>29</v>
      </c>
      <c r="V713" s="21" t="s">
        <v>36</v>
      </c>
      <c r="W713" s="21" t="s">
        <v>31</v>
      </c>
      <c r="X713" s="21">
        <v>3</v>
      </c>
      <c r="Y713" s="23">
        <f>streaming_service_data!$X713*streaming_service_data!$E713</f>
        <v>35.97</v>
      </c>
      <c r="Z713" s="21" t="s">
        <v>411</v>
      </c>
      <c r="AA713" s="21">
        <v>2024</v>
      </c>
      <c r="AB713" s="21" t="str">
        <f t="shared" si="55"/>
        <v>Nov</v>
      </c>
      <c r="AC713" s="21">
        <f t="shared" si="56"/>
        <v>2024</v>
      </c>
      <c r="AD713" s="21" t="s">
        <v>478</v>
      </c>
      <c r="AE713" s="39">
        <f t="shared" si="57"/>
        <v>1.7078651685393258</v>
      </c>
      <c r="AF713" s="35">
        <f t="shared" si="58"/>
        <v>0.58552631578947367</v>
      </c>
      <c r="AG713" s="21">
        <f ca="1">TODAY()-streaming_service_data!$D713</f>
        <v>128</v>
      </c>
      <c r="AH713" s="24" t="str">
        <f ca="1">IF(AG713&lt;=100,"Active",IF(streaming_service_data!$AG713&lt;200,"Moderate","In-Active"))</f>
        <v>Moderate</v>
      </c>
      <c r="AI713" s="2">
        <f t="shared" si="59"/>
        <v>3</v>
      </c>
    </row>
    <row r="714" spans="1:35" s="2" customFormat="1" ht="15" x14ac:dyDescent="0.2">
      <c r="A714" s="17">
        <v>7498</v>
      </c>
      <c r="B714" s="17" t="s">
        <v>239</v>
      </c>
      <c r="C714" s="25">
        <v>45171</v>
      </c>
      <c r="D714" s="25">
        <v>45620</v>
      </c>
      <c r="E714" s="17">
        <v>11.99</v>
      </c>
      <c r="F714" s="17">
        <v>15</v>
      </c>
      <c r="G714" s="17" t="s">
        <v>46</v>
      </c>
      <c r="H714" s="17">
        <v>1</v>
      </c>
      <c r="I714" s="17">
        <v>3</v>
      </c>
      <c r="J714" s="17" t="b">
        <v>1</v>
      </c>
      <c r="K714" s="17">
        <v>700</v>
      </c>
      <c r="L714" s="17">
        <v>64</v>
      </c>
      <c r="M714" s="17" t="s">
        <v>59</v>
      </c>
      <c r="N714" s="17" t="s">
        <v>64</v>
      </c>
      <c r="O714" s="17" t="s">
        <v>50</v>
      </c>
      <c r="P714" s="17">
        <v>35</v>
      </c>
      <c r="Q714" s="17">
        <v>4.7</v>
      </c>
      <c r="R714" s="17" t="b">
        <v>0</v>
      </c>
      <c r="S714" s="17" t="s">
        <v>28</v>
      </c>
      <c r="T714" s="17">
        <v>380</v>
      </c>
      <c r="U714" s="17" t="s">
        <v>57</v>
      </c>
      <c r="V714" s="17" t="s">
        <v>36</v>
      </c>
      <c r="W714" s="17" t="s">
        <v>31</v>
      </c>
      <c r="X714" s="17">
        <v>14</v>
      </c>
      <c r="Y714" s="19">
        <f>streaming_service_data!$X714*streaming_service_data!$E714</f>
        <v>167.86</v>
      </c>
      <c r="Z714" s="17" t="s">
        <v>412</v>
      </c>
      <c r="AA714" s="17">
        <v>2023</v>
      </c>
      <c r="AB714" s="17" t="str">
        <f t="shared" si="55"/>
        <v>Nov</v>
      </c>
      <c r="AC714" s="17">
        <f t="shared" si="56"/>
        <v>2024</v>
      </c>
      <c r="AD714" s="17" t="s">
        <v>478</v>
      </c>
      <c r="AE714" s="38">
        <f t="shared" si="57"/>
        <v>0.42857142857142855</v>
      </c>
      <c r="AF714" s="31">
        <f t="shared" si="58"/>
        <v>2.3333333333333335</v>
      </c>
      <c r="AG714" s="17">
        <f ca="1">TODAY()-streaming_service_data!$D714</f>
        <v>125</v>
      </c>
      <c r="AH714" s="20" t="str">
        <f ca="1">IF(AG714&lt;=100,"Active",IF(streaming_service_data!$AG714&lt;200,"Moderate","In-Active"))</f>
        <v>Moderate</v>
      </c>
      <c r="AI714" s="2">
        <f t="shared" si="59"/>
        <v>14</v>
      </c>
    </row>
    <row r="715" spans="1:35" s="2" customFormat="1" ht="15" x14ac:dyDescent="0.2">
      <c r="A715" s="21">
        <v>7503</v>
      </c>
      <c r="B715" s="21" t="s">
        <v>108</v>
      </c>
      <c r="C715" s="22">
        <v>45065</v>
      </c>
      <c r="D715" s="22">
        <v>45363</v>
      </c>
      <c r="E715" s="21">
        <v>15.99</v>
      </c>
      <c r="F715" s="21">
        <v>81</v>
      </c>
      <c r="G715" s="21" t="s">
        <v>55</v>
      </c>
      <c r="H715" s="21">
        <v>3</v>
      </c>
      <c r="I715" s="21">
        <v>4</v>
      </c>
      <c r="J715" s="21" t="b">
        <v>0</v>
      </c>
      <c r="K715" s="21">
        <v>208</v>
      </c>
      <c r="L715" s="21">
        <v>144</v>
      </c>
      <c r="M715" s="21" t="s">
        <v>74</v>
      </c>
      <c r="N715" s="21" t="s">
        <v>40</v>
      </c>
      <c r="O715" s="21" t="s">
        <v>56</v>
      </c>
      <c r="P715" s="21">
        <v>12</v>
      </c>
      <c r="Q715" s="21">
        <v>4.5999999999999996</v>
      </c>
      <c r="R715" s="21" t="b">
        <v>0</v>
      </c>
      <c r="S715" s="21" t="s">
        <v>28</v>
      </c>
      <c r="T715" s="21">
        <v>3199</v>
      </c>
      <c r="U715" s="21" t="s">
        <v>65</v>
      </c>
      <c r="V715" s="21" t="s">
        <v>36</v>
      </c>
      <c r="W715" s="21" t="s">
        <v>53</v>
      </c>
      <c r="X715" s="21">
        <v>9</v>
      </c>
      <c r="Y715" s="23">
        <f>streaming_service_data!$X715*streaming_service_data!$E715</f>
        <v>143.91</v>
      </c>
      <c r="Z715" s="21" t="s">
        <v>408</v>
      </c>
      <c r="AA715" s="21">
        <v>2023</v>
      </c>
      <c r="AB715" s="21" t="str">
        <f t="shared" si="55"/>
        <v>Mar</v>
      </c>
      <c r="AC715" s="21">
        <f t="shared" si="56"/>
        <v>2024</v>
      </c>
      <c r="AD715" s="21" t="s">
        <v>480</v>
      </c>
      <c r="AE715" s="39">
        <f t="shared" si="57"/>
        <v>6.75</v>
      </c>
      <c r="AF715" s="35">
        <f t="shared" si="58"/>
        <v>0.14814814814814814</v>
      </c>
      <c r="AG715" s="21">
        <f ca="1">TODAY()-streaming_service_data!$D715</f>
        <v>382</v>
      </c>
      <c r="AH715" s="24" t="str">
        <f ca="1">IF(AG715&lt;=100,"Active",IF(streaming_service_data!$AG715&lt;200,"Moderate","In-Active"))</f>
        <v>In-Active</v>
      </c>
      <c r="AI715" s="2">
        <f t="shared" si="59"/>
        <v>9</v>
      </c>
    </row>
    <row r="716" spans="1:35" s="2" customFormat="1" ht="15" x14ac:dyDescent="0.2">
      <c r="A716" s="17">
        <v>7507</v>
      </c>
      <c r="B716" s="17" t="s">
        <v>245</v>
      </c>
      <c r="C716" s="25">
        <v>45446</v>
      </c>
      <c r="D716" s="25">
        <v>45577</v>
      </c>
      <c r="E716" s="17">
        <v>11.99</v>
      </c>
      <c r="F716" s="17">
        <v>462</v>
      </c>
      <c r="G716" s="17" t="s">
        <v>46</v>
      </c>
      <c r="H716" s="17">
        <v>2</v>
      </c>
      <c r="I716" s="17">
        <v>4</v>
      </c>
      <c r="J716" s="17" t="b">
        <v>1</v>
      </c>
      <c r="K716" s="17">
        <v>958</v>
      </c>
      <c r="L716" s="17">
        <v>153</v>
      </c>
      <c r="M716" s="17" t="s">
        <v>74</v>
      </c>
      <c r="N716" s="17" t="s">
        <v>49</v>
      </c>
      <c r="O716" s="17" t="s">
        <v>34</v>
      </c>
      <c r="P716" s="17">
        <v>71</v>
      </c>
      <c r="Q716" s="17">
        <v>4.8</v>
      </c>
      <c r="R716" s="17" t="b">
        <v>0</v>
      </c>
      <c r="S716" s="17" t="s">
        <v>28</v>
      </c>
      <c r="T716" s="17">
        <v>2554</v>
      </c>
      <c r="U716" s="17" t="s">
        <v>51</v>
      </c>
      <c r="V716" s="17" t="s">
        <v>30</v>
      </c>
      <c r="W716" s="17" t="s">
        <v>37</v>
      </c>
      <c r="X716" s="17">
        <v>4</v>
      </c>
      <c r="Y716" s="19">
        <f>streaming_service_data!$X716*streaming_service_data!$E716</f>
        <v>47.96</v>
      </c>
      <c r="Z716" s="17" t="s">
        <v>409</v>
      </c>
      <c r="AA716" s="17">
        <v>2024</v>
      </c>
      <c r="AB716" s="17" t="str">
        <f t="shared" si="55"/>
        <v>Oct</v>
      </c>
      <c r="AC716" s="17">
        <f t="shared" si="56"/>
        <v>2024</v>
      </c>
      <c r="AD716" s="17" t="s">
        <v>478</v>
      </c>
      <c r="AE716" s="38">
        <f t="shared" si="57"/>
        <v>6.507042253521127</v>
      </c>
      <c r="AF716" s="31">
        <f t="shared" si="58"/>
        <v>0.15367965367965367</v>
      </c>
      <c r="AG716" s="17">
        <f ca="1">TODAY()-streaming_service_data!$D716</f>
        <v>168</v>
      </c>
      <c r="AH716" s="20" t="str">
        <f ca="1">IF(AG716&lt;=100,"Active",IF(streaming_service_data!$AG716&lt;200,"Moderate","In-Active"))</f>
        <v>Moderate</v>
      </c>
      <c r="AI716" s="2">
        <f t="shared" si="59"/>
        <v>4</v>
      </c>
    </row>
    <row r="717" spans="1:35" s="2" customFormat="1" ht="15" x14ac:dyDescent="0.2">
      <c r="A717" s="21">
        <v>7510</v>
      </c>
      <c r="B717" s="21" t="s">
        <v>295</v>
      </c>
      <c r="C717" s="22">
        <v>44941</v>
      </c>
      <c r="D717" s="22">
        <v>45625</v>
      </c>
      <c r="E717" s="21">
        <v>7.99</v>
      </c>
      <c r="F717" s="21">
        <v>362</v>
      </c>
      <c r="G717" s="21" t="s">
        <v>79</v>
      </c>
      <c r="H717" s="21">
        <v>2</v>
      </c>
      <c r="I717" s="21">
        <v>4</v>
      </c>
      <c r="J717" s="21" t="b">
        <v>1</v>
      </c>
      <c r="K717" s="21">
        <v>923</v>
      </c>
      <c r="L717" s="21">
        <v>57</v>
      </c>
      <c r="M717" s="21" t="s">
        <v>74</v>
      </c>
      <c r="N717" s="21" t="s">
        <v>26</v>
      </c>
      <c r="O717" s="21" t="s">
        <v>34</v>
      </c>
      <c r="P717" s="21">
        <v>38</v>
      </c>
      <c r="Q717" s="21">
        <v>4.8</v>
      </c>
      <c r="R717" s="21" t="b">
        <v>0</v>
      </c>
      <c r="S717" s="21" t="s">
        <v>28</v>
      </c>
      <c r="T717" s="21">
        <v>2922</v>
      </c>
      <c r="U717" s="21" t="s">
        <v>57</v>
      </c>
      <c r="V717" s="21" t="s">
        <v>30</v>
      </c>
      <c r="W717" s="21" t="s">
        <v>75</v>
      </c>
      <c r="X717" s="21">
        <v>22</v>
      </c>
      <c r="Y717" s="23">
        <f>streaming_service_data!$X717*streaming_service_data!$E717</f>
        <v>175.78</v>
      </c>
      <c r="Z717" s="21" t="s">
        <v>404</v>
      </c>
      <c r="AA717" s="21">
        <v>2023</v>
      </c>
      <c r="AB717" s="21" t="str">
        <f t="shared" si="55"/>
        <v>Nov</v>
      </c>
      <c r="AC717" s="21">
        <f t="shared" si="56"/>
        <v>2024</v>
      </c>
      <c r="AD717" s="21" t="s">
        <v>479</v>
      </c>
      <c r="AE717" s="39">
        <f t="shared" si="57"/>
        <v>9.526315789473685</v>
      </c>
      <c r="AF717" s="35">
        <f t="shared" si="58"/>
        <v>0.10497237569060773</v>
      </c>
      <c r="AG717" s="21">
        <f ca="1">TODAY()-streaming_service_data!$D717</f>
        <v>120</v>
      </c>
      <c r="AH717" s="24" t="str">
        <f ca="1">IF(AG717&lt;=100,"Active",IF(streaming_service_data!$AG717&lt;200,"Moderate","In-Active"))</f>
        <v>Moderate</v>
      </c>
      <c r="AI717" s="2">
        <f t="shared" si="59"/>
        <v>22</v>
      </c>
    </row>
    <row r="718" spans="1:35" s="2" customFormat="1" ht="15" x14ac:dyDescent="0.2">
      <c r="A718" s="17">
        <v>7512</v>
      </c>
      <c r="B718" s="17" t="s">
        <v>287</v>
      </c>
      <c r="C718" s="25">
        <v>45273</v>
      </c>
      <c r="D718" s="25">
        <v>45620</v>
      </c>
      <c r="E718" s="17">
        <v>11.99</v>
      </c>
      <c r="F718" s="17">
        <v>479</v>
      </c>
      <c r="G718" s="17" t="s">
        <v>62</v>
      </c>
      <c r="H718" s="17">
        <v>2</v>
      </c>
      <c r="I718" s="17">
        <v>4</v>
      </c>
      <c r="J718" s="17" t="b">
        <v>1</v>
      </c>
      <c r="K718" s="17">
        <v>923</v>
      </c>
      <c r="L718" s="17">
        <v>182</v>
      </c>
      <c r="M718" s="17" t="s">
        <v>48</v>
      </c>
      <c r="N718" s="17" t="s">
        <v>40</v>
      </c>
      <c r="O718" s="17" t="s">
        <v>27</v>
      </c>
      <c r="P718" s="17">
        <v>14</v>
      </c>
      <c r="Q718" s="17">
        <v>4.9000000000000004</v>
      </c>
      <c r="R718" s="17" t="b">
        <v>1</v>
      </c>
      <c r="S718" s="17" t="s">
        <v>28</v>
      </c>
      <c r="T718" s="17">
        <v>2666</v>
      </c>
      <c r="U718" s="17" t="s">
        <v>57</v>
      </c>
      <c r="V718" s="17" t="s">
        <v>68</v>
      </c>
      <c r="W718" s="17" t="s">
        <v>75</v>
      </c>
      <c r="X718" s="17">
        <v>11</v>
      </c>
      <c r="Y718" s="19">
        <f>streaming_service_data!$X718*streaming_service_data!$E718</f>
        <v>131.89000000000001</v>
      </c>
      <c r="Z718" s="17" t="s">
        <v>415</v>
      </c>
      <c r="AA718" s="17">
        <v>2023</v>
      </c>
      <c r="AB718" s="17" t="str">
        <f t="shared" si="55"/>
        <v>Nov</v>
      </c>
      <c r="AC718" s="17">
        <f t="shared" si="56"/>
        <v>2024</v>
      </c>
      <c r="AD718" s="17" t="s">
        <v>478</v>
      </c>
      <c r="AE718" s="38">
        <f t="shared" si="57"/>
        <v>34.214285714285715</v>
      </c>
      <c r="AF718" s="31">
        <f t="shared" si="58"/>
        <v>2.9227557411273485E-2</v>
      </c>
      <c r="AG718" s="17">
        <f ca="1">TODAY()-streaming_service_data!$D718</f>
        <v>125</v>
      </c>
      <c r="AH718" s="20" t="str">
        <f ca="1">IF(AG718&lt;=100,"Active",IF(streaming_service_data!$AG718&lt;200,"Moderate","In-Active"))</f>
        <v>Moderate</v>
      </c>
      <c r="AI718" s="2">
        <f t="shared" si="59"/>
        <v>11</v>
      </c>
    </row>
    <row r="719" spans="1:35" s="2" customFormat="1" ht="15" x14ac:dyDescent="0.2">
      <c r="A719" s="21">
        <v>7525</v>
      </c>
      <c r="B719" s="21" t="s">
        <v>200</v>
      </c>
      <c r="C719" s="22">
        <v>45469</v>
      </c>
      <c r="D719" s="22">
        <v>45644</v>
      </c>
      <c r="E719" s="21">
        <v>15.99</v>
      </c>
      <c r="F719" s="21">
        <v>453</v>
      </c>
      <c r="G719" s="21" t="s">
        <v>24</v>
      </c>
      <c r="H719" s="21">
        <v>1</v>
      </c>
      <c r="I719" s="21">
        <v>4</v>
      </c>
      <c r="J719" s="21" t="b">
        <v>0</v>
      </c>
      <c r="K719" s="21">
        <v>313</v>
      </c>
      <c r="L719" s="21">
        <v>1</v>
      </c>
      <c r="M719" s="21" t="s">
        <v>63</v>
      </c>
      <c r="N719" s="21" t="s">
        <v>26</v>
      </c>
      <c r="O719" s="21" t="s">
        <v>56</v>
      </c>
      <c r="P719" s="21">
        <v>7</v>
      </c>
      <c r="Q719" s="21">
        <v>3.7</v>
      </c>
      <c r="R719" s="21" t="b">
        <v>1</v>
      </c>
      <c r="S719" s="21" t="s">
        <v>28</v>
      </c>
      <c r="T719" s="21">
        <v>1563</v>
      </c>
      <c r="U719" s="21" t="s">
        <v>51</v>
      </c>
      <c r="V719" s="21" t="s">
        <v>36</v>
      </c>
      <c r="W719" s="21" t="s">
        <v>53</v>
      </c>
      <c r="X719" s="21">
        <v>5</v>
      </c>
      <c r="Y719" s="23">
        <f>streaming_service_data!$X719*streaming_service_data!$E719</f>
        <v>79.95</v>
      </c>
      <c r="Z719" s="21" t="s">
        <v>409</v>
      </c>
      <c r="AA719" s="21">
        <v>2024</v>
      </c>
      <c r="AB719" s="21" t="str">
        <f t="shared" si="55"/>
        <v>Dec</v>
      </c>
      <c r="AC719" s="21">
        <f t="shared" si="56"/>
        <v>2024</v>
      </c>
      <c r="AD719" s="21" t="s">
        <v>480</v>
      </c>
      <c r="AE719" s="39">
        <f t="shared" si="57"/>
        <v>64.714285714285708</v>
      </c>
      <c r="AF719" s="35">
        <f t="shared" si="58"/>
        <v>1.5452538631346579E-2</v>
      </c>
      <c r="AG719" s="21">
        <f ca="1">TODAY()-streaming_service_data!$D719</f>
        <v>101</v>
      </c>
      <c r="AH719" s="24" t="str">
        <f ca="1">IF(AG719&lt;=100,"Active",IF(streaming_service_data!$AG719&lt;200,"Moderate","In-Active"))</f>
        <v>Moderate</v>
      </c>
      <c r="AI719" s="2">
        <f t="shared" si="59"/>
        <v>5</v>
      </c>
    </row>
    <row r="720" spans="1:35" s="2" customFormat="1" ht="15" x14ac:dyDescent="0.2">
      <c r="A720" s="17">
        <v>7538</v>
      </c>
      <c r="B720" s="17" t="s">
        <v>150</v>
      </c>
      <c r="C720" s="25">
        <v>45631</v>
      </c>
      <c r="D720" s="25">
        <v>45622</v>
      </c>
      <c r="E720" s="17">
        <v>7.99</v>
      </c>
      <c r="F720" s="17">
        <v>132</v>
      </c>
      <c r="G720" s="17" t="s">
        <v>55</v>
      </c>
      <c r="H720" s="17">
        <v>4</v>
      </c>
      <c r="I720" s="17">
        <v>5</v>
      </c>
      <c r="J720" s="17" t="b">
        <v>1</v>
      </c>
      <c r="K720" s="17">
        <v>30</v>
      </c>
      <c r="L720" s="17">
        <v>177</v>
      </c>
      <c r="M720" s="17" t="s">
        <v>25</v>
      </c>
      <c r="N720" s="17" t="s">
        <v>26</v>
      </c>
      <c r="O720" s="17" t="s">
        <v>67</v>
      </c>
      <c r="P720" s="17">
        <v>31</v>
      </c>
      <c r="Q720" s="17">
        <v>5</v>
      </c>
      <c r="R720" s="17" t="b">
        <v>0</v>
      </c>
      <c r="S720" s="17" t="s">
        <v>28</v>
      </c>
      <c r="T720" s="17">
        <v>2015</v>
      </c>
      <c r="U720" s="17" t="s">
        <v>51</v>
      </c>
      <c r="V720" s="17" t="s">
        <v>60</v>
      </c>
      <c r="W720" s="17" t="s">
        <v>37</v>
      </c>
      <c r="X720" s="17">
        <v>1</v>
      </c>
      <c r="Y720" s="19">
        <f>streaming_service_data!$X720*streaming_service_data!$E720</f>
        <v>7.99</v>
      </c>
      <c r="Z720" s="17" t="s">
        <v>415</v>
      </c>
      <c r="AA720" s="17">
        <v>2024</v>
      </c>
      <c r="AB720" s="17" t="str">
        <f t="shared" si="55"/>
        <v>Nov</v>
      </c>
      <c r="AC720" s="17">
        <f t="shared" si="56"/>
        <v>2024</v>
      </c>
      <c r="AD720" s="17" t="s">
        <v>479</v>
      </c>
      <c r="AE720" s="38">
        <f t="shared" si="57"/>
        <v>4.258064516129032</v>
      </c>
      <c r="AF720" s="31">
        <f t="shared" si="58"/>
        <v>0.23484848484848486</v>
      </c>
      <c r="AG720" s="17">
        <f ca="1">TODAY()-streaming_service_data!$D720</f>
        <v>123</v>
      </c>
      <c r="AH720" s="20" t="str">
        <f ca="1">IF(AG720&lt;=100,"Active",IF(streaming_service_data!$AG720&lt;200,"Moderate","In-Active"))</f>
        <v>Moderate</v>
      </c>
      <c r="AI720" s="2">
        <f t="shared" si="59"/>
        <v>1</v>
      </c>
    </row>
    <row r="721" spans="1:35" s="2" customFormat="1" ht="15" x14ac:dyDescent="0.2">
      <c r="A721" s="21">
        <v>7539</v>
      </c>
      <c r="B721" s="21" t="s">
        <v>335</v>
      </c>
      <c r="C721" s="22">
        <v>44935</v>
      </c>
      <c r="D721" s="22">
        <v>45516</v>
      </c>
      <c r="E721" s="21">
        <v>7.99</v>
      </c>
      <c r="F721" s="21">
        <v>297</v>
      </c>
      <c r="G721" s="21" t="s">
        <v>55</v>
      </c>
      <c r="H721" s="21">
        <v>1</v>
      </c>
      <c r="I721" s="21">
        <v>6</v>
      </c>
      <c r="J721" s="21" t="b">
        <v>1</v>
      </c>
      <c r="K721" s="21">
        <v>959</v>
      </c>
      <c r="L721" s="21">
        <v>71</v>
      </c>
      <c r="M721" s="21" t="s">
        <v>63</v>
      </c>
      <c r="N721" s="21" t="s">
        <v>64</v>
      </c>
      <c r="O721" s="21" t="s">
        <v>67</v>
      </c>
      <c r="P721" s="21">
        <v>82</v>
      </c>
      <c r="Q721" s="21">
        <v>3.3</v>
      </c>
      <c r="R721" s="21" t="b">
        <v>1</v>
      </c>
      <c r="S721" s="21" t="s">
        <v>28</v>
      </c>
      <c r="T721" s="21">
        <v>2562</v>
      </c>
      <c r="U721" s="21" t="s">
        <v>65</v>
      </c>
      <c r="V721" s="21" t="s">
        <v>36</v>
      </c>
      <c r="W721" s="21" t="s">
        <v>75</v>
      </c>
      <c r="X721" s="21">
        <v>19</v>
      </c>
      <c r="Y721" s="23">
        <f>streaming_service_data!$X721*streaming_service_data!$E721</f>
        <v>151.81</v>
      </c>
      <c r="Z721" s="21" t="s">
        <v>404</v>
      </c>
      <c r="AA721" s="21">
        <v>2023</v>
      </c>
      <c r="AB721" s="21" t="str">
        <f t="shared" si="55"/>
        <v>Aug</v>
      </c>
      <c r="AC721" s="21">
        <f t="shared" si="56"/>
        <v>2024</v>
      </c>
      <c r="AD721" s="21" t="s">
        <v>479</v>
      </c>
      <c r="AE721" s="39">
        <f t="shared" si="57"/>
        <v>3.6219512195121952</v>
      </c>
      <c r="AF721" s="35">
        <f t="shared" si="58"/>
        <v>0.27609427609427611</v>
      </c>
      <c r="AG721" s="21">
        <f ca="1">TODAY()-streaming_service_data!$D721</f>
        <v>229</v>
      </c>
      <c r="AH721" s="24" t="str">
        <f ca="1">IF(AG721&lt;=100,"Active",IF(streaming_service_data!$AG721&lt;200,"Moderate","In-Active"))</f>
        <v>In-Active</v>
      </c>
      <c r="AI721" s="2">
        <f t="shared" si="59"/>
        <v>19</v>
      </c>
    </row>
    <row r="722" spans="1:35" s="2" customFormat="1" ht="15" x14ac:dyDescent="0.2">
      <c r="A722" s="17">
        <v>7544</v>
      </c>
      <c r="B722" s="17" t="s">
        <v>170</v>
      </c>
      <c r="C722" s="25">
        <v>44935</v>
      </c>
      <c r="D722" s="25">
        <v>45621</v>
      </c>
      <c r="E722" s="17">
        <v>15.99</v>
      </c>
      <c r="F722" s="17">
        <v>152</v>
      </c>
      <c r="G722" s="17" t="s">
        <v>55</v>
      </c>
      <c r="H722" s="17">
        <v>1</v>
      </c>
      <c r="I722" s="17">
        <v>3</v>
      </c>
      <c r="J722" s="17" t="b">
        <v>0</v>
      </c>
      <c r="K722" s="17">
        <v>341</v>
      </c>
      <c r="L722" s="17">
        <v>193</v>
      </c>
      <c r="M722" s="17" t="s">
        <v>44</v>
      </c>
      <c r="N722" s="17" t="s">
        <v>49</v>
      </c>
      <c r="O722" s="17" t="s">
        <v>41</v>
      </c>
      <c r="P722" s="17">
        <v>95</v>
      </c>
      <c r="Q722" s="17">
        <v>3.7</v>
      </c>
      <c r="R722" s="17" t="b">
        <v>0</v>
      </c>
      <c r="S722" s="17" t="s">
        <v>28</v>
      </c>
      <c r="T722" s="17">
        <v>4361</v>
      </c>
      <c r="U722" s="17" t="s">
        <v>29</v>
      </c>
      <c r="V722" s="17" t="s">
        <v>60</v>
      </c>
      <c r="W722" s="17" t="s">
        <v>75</v>
      </c>
      <c r="X722" s="17">
        <v>22</v>
      </c>
      <c r="Y722" s="19">
        <f>streaming_service_data!$X722*streaming_service_data!$E722</f>
        <v>351.78000000000003</v>
      </c>
      <c r="Z722" s="17" t="s">
        <v>404</v>
      </c>
      <c r="AA722" s="17">
        <v>2023</v>
      </c>
      <c r="AB722" s="17" t="str">
        <f t="shared" si="55"/>
        <v>Nov</v>
      </c>
      <c r="AC722" s="17">
        <f t="shared" si="56"/>
        <v>2024</v>
      </c>
      <c r="AD722" s="17" t="s">
        <v>480</v>
      </c>
      <c r="AE722" s="38">
        <f t="shared" si="57"/>
        <v>1.6</v>
      </c>
      <c r="AF722" s="31">
        <f t="shared" si="58"/>
        <v>0.625</v>
      </c>
      <c r="AG722" s="17">
        <f ca="1">TODAY()-streaming_service_data!$D722</f>
        <v>124</v>
      </c>
      <c r="AH722" s="20" t="str">
        <f ca="1">IF(AG722&lt;=100,"Active",IF(streaming_service_data!$AG722&lt;200,"Moderate","In-Active"))</f>
        <v>Moderate</v>
      </c>
      <c r="AI722" s="2">
        <f t="shared" si="59"/>
        <v>22</v>
      </c>
    </row>
    <row r="723" spans="1:35" s="2" customFormat="1" ht="15" x14ac:dyDescent="0.2">
      <c r="A723" s="21">
        <v>7546</v>
      </c>
      <c r="B723" s="21" t="s">
        <v>104</v>
      </c>
      <c r="C723" s="22">
        <v>45589</v>
      </c>
      <c r="D723" s="22">
        <v>45577</v>
      </c>
      <c r="E723" s="21">
        <v>7.99</v>
      </c>
      <c r="F723" s="21">
        <v>48</v>
      </c>
      <c r="G723" s="21" t="s">
        <v>43</v>
      </c>
      <c r="H723" s="21">
        <v>1</v>
      </c>
      <c r="I723" s="21">
        <v>4</v>
      </c>
      <c r="J723" s="21" t="b">
        <v>0</v>
      </c>
      <c r="K723" s="21">
        <v>484</v>
      </c>
      <c r="L723" s="21">
        <v>131</v>
      </c>
      <c r="M723" s="21" t="s">
        <v>48</v>
      </c>
      <c r="N723" s="21" t="s">
        <v>64</v>
      </c>
      <c r="O723" s="21" t="s">
        <v>56</v>
      </c>
      <c r="P723" s="21">
        <v>68</v>
      </c>
      <c r="Q723" s="21">
        <v>4</v>
      </c>
      <c r="R723" s="21" t="b">
        <v>0</v>
      </c>
      <c r="S723" s="21" t="s">
        <v>28</v>
      </c>
      <c r="T723" s="21">
        <v>1535</v>
      </c>
      <c r="U723" s="21" t="s">
        <v>51</v>
      </c>
      <c r="V723" s="21" t="s">
        <v>52</v>
      </c>
      <c r="W723" s="21" t="s">
        <v>75</v>
      </c>
      <c r="X723" s="21">
        <v>1</v>
      </c>
      <c r="Y723" s="23">
        <f>streaming_service_data!$X723*streaming_service_data!$E723</f>
        <v>7.99</v>
      </c>
      <c r="Z723" s="21" t="s">
        <v>413</v>
      </c>
      <c r="AA723" s="21">
        <v>2024</v>
      </c>
      <c r="AB723" s="21" t="str">
        <f t="shared" si="55"/>
        <v>Oct</v>
      </c>
      <c r="AC723" s="21">
        <f t="shared" si="56"/>
        <v>2024</v>
      </c>
      <c r="AD723" s="21" t="s">
        <v>479</v>
      </c>
      <c r="AE723" s="39">
        <f t="shared" si="57"/>
        <v>0.70588235294117652</v>
      </c>
      <c r="AF723" s="35">
        <f t="shared" si="58"/>
        <v>1.4166666666666667</v>
      </c>
      <c r="AG723" s="21">
        <f ca="1">TODAY()-streaming_service_data!$D723</f>
        <v>168</v>
      </c>
      <c r="AH723" s="24" t="str">
        <f ca="1">IF(AG723&lt;=100,"Active",IF(streaming_service_data!$AG723&lt;200,"Moderate","In-Active"))</f>
        <v>Moderate</v>
      </c>
      <c r="AI723" s="2">
        <f t="shared" si="59"/>
        <v>1</v>
      </c>
    </row>
    <row r="724" spans="1:35" s="2" customFormat="1" ht="15" x14ac:dyDescent="0.2">
      <c r="A724" s="17">
        <v>7549</v>
      </c>
      <c r="B724" s="17" t="s">
        <v>394</v>
      </c>
      <c r="C724" s="25">
        <v>45442</v>
      </c>
      <c r="D724" s="25">
        <v>45624</v>
      </c>
      <c r="E724" s="17">
        <v>15.99</v>
      </c>
      <c r="F724" s="17">
        <v>119</v>
      </c>
      <c r="G724" s="17" t="s">
        <v>79</v>
      </c>
      <c r="H724" s="17">
        <v>1</v>
      </c>
      <c r="I724" s="17">
        <v>5</v>
      </c>
      <c r="J724" s="17" t="b">
        <v>1</v>
      </c>
      <c r="K724" s="17">
        <v>112</v>
      </c>
      <c r="L724" s="17">
        <v>181</v>
      </c>
      <c r="M724" s="17" t="s">
        <v>74</v>
      </c>
      <c r="N724" s="17" t="s">
        <v>49</v>
      </c>
      <c r="O724" s="17" t="s">
        <v>34</v>
      </c>
      <c r="P724" s="17">
        <v>47</v>
      </c>
      <c r="Q724" s="17">
        <v>3.2</v>
      </c>
      <c r="R724" s="17" t="b">
        <v>1</v>
      </c>
      <c r="S724" s="17" t="s">
        <v>28</v>
      </c>
      <c r="T724" s="17">
        <v>1708</v>
      </c>
      <c r="U724" s="17" t="s">
        <v>35</v>
      </c>
      <c r="V724" s="17" t="s">
        <v>52</v>
      </c>
      <c r="W724" s="17" t="s">
        <v>75</v>
      </c>
      <c r="X724" s="17">
        <v>5</v>
      </c>
      <c r="Y724" s="19">
        <f>streaming_service_data!$X724*streaming_service_data!$E724</f>
        <v>79.95</v>
      </c>
      <c r="Z724" s="17" t="s">
        <v>408</v>
      </c>
      <c r="AA724" s="17">
        <v>2024</v>
      </c>
      <c r="AB724" s="17" t="str">
        <f t="shared" si="55"/>
        <v>Nov</v>
      </c>
      <c r="AC724" s="17">
        <f t="shared" si="56"/>
        <v>2024</v>
      </c>
      <c r="AD724" s="17" t="s">
        <v>480</v>
      </c>
      <c r="AE724" s="38">
        <f t="shared" si="57"/>
        <v>2.5319148936170213</v>
      </c>
      <c r="AF724" s="31">
        <f t="shared" si="58"/>
        <v>0.3949579831932773</v>
      </c>
      <c r="AG724" s="17">
        <f ca="1">TODAY()-streaming_service_data!$D724</f>
        <v>121</v>
      </c>
      <c r="AH724" s="20" t="str">
        <f ca="1">IF(AG724&lt;=100,"Active",IF(streaming_service_data!$AG724&lt;200,"Moderate","In-Active"))</f>
        <v>Moderate</v>
      </c>
      <c r="AI724" s="2">
        <f t="shared" si="59"/>
        <v>5</v>
      </c>
    </row>
    <row r="725" spans="1:35" s="2" customFormat="1" ht="15" x14ac:dyDescent="0.2">
      <c r="A725" s="21">
        <v>7551</v>
      </c>
      <c r="B725" s="21" t="s">
        <v>132</v>
      </c>
      <c r="C725" s="22">
        <v>45291</v>
      </c>
      <c r="D725" s="22">
        <v>45334</v>
      </c>
      <c r="E725" s="21">
        <v>15.99</v>
      </c>
      <c r="F725" s="21">
        <v>483</v>
      </c>
      <c r="G725" s="21" t="s">
        <v>33</v>
      </c>
      <c r="H725" s="21">
        <v>2</v>
      </c>
      <c r="I725" s="21">
        <v>4</v>
      </c>
      <c r="J725" s="21" t="b">
        <v>0</v>
      </c>
      <c r="K725" s="21">
        <v>161</v>
      </c>
      <c r="L725" s="21">
        <v>110</v>
      </c>
      <c r="M725" s="21" t="s">
        <v>25</v>
      </c>
      <c r="N725" s="21" t="s">
        <v>64</v>
      </c>
      <c r="O725" s="21" t="s">
        <v>67</v>
      </c>
      <c r="P725" s="21">
        <v>71</v>
      </c>
      <c r="Q725" s="21">
        <v>4.4000000000000004</v>
      </c>
      <c r="R725" s="21" t="b">
        <v>1</v>
      </c>
      <c r="S725" s="21" t="s">
        <v>28</v>
      </c>
      <c r="T725" s="21">
        <v>3517</v>
      </c>
      <c r="U725" s="21" t="s">
        <v>29</v>
      </c>
      <c r="V725" s="21" t="s">
        <v>36</v>
      </c>
      <c r="W725" s="21" t="s">
        <v>37</v>
      </c>
      <c r="X725" s="21">
        <v>1</v>
      </c>
      <c r="Y725" s="23">
        <f>streaming_service_data!$X725*streaming_service_data!$E725</f>
        <v>15.99</v>
      </c>
      <c r="Z725" s="21" t="s">
        <v>415</v>
      </c>
      <c r="AA725" s="21">
        <v>2023</v>
      </c>
      <c r="AB725" s="21" t="str">
        <f t="shared" si="55"/>
        <v>Feb</v>
      </c>
      <c r="AC725" s="21">
        <f t="shared" si="56"/>
        <v>2024</v>
      </c>
      <c r="AD725" s="21" t="s">
        <v>480</v>
      </c>
      <c r="AE725" s="39">
        <f t="shared" si="57"/>
        <v>6.802816901408451</v>
      </c>
      <c r="AF725" s="35">
        <f t="shared" si="58"/>
        <v>0.14699792960662525</v>
      </c>
      <c r="AG725" s="21">
        <f ca="1">TODAY()-streaming_service_data!$D725</f>
        <v>411</v>
      </c>
      <c r="AH725" s="24" t="str">
        <f ca="1">IF(AG725&lt;=100,"Active",IF(streaming_service_data!$AG725&lt;200,"Moderate","In-Active"))</f>
        <v>In-Active</v>
      </c>
      <c r="AI725" s="2">
        <f t="shared" si="59"/>
        <v>1</v>
      </c>
    </row>
    <row r="726" spans="1:35" s="2" customFormat="1" ht="15" x14ac:dyDescent="0.2">
      <c r="A726" s="17">
        <v>7552</v>
      </c>
      <c r="B726" s="17" t="s">
        <v>357</v>
      </c>
      <c r="C726" s="25">
        <v>45510</v>
      </c>
      <c r="D726" s="25">
        <v>45394</v>
      </c>
      <c r="E726" s="17">
        <v>15.99</v>
      </c>
      <c r="F726" s="17">
        <v>306</v>
      </c>
      <c r="G726" s="17" t="s">
        <v>46</v>
      </c>
      <c r="H726" s="17">
        <v>4</v>
      </c>
      <c r="I726" s="17">
        <v>5</v>
      </c>
      <c r="J726" s="17" t="b">
        <v>0</v>
      </c>
      <c r="K726" s="17">
        <v>651</v>
      </c>
      <c r="L726" s="17">
        <v>60</v>
      </c>
      <c r="M726" s="17" t="s">
        <v>63</v>
      </c>
      <c r="N726" s="17" t="s">
        <v>64</v>
      </c>
      <c r="O726" s="17" t="s">
        <v>41</v>
      </c>
      <c r="P726" s="17">
        <v>86</v>
      </c>
      <c r="Q726" s="17">
        <v>3.1</v>
      </c>
      <c r="R726" s="17" t="b">
        <v>0</v>
      </c>
      <c r="S726" s="17" t="s">
        <v>28</v>
      </c>
      <c r="T726" s="17">
        <v>2953</v>
      </c>
      <c r="U726" s="17" t="s">
        <v>35</v>
      </c>
      <c r="V726" s="17" t="s">
        <v>68</v>
      </c>
      <c r="W726" s="17" t="s">
        <v>75</v>
      </c>
      <c r="X726" s="17">
        <v>3</v>
      </c>
      <c r="Y726" s="19">
        <f>streaming_service_data!$X726*streaming_service_data!$E726</f>
        <v>47.97</v>
      </c>
      <c r="Z726" s="17" t="s">
        <v>411</v>
      </c>
      <c r="AA726" s="17">
        <v>2024</v>
      </c>
      <c r="AB726" s="17" t="str">
        <f t="shared" si="55"/>
        <v>Apr</v>
      </c>
      <c r="AC726" s="17">
        <f t="shared" si="56"/>
        <v>2024</v>
      </c>
      <c r="AD726" s="17" t="s">
        <v>480</v>
      </c>
      <c r="AE726" s="38">
        <f t="shared" si="57"/>
        <v>3.558139534883721</v>
      </c>
      <c r="AF726" s="31">
        <f t="shared" si="58"/>
        <v>0.28104575163398693</v>
      </c>
      <c r="AG726" s="17">
        <f ca="1">TODAY()-streaming_service_data!$D726</f>
        <v>351</v>
      </c>
      <c r="AH726" s="20" t="str">
        <f ca="1">IF(AG726&lt;=100,"Active",IF(streaming_service_data!$AG726&lt;200,"Moderate","In-Active"))</f>
        <v>In-Active</v>
      </c>
      <c r="AI726" s="2">
        <f t="shared" si="59"/>
        <v>3</v>
      </c>
    </row>
    <row r="727" spans="1:35" s="2" customFormat="1" ht="15" x14ac:dyDescent="0.2">
      <c r="A727" s="21">
        <v>7556</v>
      </c>
      <c r="B727" s="21" t="s">
        <v>330</v>
      </c>
      <c r="C727" s="22">
        <v>45490</v>
      </c>
      <c r="D727" s="22">
        <v>45622</v>
      </c>
      <c r="E727" s="21">
        <v>15.99</v>
      </c>
      <c r="F727" s="21">
        <v>386</v>
      </c>
      <c r="G727" s="21" t="s">
        <v>24</v>
      </c>
      <c r="H727" s="21">
        <v>2</v>
      </c>
      <c r="I727" s="21">
        <v>6</v>
      </c>
      <c r="J727" s="21" t="b">
        <v>1</v>
      </c>
      <c r="K727" s="21">
        <v>461</v>
      </c>
      <c r="L727" s="21">
        <v>178</v>
      </c>
      <c r="M727" s="21" t="s">
        <v>25</v>
      </c>
      <c r="N727" s="21" t="s">
        <v>64</v>
      </c>
      <c r="O727" s="21" t="s">
        <v>27</v>
      </c>
      <c r="P727" s="21">
        <v>79</v>
      </c>
      <c r="Q727" s="21">
        <v>3.7</v>
      </c>
      <c r="R727" s="21" t="b">
        <v>0</v>
      </c>
      <c r="S727" s="21" t="s">
        <v>28</v>
      </c>
      <c r="T727" s="21">
        <v>1587</v>
      </c>
      <c r="U727" s="21" t="s">
        <v>65</v>
      </c>
      <c r="V727" s="21" t="s">
        <v>30</v>
      </c>
      <c r="W727" s="21" t="s">
        <v>75</v>
      </c>
      <c r="X727" s="21">
        <v>4</v>
      </c>
      <c r="Y727" s="23">
        <f>streaming_service_data!$X727*streaming_service_data!$E727</f>
        <v>63.96</v>
      </c>
      <c r="Z727" s="21" t="s">
        <v>410</v>
      </c>
      <c r="AA727" s="21">
        <v>2024</v>
      </c>
      <c r="AB727" s="21" t="str">
        <f t="shared" si="55"/>
        <v>Nov</v>
      </c>
      <c r="AC727" s="21">
        <f t="shared" si="56"/>
        <v>2024</v>
      </c>
      <c r="AD727" s="21" t="s">
        <v>480</v>
      </c>
      <c r="AE727" s="39">
        <f t="shared" si="57"/>
        <v>4.8860759493670889</v>
      </c>
      <c r="AF727" s="35">
        <f t="shared" si="58"/>
        <v>0.20466321243523317</v>
      </c>
      <c r="AG727" s="21">
        <f ca="1">TODAY()-streaming_service_data!$D727</f>
        <v>123</v>
      </c>
      <c r="AH727" s="24" t="str">
        <f ca="1">IF(AG727&lt;=100,"Active",IF(streaming_service_data!$AG727&lt;200,"Moderate","In-Active"))</f>
        <v>Moderate</v>
      </c>
      <c r="AI727" s="2">
        <f t="shared" si="59"/>
        <v>4</v>
      </c>
    </row>
    <row r="728" spans="1:35" s="2" customFormat="1" ht="15" x14ac:dyDescent="0.2">
      <c r="A728" s="17">
        <v>7558</v>
      </c>
      <c r="B728" s="17" t="s">
        <v>228</v>
      </c>
      <c r="C728" s="25">
        <v>45609</v>
      </c>
      <c r="D728" s="25">
        <v>45516</v>
      </c>
      <c r="E728" s="17">
        <v>11.99</v>
      </c>
      <c r="F728" s="17">
        <v>236</v>
      </c>
      <c r="G728" s="17" t="s">
        <v>43</v>
      </c>
      <c r="H728" s="17">
        <v>1</v>
      </c>
      <c r="I728" s="17">
        <v>5</v>
      </c>
      <c r="J728" s="17" t="b">
        <v>1</v>
      </c>
      <c r="K728" s="17">
        <v>225</v>
      </c>
      <c r="L728" s="17">
        <v>94</v>
      </c>
      <c r="M728" s="17" t="s">
        <v>63</v>
      </c>
      <c r="N728" s="17" t="s">
        <v>40</v>
      </c>
      <c r="O728" s="17" t="s">
        <v>56</v>
      </c>
      <c r="P728" s="17">
        <v>61</v>
      </c>
      <c r="Q728" s="17">
        <v>3.7</v>
      </c>
      <c r="R728" s="17" t="b">
        <v>0</v>
      </c>
      <c r="S728" s="17" t="s">
        <v>28</v>
      </c>
      <c r="T728" s="17">
        <v>1254</v>
      </c>
      <c r="U728" s="17" t="s">
        <v>57</v>
      </c>
      <c r="V728" s="17" t="s">
        <v>30</v>
      </c>
      <c r="W728" s="17" t="s">
        <v>37</v>
      </c>
      <c r="X728" s="17">
        <v>3</v>
      </c>
      <c r="Y728" s="19">
        <f>streaming_service_data!$X728*streaming_service_data!$E728</f>
        <v>35.97</v>
      </c>
      <c r="Z728" s="17" t="s">
        <v>414</v>
      </c>
      <c r="AA728" s="17">
        <v>2024</v>
      </c>
      <c r="AB728" s="17" t="str">
        <f t="shared" si="55"/>
        <v>Aug</v>
      </c>
      <c r="AC728" s="17">
        <f t="shared" si="56"/>
        <v>2024</v>
      </c>
      <c r="AD728" s="17" t="s">
        <v>478</v>
      </c>
      <c r="AE728" s="38">
        <f t="shared" si="57"/>
        <v>3.8688524590163933</v>
      </c>
      <c r="AF728" s="31">
        <f t="shared" si="58"/>
        <v>0.25847457627118642</v>
      </c>
      <c r="AG728" s="17">
        <f ca="1">TODAY()-streaming_service_data!$D728</f>
        <v>229</v>
      </c>
      <c r="AH728" s="20" t="str">
        <f ca="1">IF(AG728&lt;=100,"Active",IF(streaming_service_data!$AG728&lt;200,"Moderate","In-Active"))</f>
        <v>In-Active</v>
      </c>
      <c r="AI728" s="2">
        <f t="shared" si="59"/>
        <v>3</v>
      </c>
    </row>
    <row r="729" spans="1:35" s="2" customFormat="1" ht="15" x14ac:dyDescent="0.2">
      <c r="A729" s="21">
        <v>7560</v>
      </c>
      <c r="B729" s="21" t="s">
        <v>112</v>
      </c>
      <c r="C729" s="22">
        <v>44919</v>
      </c>
      <c r="D729" s="22">
        <v>45363</v>
      </c>
      <c r="E729" s="21">
        <v>7.99</v>
      </c>
      <c r="F729" s="21">
        <v>345</v>
      </c>
      <c r="G729" s="21" t="s">
        <v>55</v>
      </c>
      <c r="H729" s="21">
        <v>3</v>
      </c>
      <c r="I729" s="21">
        <v>3</v>
      </c>
      <c r="J729" s="21" t="b">
        <v>0</v>
      </c>
      <c r="K729" s="21">
        <v>80</v>
      </c>
      <c r="L729" s="21">
        <v>100</v>
      </c>
      <c r="M729" s="21" t="s">
        <v>25</v>
      </c>
      <c r="N729" s="21" t="s">
        <v>49</v>
      </c>
      <c r="O729" s="21" t="s">
        <v>27</v>
      </c>
      <c r="P729" s="21">
        <v>40</v>
      </c>
      <c r="Q729" s="21">
        <v>4.9000000000000004</v>
      </c>
      <c r="R729" s="21" t="b">
        <v>1</v>
      </c>
      <c r="S729" s="21" t="s">
        <v>28</v>
      </c>
      <c r="T729" s="21">
        <v>3462</v>
      </c>
      <c r="U729" s="21" t="s">
        <v>29</v>
      </c>
      <c r="V729" s="21" t="s">
        <v>68</v>
      </c>
      <c r="W729" s="21" t="s">
        <v>53</v>
      </c>
      <c r="X729" s="21">
        <v>14</v>
      </c>
      <c r="Y729" s="23">
        <f>streaming_service_data!$X729*streaming_service_data!$E729</f>
        <v>111.86</v>
      </c>
      <c r="Z729" s="21" t="s">
        <v>415</v>
      </c>
      <c r="AA729" s="21">
        <v>2022</v>
      </c>
      <c r="AB729" s="21" t="str">
        <f t="shared" si="55"/>
        <v>Mar</v>
      </c>
      <c r="AC729" s="21">
        <f t="shared" si="56"/>
        <v>2024</v>
      </c>
      <c r="AD729" s="21" t="s">
        <v>479</v>
      </c>
      <c r="AE729" s="39">
        <f t="shared" si="57"/>
        <v>8.625</v>
      </c>
      <c r="AF729" s="35">
        <f t="shared" si="58"/>
        <v>0.11594202898550725</v>
      </c>
      <c r="AG729" s="21">
        <f ca="1">TODAY()-streaming_service_data!$D729</f>
        <v>382</v>
      </c>
      <c r="AH729" s="24" t="str">
        <f ca="1">IF(AG729&lt;=100,"Active",IF(streaming_service_data!$AG729&lt;200,"Moderate","In-Active"))</f>
        <v>In-Active</v>
      </c>
      <c r="AI729" s="2">
        <f t="shared" si="59"/>
        <v>14</v>
      </c>
    </row>
    <row r="730" spans="1:35" s="2" customFormat="1" ht="15" x14ac:dyDescent="0.2">
      <c r="A730" s="17">
        <v>7577</v>
      </c>
      <c r="B730" s="17" t="s">
        <v>184</v>
      </c>
      <c r="C730" s="25">
        <v>45582</v>
      </c>
      <c r="D730" s="25">
        <v>45363</v>
      </c>
      <c r="E730" s="17">
        <v>15.99</v>
      </c>
      <c r="F730" s="17">
        <v>233</v>
      </c>
      <c r="G730" s="17" t="s">
        <v>43</v>
      </c>
      <c r="H730" s="17">
        <v>2</v>
      </c>
      <c r="I730" s="17">
        <v>5</v>
      </c>
      <c r="J730" s="17" t="b">
        <v>1</v>
      </c>
      <c r="K730" s="17">
        <v>781</v>
      </c>
      <c r="L730" s="17">
        <v>23</v>
      </c>
      <c r="M730" s="17" t="s">
        <v>74</v>
      </c>
      <c r="N730" s="17" t="s">
        <v>49</v>
      </c>
      <c r="O730" s="17" t="s">
        <v>27</v>
      </c>
      <c r="P730" s="17">
        <v>89</v>
      </c>
      <c r="Q730" s="17">
        <v>3.3</v>
      </c>
      <c r="R730" s="17" t="b">
        <v>0</v>
      </c>
      <c r="S730" s="17" t="s">
        <v>28</v>
      </c>
      <c r="T730" s="17">
        <v>460</v>
      </c>
      <c r="U730" s="17" t="s">
        <v>65</v>
      </c>
      <c r="V730" s="17" t="s">
        <v>60</v>
      </c>
      <c r="W730" s="17" t="s">
        <v>53</v>
      </c>
      <c r="X730" s="17">
        <v>7</v>
      </c>
      <c r="Y730" s="19">
        <f>streaming_service_data!$X730*streaming_service_data!$E730</f>
        <v>111.93</v>
      </c>
      <c r="Z730" s="17" t="s">
        <v>413</v>
      </c>
      <c r="AA730" s="17">
        <v>2024</v>
      </c>
      <c r="AB730" s="17" t="str">
        <f t="shared" si="55"/>
        <v>Mar</v>
      </c>
      <c r="AC730" s="17">
        <f t="shared" si="56"/>
        <v>2024</v>
      </c>
      <c r="AD730" s="17" t="s">
        <v>480</v>
      </c>
      <c r="AE730" s="38">
        <f t="shared" si="57"/>
        <v>2.6179775280898876</v>
      </c>
      <c r="AF730" s="31">
        <f t="shared" si="58"/>
        <v>0.38197424892703863</v>
      </c>
      <c r="AG730" s="17">
        <f ca="1">TODAY()-streaming_service_data!$D730</f>
        <v>382</v>
      </c>
      <c r="AH730" s="20" t="str">
        <f ca="1">IF(AG730&lt;=100,"Active",IF(streaming_service_data!$AG730&lt;200,"Moderate","In-Active"))</f>
        <v>In-Active</v>
      </c>
      <c r="AI730" s="2">
        <f t="shared" si="59"/>
        <v>7</v>
      </c>
    </row>
    <row r="731" spans="1:35" s="2" customFormat="1" ht="15" x14ac:dyDescent="0.2">
      <c r="A731" s="21">
        <v>7578</v>
      </c>
      <c r="B731" s="21" t="s">
        <v>94</v>
      </c>
      <c r="C731" s="22">
        <v>44995</v>
      </c>
      <c r="D731" s="22">
        <v>45363</v>
      </c>
      <c r="E731" s="21">
        <v>11.99</v>
      </c>
      <c r="F731" s="21">
        <v>186</v>
      </c>
      <c r="G731" s="21" t="s">
        <v>33</v>
      </c>
      <c r="H731" s="21">
        <v>2</v>
      </c>
      <c r="I731" s="21">
        <v>5</v>
      </c>
      <c r="J731" s="21" t="b">
        <v>1</v>
      </c>
      <c r="K731" s="21">
        <v>784</v>
      </c>
      <c r="L731" s="21">
        <v>29</v>
      </c>
      <c r="M731" s="21" t="s">
        <v>25</v>
      </c>
      <c r="N731" s="21" t="s">
        <v>40</v>
      </c>
      <c r="O731" s="21" t="s">
        <v>34</v>
      </c>
      <c r="P731" s="21">
        <v>76</v>
      </c>
      <c r="Q731" s="21">
        <v>4.3</v>
      </c>
      <c r="R731" s="21" t="b">
        <v>1</v>
      </c>
      <c r="S731" s="21" t="s">
        <v>28</v>
      </c>
      <c r="T731" s="21">
        <v>4799</v>
      </c>
      <c r="U731" s="21" t="s">
        <v>35</v>
      </c>
      <c r="V731" s="21" t="s">
        <v>52</v>
      </c>
      <c r="W731" s="21" t="s">
        <v>53</v>
      </c>
      <c r="X731" s="21">
        <v>12</v>
      </c>
      <c r="Y731" s="23">
        <f>streaming_service_data!$X731*streaming_service_data!$E731</f>
        <v>143.88</v>
      </c>
      <c r="Z731" s="21" t="s">
        <v>406</v>
      </c>
      <c r="AA731" s="21">
        <v>2023</v>
      </c>
      <c r="AB731" s="21" t="str">
        <f t="shared" si="55"/>
        <v>Mar</v>
      </c>
      <c r="AC731" s="21">
        <f t="shared" si="56"/>
        <v>2024</v>
      </c>
      <c r="AD731" s="21" t="s">
        <v>478</v>
      </c>
      <c r="AE731" s="39">
        <f t="shared" si="57"/>
        <v>2.4473684210526314</v>
      </c>
      <c r="AF731" s="35">
        <f t="shared" si="58"/>
        <v>0.40860215053763443</v>
      </c>
      <c r="AG731" s="21">
        <f ca="1">TODAY()-streaming_service_data!$D731</f>
        <v>382</v>
      </c>
      <c r="AH731" s="24" t="str">
        <f ca="1">IF(AG731&lt;=100,"Active",IF(streaming_service_data!$AG731&lt;200,"Moderate","In-Active"))</f>
        <v>In-Active</v>
      </c>
      <c r="AI731" s="2">
        <f t="shared" si="59"/>
        <v>12</v>
      </c>
    </row>
    <row r="732" spans="1:35" s="2" customFormat="1" ht="15" x14ac:dyDescent="0.2">
      <c r="A732" s="17">
        <v>7580</v>
      </c>
      <c r="B732" s="17" t="s">
        <v>47</v>
      </c>
      <c r="C732" s="25">
        <v>45140</v>
      </c>
      <c r="D732" s="25">
        <v>45617</v>
      </c>
      <c r="E732" s="17">
        <v>7.99</v>
      </c>
      <c r="F732" s="17">
        <v>112</v>
      </c>
      <c r="G732" s="17" t="s">
        <v>55</v>
      </c>
      <c r="H732" s="17">
        <v>5</v>
      </c>
      <c r="I732" s="17">
        <v>6</v>
      </c>
      <c r="J732" s="17" t="b">
        <v>0</v>
      </c>
      <c r="K732" s="17">
        <v>535</v>
      </c>
      <c r="L732" s="17">
        <v>43</v>
      </c>
      <c r="M732" s="17" t="s">
        <v>44</v>
      </c>
      <c r="N732" s="17" t="s">
        <v>64</v>
      </c>
      <c r="O732" s="17" t="s">
        <v>56</v>
      </c>
      <c r="P732" s="17">
        <v>89</v>
      </c>
      <c r="Q732" s="17">
        <v>3.1</v>
      </c>
      <c r="R732" s="17" t="b">
        <v>1</v>
      </c>
      <c r="S732" s="17" t="s">
        <v>28</v>
      </c>
      <c r="T732" s="17">
        <v>775</v>
      </c>
      <c r="U732" s="17" t="s">
        <v>35</v>
      </c>
      <c r="V732" s="17" t="s">
        <v>52</v>
      </c>
      <c r="W732" s="17" t="s">
        <v>37</v>
      </c>
      <c r="X732" s="17">
        <v>15</v>
      </c>
      <c r="Y732" s="19">
        <f>streaming_service_data!$X732*streaming_service_data!$E732</f>
        <v>119.85000000000001</v>
      </c>
      <c r="Z732" s="17" t="s">
        <v>411</v>
      </c>
      <c r="AA732" s="17">
        <v>2023</v>
      </c>
      <c r="AB732" s="17" t="str">
        <f t="shared" si="55"/>
        <v>Nov</v>
      </c>
      <c r="AC732" s="17">
        <f t="shared" si="56"/>
        <v>2024</v>
      </c>
      <c r="AD732" s="17" t="s">
        <v>479</v>
      </c>
      <c r="AE732" s="38">
        <f t="shared" si="57"/>
        <v>1.2584269662921348</v>
      </c>
      <c r="AF732" s="31">
        <f t="shared" si="58"/>
        <v>0.7946428571428571</v>
      </c>
      <c r="AG732" s="17">
        <f ca="1">TODAY()-streaming_service_data!$D732</f>
        <v>128</v>
      </c>
      <c r="AH732" s="20" t="str">
        <f ca="1">IF(AG732&lt;=100,"Active",IF(streaming_service_data!$AG732&lt;200,"Moderate","In-Active"))</f>
        <v>Moderate</v>
      </c>
      <c r="AI732" s="2">
        <f t="shared" si="59"/>
        <v>15</v>
      </c>
    </row>
    <row r="733" spans="1:35" s="2" customFormat="1" ht="15" x14ac:dyDescent="0.2">
      <c r="A733" s="21">
        <v>7589</v>
      </c>
      <c r="B733" s="21" t="s">
        <v>181</v>
      </c>
      <c r="C733" s="22">
        <v>45115</v>
      </c>
      <c r="D733" s="22">
        <v>45334</v>
      </c>
      <c r="E733" s="21">
        <v>15.99</v>
      </c>
      <c r="F733" s="21">
        <v>295</v>
      </c>
      <c r="G733" s="21" t="s">
        <v>55</v>
      </c>
      <c r="H733" s="21">
        <v>2</v>
      </c>
      <c r="I733" s="21">
        <v>5</v>
      </c>
      <c r="J733" s="21" t="b">
        <v>0</v>
      </c>
      <c r="K733" s="21">
        <v>514</v>
      </c>
      <c r="L733" s="21">
        <v>102</v>
      </c>
      <c r="M733" s="21" t="s">
        <v>63</v>
      </c>
      <c r="N733" s="21" t="s">
        <v>26</v>
      </c>
      <c r="O733" s="21" t="s">
        <v>34</v>
      </c>
      <c r="P733" s="21">
        <v>3</v>
      </c>
      <c r="Q733" s="21">
        <v>4.8</v>
      </c>
      <c r="R733" s="21" t="b">
        <v>0</v>
      </c>
      <c r="S733" s="21" t="s">
        <v>28</v>
      </c>
      <c r="T733" s="21">
        <v>105</v>
      </c>
      <c r="U733" s="21" t="s">
        <v>29</v>
      </c>
      <c r="V733" s="21" t="s">
        <v>60</v>
      </c>
      <c r="W733" s="21" t="s">
        <v>75</v>
      </c>
      <c r="X733" s="21">
        <v>7</v>
      </c>
      <c r="Y733" s="23">
        <f>streaming_service_data!$X733*streaming_service_data!$E733</f>
        <v>111.93</v>
      </c>
      <c r="Z733" s="21" t="s">
        <v>410</v>
      </c>
      <c r="AA733" s="21">
        <v>2023</v>
      </c>
      <c r="AB733" s="21" t="str">
        <f t="shared" si="55"/>
        <v>Feb</v>
      </c>
      <c r="AC733" s="21">
        <f t="shared" si="56"/>
        <v>2024</v>
      </c>
      <c r="AD733" s="21" t="s">
        <v>480</v>
      </c>
      <c r="AE733" s="39">
        <f t="shared" si="57"/>
        <v>98.333333333333329</v>
      </c>
      <c r="AF733" s="35">
        <f t="shared" si="58"/>
        <v>1.0169491525423728E-2</v>
      </c>
      <c r="AG733" s="21">
        <f ca="1">TODAY()-streaming_service_data!$D733</f>
        <v>411</v>
      </c>
      <c r="AH733" s="24" t="str">
        <f ca="1">IF(AG733&lt;=100,"Active",IF(streaming_service_data!$AG733&lt;200,"Moderate","In-Active"))</f>
        <v>In-Active</v>
      </c>
      <c r="AI733" s="2">
        <f t="shared" si="59"/>
        <v>7</v>
      </c>
    </row>
    <row r="734" spans="1:35" s="2" customFormat="1" ht="15" x14ac:dyDescent="0.2">
      <c r="A734" s="17">
        <v>7616</v>
      </c>
      <c r="B734" s="17" t="s">
        <v>181</v>
      </c>
      <c r="C734" s="25">
        <v>45205</v>
      </c>
      <c r="D734" s="25">
        <v>45608</v>
      </c>
      <c r="E734" s="17">
        <v>15.99</v>
      </c>
      <c r="F734" s="17">
        <v>204</v>
      </c>
      <c r="G734" s="17" t="s">
        <v>55</v>
      </c>
      <c r="H734" s="17">
        <v>3</v>
      </c>
      <c r="I734" s="17">
        <v>5</v>
      </c>
      <c r="J734" s="17" t="b">
        <v>0</v>
      </c>
      <c r="K734" s="17">
        <v>597</v>
      </c>
      <c r="L734" s="17">
        <v>118</v>
      </c>
      <c r="M734" s="17" t="s">
        <v>63</v>
      </c>
      <c r="N734" s="17" t="s">
        <v>40</v>
      </c>
      <c r="O734" s="17" t="s">
        <v>56</v>
      </c>
      <c r="P734" s="17">
        <v>60</v>
      </c>
      <c r="Q734" s="17">
        <v>3.1</v>
      </c>
      <c r="R734" s="17" t="b">
        <v>1</v>
      </c>
      <c r="S734" s="17" t="s">
        <v>28</v>
      </c>
      <c r="T734" s="17">
        <v>4575</v>
      </c>
      <c r="U734" s="17" t="s">
        <v>29</v>
      </c>
      <c r="V734" s="17" t="s">
        <v>30</v>
      </c>
      <c r="W734" s="17" t="s">
        <v>37</v>
      </c>
      <c r="X734" s="17">
        <v>13</v>
      </c>
      <c r="Y734" s="19">
        <f>streaming_service_data!$X734*streaming_service_data!$E734</f>
        <v>207.87</v>
      </c>
      <c r="Z734" s="17" t="s">
        <v>413</v>
      </c>
      <c r="AA734" s="17">
        <v>2023</v>
      </c>
      <c r="AB734" s="17" t="str">
        <f t="shared" si="55"/>
        <v>Nov</v>
      </c>
      <c r="AC734" s="17">
        <f t="shared" si="56"/>
        <v>2024</v>
      </c>
      <c r="AD734" s="17" t="s">
        <v>480</v>
      </c>
      <c r="AE734" s="38">
        <f t="shared" si="57"/>
        <v>3.4</v>
      </c>
      <c r="AF734" s="31">
        <f t="shared" si="58"/>
        <v>0.29411764705882354</v>
      </c>
      <c r="AG734" s="17">
        <f ca="1">TODAY()-streaming_service_data!$D734</f>
        <v>137</v>
      </c>
      <c r="AH734" s="20" t="str">
        <f ca="1">IF(AG734&lt;=100,"Active",IF(streaming_service_data!$AG734&lt;200,"Moderate","In-Active"))</f>
        <v>Moderate</v>
      </c>
      <c r="AI734" s="2">
        <f t="shared" si="59"/>
        <v>13</v>
      </c>
    </row>
    <row r="735" spans="1:35" s="2" customFormat="1" ht="15" x14ac:dyDescent="0.2">
      <c r="A735" s="21">
        <v>7621</v>
      </c>
      <c r="B735" s="21" t="s">
        <v>246</v>
      </c>
      <c r="C735" s="22">
        <v>45086</v>
      </c>
      <c r="D735" s="22">
        <v>45455</v>
      </c>
      <c r="E735" s="21">
        <v>7.99</v>
      </c>
      <c r="F735" s="21">
        <v>381</v>
      </c>
      <c r="G735" s="21" t="s">
        <v>33</v>
      </c>
      <c r="H735" s="21">
        <v>5</v>
      </c>
      <c r="I735" s="21">
        <v>6</v>
      </c>
      <c r="J735" s="21" t="b">
        <v>0</v>
      </c>
      <c r="K735" s="21">
        <v>593</v>
      </c>
      <c r="L735" s="21">
        <v>46</v>
      </c>
      <c r="M735" s="21" t="s">
        <v>59</v>
      </c>
      <c r="N735" s="21" t="s">
        <v>40</v>
      </c>
      <c r="O735" s="21" t="s">
        <v>56</v>
      </c>
      <c r="P735" s="21">
        <v>10</v>
      </c>
      <c r="Q735" s="21">
        <v>4.5999999999999996</v>
      </c>
      <c r="R735" s="21" t="b">
        <v>1</v>
      </c>
      <c r="S735" s="21" t="s">
        <v>28</v>
      </c>
      <c r="T735" s="21">
        <v>4528</v>
      </c>
      <c r="U735" s="21" t="s">
        <v>65</v>
      </c>
      <c r="V735" s="21" t="s">
        <v>68</v>
      </c>
      <c r="W735" s="21" t="s">
        <v>37</v>
      </c>
      <c r="X735" s="21">
        <v>12</v>
      </c>
      <c r="Y735" s="23">
        <f>streaming_service_data!$X735*streaming_service_data!$E735</f>
        <v>95.88</v>
      </c>
      <c r="Z735" s="21" t="s">
        <v>409</v>
      </c>
      <c r="AA735" s="21">
        <v>2023</v>
      </c>
      <c r="AB735" s="21" t="str">
        <f t="shared" si="55"/>
        <v>Jun</v>
      </c>
      <c r="AC735" s="21">
        <f t="shared" si="56"/>
        <v>2024</v>
      </c>
      <c r="AD735" s="21" t="s">
        <v>479</v>
      </c>
      <c r="AE735" s="39">
        <f t="shared" si="57"/>
        <v>38.1</v>
      </c>
      <c r="AF735" s="35">
        <f t="shared" si="58"/>
        <v>2.6246719160104987E-2</v>
      </c>
      <c r="AG735" s="21">
        <f ca="1">TODAY()-streaming_service_data!$D735</f>
        <v>290</v>
      </c>
      <c r="AH735" s="24" t="str">
        <f ca="1">IF(AG735&lt;=100,"Active",IF(streaming_service_data!$AG735&lt;200,"Moderate","In-Active"))</f>
        <v>In-Active</v>
      </c>
      <c r="AI735" s="2">
        <f t="shared" si="59"/>
        <v>12</v>
      </c>
    </row>
    <row r="736" spans="1:35" s="2" customFormat="1" ht="15" x14ac:dyDescent="0.2">
      <c r="A736" s="17">
        <v>7643</v>
      </c>
      <c r="B736" s="17" t="s">
        <v>248</v>
      </c>
      <c r="C736" s="25">
        <v>45572</v>
      </c>
      <c r="D736" s="25">
        <v>45363</v>
      </c>
      <c r="E736" s="17">
        <v>15.99</v>
      </c>
      <c r="F736" s="17">
        <v>426</v>
      </c>
      <c r="G736" s="17" t="s">
        <v>43</v>
      </c>
      <c r="H736" s="17">
        <v>1</v>
      </c>
      <c r="I736" s="17">
        <v>6</v>
      </c>
      <c r="J736" s="17" t="b">
        <v>1</v>
      </c>
      <c r="K736" s="17">
        <v>229</v>
      </c>
      <c r="L736" s="17">
        <v>120</v>
      </c>
      <c r="M736" s="17" t="s">
        <v>25</v>
      </c>
      <c r="N736" s="17" t="s">
        <v>26</v>
      </c>
      <c r="O736" s="17" t="s">
        <v>67</v>
      </c>
      <c r="P736" s="17">
        <v>38</v>
      </c>
      <c r="Q736" s="17">
        <v>3.3</v>
      </c>
      <c r="R736" s="17" t="b">
        <v>1</v>
      </c>
      <c r="S736" s="17" t="s">
        <v>28</v>
      </c>
      <c r="T736" s="17">
        <v>1436</v>
      </c>
      <c r="U736" s="17" t="s">
        <v>29</v>
      </c>
      <c r="V736" s="17" t="s">
        <v>68</v>
      </c>
      <c r="W736" s="17" t="s">
        <v>53</v>
      </c>
      <c r="X736" s="17">
        <v>6</v>
      </c>
      <c r="Y736" s="19">
        <f>streaming_service_data!$X736*streaming_service_data!$E736</f>
        <v>95.94</v>
      </c>
      <c r="Z736" s="17" t="s">
        <v>413</v>
      </c>
      <c r="AA736" s="17">
        <v>2024</v>
      </c>
      <c r="AB736" s="17" t="str">
        <f t="shared" si="55"/>
        <v>Mar</v>
      </c>
      <c r="AC736" s="17">
        <f t="shared" si="56"/>
        <v>2024</v>
      </c>
      <c r="AD736" s="17" t="s">
        <v>480</v>
      </c>
      <c r="AE736" s="38">
        <f t="shared" si="57"/>
        <v>11.210526315789474</v>
      </c>
      <c r="AF736" s="31">
        <f t="shared" si="58"/>
        <v>8.9201877934272297E-2</v>
      </c>
      <c r="AG736" s="17">
        <f ca="1">TODAY()-streaming_service_data!$D736</f>
        <v>382</v>
      </c>
      <c r="AH736" s="20" t="str">
        <f ca="1">IF(AG736&lt;=100,"Active",IF(streaming_service_data!$AG736&lt;200,"Moderate","In-Active"))</f>
        <v>In-Active</v>
      </c>
      <c r="AI736" s="2">
        <f t="shared" si="59"/>
        <v>6</v>
      </c>
    </row>
    <row r="737" spans="1:35" s="2" customFormat="1" ht="15" x14ac:dyDescent="0.2">
      <c r="A737" s="21">
        <v>7644</v>
      </c>
      <c r="B737" s="21" t="s">
        <v>373</v>
      </c>
      <c r="C737" s="22">
        <v>45516</v>
      </c>
      <c r="D737" s="22">
        <v>45641</v>
      </c>
      <c r="E737" s="21">
        <v>15.99</v>
      </c>
      <c r="F737" s="21">
        <v>456</v>
      </c>
      <c r="G737" s="21" t="s">
        <v>24</v>
      </c>
      <c r="H737" s="21">
        <v>2</v>
      </c>
      <c r="I737" s="21">
        <v>3</v>
      </c>
      <c r="J737" s="21" t="b">
        <v>1</v>
      </c>
      <c r="K737" s="21">
        <v>240</v>
      </c>
      <c r="L737" s="21">
        <v>83</v>
      </c>
      <c r="M737" s="21" t="s">
        <v>39</v>
      </c>
      <c r="N737" s="21" t="s">
        <v>49</v>
      </c>
      <c r="O737" s="21" t="s">
        <v>27</v>
      </c>
      <c r="P737" s="21">
        <v>76</v>
      </c>
      <c r="Q737" s="21">
        <v>4</v>
      </c>
      <c r="R737" s="21" t="b">
        <v>0</v>
      </c>
      <c r="S737" s="21" t="s">
        <v>28</v>
      </c>
      <c r="T737" s="21">
        <v>4260</v>
      </c>
      <c r="U737" s="21" t="s">
        <v>51</v>
      </c>
      <c r="V737" s="21" t="s">
        <v>52</v>
      </c>
      <c r="W737" s="21" t="s">
        <v>31</v>
      </c>
      <c r="X737" s="21">
        <v>4</v>
      </c>
      <c r="Y737" s="23">
        <f>streaming_service_data!$X737*streaming_service_data!$E737</f>
        <v>63.96</v>
      </c>
      <c r="Z737" s="21" t="s">
        <v>411</v>
      </c>
      <c r="AA737" s="21">
        <v>2024</v>
      </c>
      <c r="AB737" s="21" t="str">
        <f t="shared" si="55"/>
        <v>Dec</v>
      </c>
      <c r="AC737" s="21">
        <f t="shared" si="56"/>
        <v>2024</v>
      </c>
      <c r="AD737" s="21" t="s">
        <v>480</v>
      </c>
      <c r="AE737" s="39">
        <f t="shared" si="57"/>
        <v>6</v>
      </c>
      <c r="AF737" s="35">
        <f t="shared" si="58"/>
        <v>0.16666666666666666</v>
      </c>
      <c r="AG737" s="21">
        <f ca="1">TODAY()-streaming_service_data!$D737</f>
        <v>104</v>
      </c>
      <c r="AH737" s="24" t="str">
        <f ca="1">IF(AG737&lt;=100,"Active",IF(streaming_service_data!$AG737&lt;200,"Moderate","In-Active"))</f>
        <v>Moderate</v>
      </c>
      <c r="AI737" s="2">
        <f t="shared" si="59"/>
        <v>4</v>
      </c>
    </row>
    <row r="738" spans="1:35" s="2" customFormat="1" ht="15" x14ac:dyDescent="0.2">
      <c r="A738" s="17">
        <v>7654</v>
      </c>
      <c r="B738" s="17" t="s">
        <v>88</v>
      </c>
      <c r="C738" s="25">
        <v>45279</v>
      </c>
      <c r="D738" s="25">
        <v>45623</v>
      </c>
      <c r="E738" s="17">
        <v>11.99</v>
      </c>
      <c r="F738" s="17">
        <v>424</v>
      </c>
      <c r="G738" s="17" t="s">
        <v>55</v>
      </c>
      <c r="H738" s="17">
        <v>5</v>
      </c>
      <c r="I738" s="17">
        <v>2</v>
      </c>
      <c r="J738" s="17" t="b">
        <v>0</v>
      </c>
      <c r="K738" s="17">
        <v>406</v>
      </c>
      <c r="L738" s="17">
        <v>150</v>
      </c>
      <c r="M738" s="17" t="s">
        <v>39</v>
      </c>
      <c r="N738" s="17" t="s">
        <v>40</v>
      </c>
      <c r="O738" s="17" t="s">
        <v>50</v>
      </c>
      <c r="P738" s="17">
        <v>50</v>
      </c>
      <c r="Q738" s="17">
        <v>3.5</v>
      </c>
      <c r="R738" s="17" t="b">
        <v>0</v>
      </c>
      <c r="S738" s="17" t="s">
        <v>28</v>
      </c>
      <c r="T738" s="17">
        <v>494</v>
      </c>
      <c r="U738" s="17" t="s">
        <v>51</v>
      </c>
      <c r="V738" s="17" t="s">
        <v>36</v>
      </c>
      <c r="W738" s="17" t="s">
        <v>31</v>
      </c>
      <c r="X738" s="17">
        <v>11</v>
      </c>
      <c r="Y738" s="19">
        <f>streaming_service_data!$X738*streaming_service_data!$E738</f>
        <v>131.89000000000001</v>
      </c>
      <c r="Z738" s="17" t="s">
        <v>415</v>
      </c>
      <c r="AA738" s="17">
        <v>2023</v>
      </c>
      <c r="AB738" s="17" t="str">
        <f t="shared" si="55"/>
        <v>Nov</v>
      </c>
      <c r="AC738" s="17">
        <f t="shared" si="56"/>
        <v>2024</v>
      </c>
      <c r="AD738" s="17" t="s">
        <v>478</v>
      </c>
      <c r="AE738" s="38">
        <f t="shared" si="57"/>
        <v>8.48</v>
      </c>
      <c r="AF738" s="31">
        <f t="shared" si="58"/>
        <v>0.11792452830188679</v>
      </c>
      <c r="AG738" s="17">
        <f ca="1">TODAY()-streaming_service_data!$D738</f>
        <v>122</v>
      </c>
      <c r="AH738" s="20" t="str">
        <f ca="1">IF(AG738&lt;=100,"Active",IF(streaming_service_data!$AG738&lt;200,"Moderate","In-Active"))</f>
        <v>Moderate</v>
      </c>
      <c r="AI738" s="2">
        <f t="shared" si="59"/>
        <v>11</v>
      </c>
    </row>
    <row r="739" spans="1:35" s="2" customFormat="1" ht="15" x14ac:dyDescent="0.2">
      <c r="A739" s="21">
        <v>7661</v>
      </c>
      <c r="B739" s="21" t="s">
        <v>232</v>
      </c>
      <c r="C739" s="22">
        <v>45158</v>
      </c>
      <c r="D739" s="22">
        <v>45640</v>
      </c>
      <c r="E739" s="21">
        <v>11.99</v>
      </c>
      <c r="F739" s="21">
        <v>162</v>
      </c>
      <c r="G739" s="21" t="s">
        <v>24</v>
      </c>
      <c r="H739" s="21">
        <v>1</v>
      </c>
      <c r="I739" s="21">
        <v>1</v>
      </c>
      <c r="J739" s="21" t="b">
        <v>0</v>
      </c>
      <c r="K739" s="21">
        <v>370</v>
      </c>
      <c r="L739" s="21">
        <v>130</v>
      </c>
      <c r="M739" s="21" t="s">
        <v>25</v>
      </c>
      <c r="N739" s="21" t="s">
        <v>40</v>
      </c>
      <c r="O739" s="21" t="s">
        <v>27</v>
      </c>
      <c r="P739" s="21">
        <v>49</v>
      </c>
      <c r="Q739" s="21">
        <v>4.0999999999999996</v>
      </c>
      <c r="R739" s="21" t="b">
        <v>1</v>
      </c>
      <c r="S739" s="21" t="s">
        <v>28</v>
      </c>
      <c r="T739" s="21">
        <v>1121</v>
      </c>
      <c r="U739" s="21" t="s">
        <v>51</v>
      </c>
      <c r="V739" s="21" t="s">
        <v>60</v>
      </c>
      <c r="W739" s="21" t="s">
        <v>75</v>
      </c>
      <c r="X739" s="21">
        <v>15</v>
      </c>
      <c r="Y739" s="23">
        <f>streaming_service_data!$X739*streaming_service_data!$E739</f>
        <v>179.85</v>
      </c>
      <c r="Z739" s="21" t="s">
        <v>411</v>
      </c>
      <c r="AA739" s="21">
        <v>2023</v>
      </c>
      <c r="AB739" s="21" t="str">
        <f t="shared" si="55"/>
        <v>Dec</v>
      </c>
      <c r="AC739" s="21">
        <f t="shared" si="56"/>
        <v>2024</v>
      </c>
      <c r="AD739" s="21" t="s">
        <v>478</v>
      </c>
      <c r="AE739" s="39">
        <f t="shared" si="57"/>
        <v>3.306122448979592</v>
      </c>
      <c r="AF739" s="35">
        <f t="shared" si="58"/>
        <v>0.30246913580246915</v>
      </c>
      <c r="AG739" s="21">
        <f ca="1">TODAY()-streaming_service_data!$D739</f>
        <v>105</v>
      </c>
      <c r="AH739" s="24" t="str">
        <f ca="1">IF(AG739&lt;=100,"Active",IF(streaming_service_data!$AG739&lt;200,"Moderate","In-Active"))</f>
        <v>Moderate</v>
      </c>
      <c r="AI739" s="2">
        <f t="shared" si="59"/>
        <v>15</v>
      </c>
    </row>
    <row r="740" spans="1:35" s="2" customFormat="1" ht="15" x14ac:dyDescent="0.2">
      <c r="A740" s="17">
        <v>7663</v>
      </c>
      <c r="B740" s="17" t="s">
        <v>121</v>
      </c>
      <c r="C740" s="25">
        <v>45417</v>
      </c>
      <c r="D740" s="25">
        <v>45624</v>
      </c>
      <c r="E740" s="17">
        <v>7.99</v>
      </c>
      <c r="F740" s="17">
        <v>432</v>
      </c>
      <c r="G740" s="17" t="s">
        <v>46</v>
      </c>
      <c r="H740" s="17">
        <v>5</v>
      </c>
      <c r="I740" s="17">
        <v>4</v>
      </c>
      <c r="J740" s="17" t="b">
        <v>1</v>
      </c>
      <c r="K740" s="17">
        <v>263</v>
      </c>
      <c r="L740" s="17">
        <v>55</v>
      </c>
      <c r="M740" s="17" t="s">
        <v>74</v>
      </c>
      <c r="N740" s="17" t="s">
        <v>49</v>
      </c>
      <c r="O740" s="17" t="s">
        <v>56</v>
      </c>
      <c r="P740" s="17">
        <v>22</v>
      </c>
      <c r="Q740" s="17">
        <v>3.5</v>
      </c>
      <c r="R740" s="17" t="b">
        <v>1</v>
      </c>
      <c r="S740" s="17" t="s">
        <v>28</v>
      </c>
      <c r="T740" s="17">
        <v>1294</v>
      </c>
      <c r="U740" s="17" t="s">
        <v>35</v>
      </c>
      <c r="V740" s="17" t="s">
        <v>60</v>
      </c>
      <c r="W740" s="17" t="s">
        <v>53</v>
      </c>
      <c r="X740" s="17">
        <v>6</v>
      </c>
      <c r="Y740" s="19">
        <f>streaming_service_data!$X740*streaming_service_data!$E740</f>
        <v>47.94</v>
      </c>
      <c r="Z740" s="17" t="s">
        <v>408</v>
      </c>
      <c r="AA740" s="17">
        <v>2024</v>
      </c>
      <c r="AB740" s="17" t="str">
        <f t="shared" si="55"/>
        <v>Nov</v>
      </c>
      <c r="AC740" s="17">
        <f t="shared" si="56"/>
        <v>2024</v>
      </c>
      <c r="AD740" s="17" t="s">
        <v>479</v>
      </c>
      <c r="AE740" s="38">
        <f t="shared" si="57"/>
        <v>19.636363636363637</v>
      </c>
      <c r="AF740" s="31">
        <f t="shared" si="58"/>
        <v>5.0925925925925923E-2</v>
      </c>
      <c r="AG740" s="17">
        <f ca="1">TODAY()-streaming_service_data!$D740</f>
        <v>121</v>
      </c>
      <c r="AH740" s="20" t="str">
        <f ca="1">IF(AG740&lt;=100,"Active",IF(streaming_service_data!$AG740&lt;200,"Moderate","In-Active"))</f>
        <v>Moderate</v>
      </c>
      <c r="AI740" s="2">
        <f t="shared" si="59"/>
        <v>6</v>
      </c>
    </row>
    <row r="741" spans="1:35" s="2" customFormat="1" ht="15" x14ac:dyDescent="0.2">
      <c r="A741" s="21">
        <v>7667</v>
      </c>
      <c r="B741" s="21" t="s">
        <v>367</v>
      </c>
      <c r="C741" s="22">
        <v>45047</v>
      </c>
      <c r="D741" s="22">
        <v>45643</v>
      </c>
      <c r="E741" s="21">
        <v>15.99</v>
      </c>
      <c r="F741" s="21">
        <v>443</v>
      </c>
      <c r="G741" s="21" t="s">
        <v>79</v>
      </c>
      <c r="H741" s="21">
        <v>1</v>
      </c>
      <c r="I741" s="21">
        <v>3</v>
      </c>
      <c r="J741" s="21" t="b">
        <v>0</v>
      </c>
      <c r="K741" s="21">
        <v>326</v>
      </c>
      <c r="L741" s="21">
        <v>59</v>
      </c>
      <c r="M741" s="21" t="s">
        <v>63</v>
      </c>
      <c r="N741" s="21" t="s">
        <v>26</v>
      </c>
      <c r="O741" s="21" t="s">
        <v>27</v>
      </c>
      <c r="P741" s="21">
        <v>57</v>
      </c>
      <c r="Q741" s="21">
        <v>3.9</v>
      </c>
      <c r="R741" s="21" t="b">
        <v>0</v>
      </c>
      <c r="S741" s="21" t="s">
        <v>28</v>
      </c>
      <c r="T741" s="21">
        <v>3712</v>
      </c>
      <c r="U741" s="21" t="s">
        <v>35</v>
      </c>
      <c r="V741" s="21" t="s">
        <v>30</v>
      </c>
      <c r="W741" s="21" t="s">
        <v>31</v>
      </c>
      <c r="X741" s="21">
        <v>19</v>
      </c>
      <c r="Y741" s="23">
        <f>streaming_service_data!$X741*streaming_service_data!$E741</f>
        <v>303.81</v>
      </c>
      <c r="Z741" s="21" t="s">
        <v>408</v>
      </c>
      <c r="AA741" s="21">
        <v>2023</v>
      </c>
      <c r="AB741" s="21" t="str">
        <f t="shared" si="55"/>
        <v>Dec</v>
      </c>
      <c r="AC741" s="21">
        <f t="shared" si="56"/>
        <v>2024</v>
      </c>
      <c r="AD741" s="21" t="s">
        <v>480</v>
      </c>
      <c r="AE741" s="39">
        <f t="shared" si="57"/>
        <v>7.7719298245614032</v>
      </c>
      <c r="AF741" s="35">
        <f t="shared" si="58"/>
        <v>0.12866817155756208</v>
      </c>
      <c r="AG741" s="21">
        <f ca="1">TODAY()-streaming_service_data!$D741</f>
        <v>102</v>
      </c>
      <c r="AH741" s="24" t="str">
        <f ca="1">IF(AG741&lt;=100,"Active",IF(streaming_service_data!$AG741&lt;200,"Moderate","In-Active"))</f>
        <v>Moderate</v>
      </c>
      <c r="AI741" s="2">
        <f t="shared" si="59"/>
        <v>19</v>
      </c>
    </row>
    <row r="742" spans="1:35" s="2" customFormat="1" ht="15" x14ac:dyDescent="0.2">
      <c r="A742" s="17">
        <v>7673</v>
      </c>
      <c r="B742" s="17" t="s">
        <v>390</v>
      </c>
      <c r="C742" s="25">
        <v>45156</v>
      </c>
      <c r="D742" s="25">
        <v>45618</v>
      </c>
      <c r="E742" s="17">
        <v>7.99</v>
      </c>
      <c r="F742" s="17">
        <v>351</v>
      </c>
      <c r="G742" s="17" t="s">
        <v>24</v>
      </c>
      <c r="H742" s="17">
        <v>4</v>
      </c>
      <c r="I742" s="17">
        <v>2</v>
      </c>
      <c r="J742" s="17" t="b">
        <v>0</v>
      </c>
      <c r="K742" s="17">
        <v>70</v>
      </c>
      <c r="L742" s="17">
        <v>41</v>
      </c>
      <c r="M742" s="17" t="s">
        <v>63</v>
      </c>
      <c r="N742" s="17" t="s">
        <v>64</v>
      </c>
      <c r="O742" s="17" t="s">
        <v>50</v>
      </c>
      <c r="P742" s="17">
        <v>78</v>
      </c>
      <c r="Q742" s="17">
        <v>3.7</v>
      </c>
      <c r="R742" s="17" t="b">
        <v>0</v>
      </c>
      <c r="S742" s="17" t="s">
        <v>28</v>
      </c>
      <c r="T742" s="17">
        <v>4337</v>
      </c>
      <c r="U742" s="17" t="s">
        <v>29</v>
      </c>
      <c r="V742" s="17" t="s">
        <v>68</v>
      </c>
      <c r="W742" s="17" t="s">
        <v>37</v>
      </c>
      <c r="X742" s="17">
        <v>15</v>
      </c>
      <c r="Y742" s="19">
        <f>streaming_service_data!$X742*streaming_service_data!$E742</f>
        <v>119.85000000000001</v>
      </c>
      <c r="Z742" s="17" t="s">
        <v>411</v>
      </c>
      <c r="AA742" s="17">
        <v>2023</v>
      </c>
      <c r="AB742" s="17" t="str">
        <f t="shared" si="55"/>
        <v>Nov</v>
      </c>
      <c r="AC742" s="17">
        <f t="shared" si="56"/>
        <v>2024</v>
      </c>
      <c r="AD742" s="17" t="s">
        <v>479</v>
      </c>
      <c r="AE742" s="38">
        <f t="shared" si="57"/>
        <v>4.5</v>
      </c>
      <c r="AF742" s="31">
        <f t="shared" si="58"/>
        <v>0.22222222222222221</v>
      </c>
      <c r="AG742" s="17">
        <f ca="1">TODAY()-streaming_service_data!$D742</f>
        <v>127</v>
      </c>
      <c r="AH742" s="20" t="str">
        <f ca="1">IF(AG742&lt;=100,"Active",IF(streaming_service_data!$AG742&lt;200,"Moderate","In-Active"))</f>
        <v>Moderate</v>
      </c>
      <c r="AI742" s="2">
        <f t="shared" si="59"/>
        <v>15</v>
      </c>
    </row>
    <row r="743" spans="1:35" s="2" customFormat="1" ht="15" x14ac:dyDescent="0.2">
      <c r="A743" s="21">
        <v>7696</v>
      </c>
      <c r="B743" s="21" t="s">
        <v>146</v>
      </c>
      <c r="C743" s="22">
        <v>45118</v>
      </c>
      <c r="D743" s="22">
        <v>45626</v>
      </c>
      <c r="E743" s="21">
        <v>15.99</v>
      </c>
      <c r="F743" s="21">
        <v>235</v>
      </c>
      <c r="G743" s="21" t="s">
        <v>24</v>
      </c>
      <c r="H743" s="21">
        <v>2</v>
      </c>
      <c r="I743" s="21">
        <v>5</v>
      </c>
      <c r="J743" s="21" t="b">
        <v>0</v>
      </c>
      <c r="K743" s="21">
        <v>709</v>
      </c>
      <c r="L743" s="21">
        <v>151</v>
      </c>
      <c r="M743" s="21" t="s">
        <v>44</v>
      </c>
      <c r="N743" s="21" t="s">
        <v>40</v>
      </c>
      <c r="O743" s="21" t="s">
        <v>34</v>
      </c>
      <c r="P743" s="21">
        <v>72</v>
      </c>
      <c r="Q743" s="21">
        <v>3.7</v>
      </c>
      <c r="R743" s="21" t="b">
        <v>0</v>
      </c>
      <c r="S743" s="21" t="s">
        <v>28</v>
      </c>
      <c r="T743" s="21">
        <v>2163</v>
      </c>
      <c r="U743" s="21" t="s">
        <v>57</v>
      </c>
      <c r="V743" s="21" t="s">
        <v>60</v>
      </c>
      <c r="W743" s="21" t="s">
        <v>75</v>
      </c>
      <c r="X743" s="21">
        <v>16</v>
      </c>
      <c r="Y743" s="23">
        <f>streaming_service_data!$X743*streaming_service_data!$E743</f>
        <v>255.84</v>
      </c>
      <c r="Z743" s="21" t="s">
        <v>410</v>
      </c>
      <c r="AA743" s="21">
        <v>2023</v>
      </c>
      <c r="AB743" s="21" t="str">
        <f t="shared" si="55"/>
        <v>Nov</v>
      </c>
      <c r="AC743" s="21">
        <f t="shared" si="56"/>
        <v>2024</v>
      </c>
      <c r="AD743" s="21" t="s">
        <v>480</v>
      </c>
      <c r="AE743" s="39">
        <f t="shared" si="57"/>
        <v>3.2638888888888888</v>
      </c>
      <c r="AF743" s="35">
        <f t="shared" si="58"/>
        <v>0.30638297872340425</v>
      </c>
      <c r="AG743" s="21">
        <f ca="1">TODAY()-streaming_service_data!$D743</f>
        <v>119</v>
      </c>
      <c r="AH743" s="24" t="str">
        <f ca="1">IF(AG743&lt;=100,"Active",IF(streaming_service_data!$AG743&lt;200,"Moderate","In-Active"))</f>
        <v>Moderate</v>
      </c>
      <c r="AI743" s="2">
        <f t="shared" si="59"/>
        <v>16</v>
      </c>
    </row>
    <row r="744" spans="1:35" s="2" customFormat="1" ht="15" x14ac:dyDescent="0.2">
      <c r="A744" s="17">
        <v>7709</v>
      </c>
      <c r="B744" s="17" t="s">
        <v>103</v>
      </c>
      <c r="C744" s="25">
        <v>45020</v>
      </c>
      <c r="D744" s="25">
        <v>45303</v>
      </c>
      <c r="E744" s="17">
        <v>11.99</v>
      </c>
      <c r="F744" s="17">
        <v>283</v>
      </c>
      <c r="G744" s="17" t="s">
        <v>43</v>
      </c>
      <c r="H744" s="17">
        <v>5</v>
      </c>
      <c r="I744" s="17">
        <v>2</v>
      </c>
      <c r="J744" s="17" t="b">
        <v>0</v>
      </c>
      <c r="K744" s="17">
        <v>785</v>
      </c>
      <c r="L744" s="17">
        <v>1</v>
      </c>
      <c r="M744" s="17" t="s">
        <v>59</v>
      </c>
      <c r="N744" s="17" t="s">
        <v>40</v>
      </c>
      <c r="O744" s="17" t="s">
        <v>34</v>
      </c>
      <c r="P744" s="17">
        <v>79</v>
      </c>
      <c r="Q744" s="17">
        <v>3.4</v>
      </c>
      <c r="R744" s="17" t="b">
        <v>1</v>
      </c>
      <c r="S744" s="17" t="s">
        <v>28</v>
      </c>
      <c r="T744" s="17">
        <v>583</v>
      </c>
      <c r="U744" s="17" t="s">
        <v>65</v>
      </c>
      <c r="V744" s="17" t="s">
        <v>36</v>
      </c>
      <c r="W744" s="17" t="s">
        <v>37</v>
      </c>
      <c r="X744" s="17">
        <v>9</v>
      </c>
      <c r="Y744" s="19">
        <f>streaming_service_data!$X744*streaming_service_data!$E744</f>
        <v>107.91</v>
      </c>
      <c r="Z744" s="17" t="s">
        <v>407</v>
      </c>
      <c r="AA744" s="17">
        <v>2023</v>
      </c>
      <c r="AB744" s="17" t="str">
        <f t="shared" si="55"/>
        <v>Jan</v>
      </c>
      <c r="AC744" s="17">
        <f t="shared" si="56"/>
        <v>2024</v>
      </c>
      <c r="AD744" s="17" t="s">
        <v>478</v>
      </c>
      <c r="AE744" s="38">
        <f t="shared" si="57"/>
        <v>3.5822784810126582</v>
      </c>
      <c r="AF744" s="31">
        <f t="shared" si="58"/>
        <v>0.27915194346289751</v>
      </c>
      <c r="AG744" s="17">
        <f ca="1">TODAY()-streaming_service_data!$D744</f>
        <v>442</v>
      </c>
      <c r="AH744" s="20" t="str">
        <f ca="1">IF(AG744&lt;=100,"Active",IF(streaming_service_data!$AG744&lt;200,"Moderate","In-Active"))</f>
        <v>In-Active</v>
      </c>
      <c r="AI744" s="2">
        <f t="shared" si="59"/>
        <v>9</v>
      </c>
    </row>
    <row r="745" spans="1:35" s="2" customFormat="1" ht="15" x14ac:dyDescent="0.2">
      <c r="A745" s="21">
        <v>7728</v>
      </c>
      <c r="B745" s="21" t="s">
        <v>97</v>
      </c>
      <c r="C745" s="22">
        <v>45184</v>
      </c>
      <c r="D745" s="22">
        <v>45639</v>
      </c>
      <c r="E745" s="21">
        <v>11.99</v>
      </c>
      <c r="F745" s="21">
        <v>484</v>
      </c>
      <c r="G745" s="21" t="s">
        <v>79</v>
      </c>
      <c r="H745" s="21">
        <v>3</v>
      </c>
      <c r="I745" s="21">
        <v>6</v>
      </c>
      <c r="J745" s="21" t="b">
        <v>0</v>
      </c>
      <c r="K745" s="21">
        <v>515</v>
      </c>
      <c r="L745" s="21">
        <v>174</v>
      </c>
      <c r="M745" s="21" t="s">
        <v>44</v>
      </c>
      <c r="N745" s="21" t="s">
        <v>26</v>
      </c>
      <c r="O745" s="21" t="s">
        <v>34</v>
      </c>
      <c r="P745" s="21">
        <v>12</v>
      </c>
      <c r="Q745" s="21">
        <v>4</v>
      </c>
      <c r="R745" s="21" t="b">
        <v>1</v>
      </c>
      <c r="S745" s="21" t="s">
        <v>28</v>
      </c>
      <c r="T745" s="21">
        <v>827</v>
      </c>
      <c r="U745" s="21" t="s">
        <v>29</v>
      </c>
      <c r="V745" s="21" t="s">
        <v>36</v>
      </c>
      <c r="W745" s="21" t="s">
        <v>53</v>
      </c>
      <c r="X745" s="21">
        <v>14</v>
      </c>
      <c r="Y745" s="23">
        <f>streaming_service_data!$X745*streaming_service_data!$E745</f>
        <v>167.86</v>
      </c>
      <c r="Z745" s="21" t="s">
        <v>412</v>
      </c>
      <c r="AA745" s="21">
        <v>2023</v>
      </c>
      <c r="AB745" s="21" t="str">
        <f t="shared" si="55"/>
        <v>Dec</v>
      </c>
      <c r="AC745" s="21">
        <f t="shared" si="56"/>
        <v>2024</v>
      </c>
      <c r="AD745" s="21" t="s">
        <v>478</v>
      </c>
      <c r="AE745" s="39">
        <f t="shared" si="57"/>
        <v>40.333333333333336</v>
      </c>
      <c r="AF745" s="35">
        <f t="shared" si="58"/>
        <v>2.4793388429752067E-2</v>
      </c>
      <c r="AG745" s="21">
        <f ca="1">TODAY()-streaming_service_data!$D745</f>
        <v>106</v>
      </c>
      <c r="AH745" s="24" t="str">
        <f ca="1">IF(AG745&lt;=100,"Active",IF(streaming_service_data!$AG745&lt;200,"Moderate","In-Active"))</f>
        <v>Moderate</v>
      </c>
      <c r="AI745" s="2">
        <f t="shared" si="59"/>
        <v>14</v>
      </c>
    </row>
    <row r="746" spans="1:35" s="2" customFormat="1" ht="15" x14ac:dyDescent="0.2">
      <c r="A746" s="17">
        <v>7729</v>
      </c>
      <c r="B746" s="17" t="s">
        <v>87</v>
      </c>
      <c r="C746" s="25">
        <v>44977</v>
      </c>
      <c r="D746" s="25">
        <v>45608</v>
      </c>
      <c r="E746" s="17">
        <v>11.99</v>
      </c>
      <c r="F746" s="17">
        <v>147</v>
      </c>
      <c r="G746" s="17" t="s">
        <v>79</v>
      </c>
      <c r="H746" s="17">
        <v>5</v>
      </c>
      <c r="I746" s="17">
        <v>4</v>
      </c>
      <c r="J746" s="17" t="b">
        <v>0</v>
      </c>
      <c r="K746" s="17">
        <v>27</v>
      </c>
      <c r="L746" s="17">
        <v>175</v>
      </c>
      <c r="M746" s="17" t="s">
        <v>63</v>
      </c>
      <c r="N746" s="17" t="s">
        <v>26</v>
      </c>
      <c r="O746" s="17" t="s">
        <v>27</v>
      </c>
      <c r="P746" s="17">
        <v>78</v>
      </c>
      <c r="Q746" s="17">
        <v>4</v>
      </c>
      <c r="R746" s="17" t="b">
        <v>1</v>
      </c>
      <c r="S746" s="17" t="s">
        <v>28</v>
      </c>
      <c r="T746" s="17">
        <v>2218</v>
      </c>
      <c r="U746" s="17" t="s">
        <v>35</v>
      </c>
      <c r="V746" s="17" t="s">
        <v>60</v>
      </c>
      <c r="W746" s="17" t="s">
        <v>75</v>
      </c>
      <c r="X746" s="17">
        <v>20</v>
      </c>
      <c r="Y746" s="19">
        <f>streaming_service_data!$X746*streaming_service_data!$E746</f>
        <v>239.8</v>
      </c>
      <c r="Z746" s="17" t="s">
        <v>405</v>
      </c>
      <c r="AA746" s="17">
        <v>2023</v>
      </c>
      <c r="AB746" s="17" t="str">
        <f t="shared" si="55"/>
        <v>Nov</v>
      </c>
      <c r="AC746" s="17">
        <f t="shared" si="56"/>
        <v>2024</v>
      </c>
      <c r="AD746" s="17" t="s">
        <v>478</v>
      </c>
      <c r="AE746" s="38">
        <f t="shared" si="57"/>
        <v>1.8846153846153846</v>
      </c>
      <c r="AF746" s="31">
        <f t="shared" si="58"/>
        <v>0.53061224489795922</v>
      </c>
      <c r="AG746" s="17">
        <f ca="1">TODAY()-streaming_service_data!$D746</f>
        <v>137</v>
      </c>
      <c r="AH746" s="20" t="str">
        <f ca="1">IF(AG746&lt;=100,"Active",IF(streaming_service_data!$AG746&lt;200,"Moderate","In-Active"))</f>
        <v>Moderate</v>
      </c>
      <c r="AI746" s="2">
        <f t="shared" si="59"/>
        <v>20</v>
      </c>
    </row>
    <row r="747" spans="1:35" s="2" customFormat="1" ht="15" x14ac:dyDescent="0.2">
      <c r="A747" s="21">
        <v>7739</v>
      </c>
      <c r="B747" s="21" t="s">
        <v>165</v>
      </c>
      <c r="C747" s="22">
        <v>45263</v>
      </c>
      <c r="D747" s="22">
        <v>45608</v>
      </c>
      <c r="E747" s="21">
        <v>7.99</v>
      </c>
      <c r="F747" s="21">
        <v>384</v>
      </c>
      <c r="G747" s="21" t="s">
        <v>43</v>
      </c>
      <c r="H747" s="21">
        <v>4</v>
      </c>
      <c r="I747" s="21">
        <v>3</v>
      </c>
      <c r="J747" s="21" t="b">
        <v>1</v>
      </c>
      <c r="K747" s="21">
        <v>188</v>
      </c>
      <c r="L747" s="21">
        <v>140</v>
      </c>
      <c r="M747" s="21" t="s">
        <v>74</v>
      </c>
      <c r="N747" s="21" t="s">
        <v>64</v>
      </c>
      <c r="O747" s="21" t="s">
        <v>67</v>
      </c>
      <c r="P747" s="21">
        <v>78</v>
      </c>
      <c r="Q747" s="21">
        <v>3.9</v>
      </c>
      <c r="R747" s="21" t="b">
        <v>0</v>
      </c>
      <c r="S747" s="21" t="s">
        <v>28</v>
      </c>
      <c r="T747" s="21">
        <v>2341</v>
      </c>
      <c r="U747" s="21" t="s">
        <v>29</v>
      </c>
      <c r="V747" s="21" t="s">
        <v>36</v>
      </c>
      <c r="W747" s="21" t="s">
        <v>75</v>
      </c>
      <c r="X747" s="21">
        <v>11</v>
      </c>
      <c r="Y747" s="23">
        <f>streaming_service_data!$X747*streaming_service_data!$E747</f>
        <v>87.89</v>
      </c>
      <c r="Z747" s="21" t="s">
        <v>415</v>
      </c>
      <c r="AA747" s="21">
        <v>2023</v>
      </c>
      <c r="AB747" s="21" t="str">
        <f t="shared" si="55"/>
        <v>Nov</v>
      </c>
      <c r="AC747" s="21">
        <f t="shared" si="56"/>
        <v>2024</v>
      </c>
      <c r="AD747" s="21" t="s">
        <v>479</v>
      </c>
      <c r="AE747" s="39">
        <f t="shared" si="57"/>
        <v>4.9230769230769234</v>
      </c>
      <c r="AF747" s="35">
        <f t="shared" si="58"/>
        <v>0.203125</v>
      </c>
      <c r="AG747" s="21">
        <f ca="1">TODAY()-streaming_service_data!$D747</f>
        <v>137</v>
      </c>
      <c r="AH747" s="24" t="str">
        <f ca="1">IF(AG747&lt;=100,"Active",IF(streaming_service_data!$AG747&lt;200,"Moderate","In-Active"))</f>
        <v>Moderate</v>
      </c>
      <c r="AI747" s="2">
        <f t="shared" si="59"/>
        <v>11</v>
      </c>
    </row>
    <row r="748" spans="1:35" s="2" customFormat="1" ht="15" x14ac:dyDescent="0.2">
      <c r="A748" s="17">
        <v>7742</v>
      </c>
      <c r="B748" s="17" t="s">
        <v>108</v>
      </c>
      <c r="C748" s="25">
        <v>45562</v>
      </c>
      <c r="D748" s="25">
        <v>45618</v>
      </c>
      <c r="E748" s="17">
        <v>11.99</v>
      </c>
      <c r="F748" s="17">
        <v>17</v>
      </c>
      <c r="G748" s="17" t="s">
        <v>62</v>
      </c>
      <c r="H748" s="17">
        <v>2</v>
      </c>
      <c r="I748" s="17">
        <v>3</v>
      </c>
      <c r="J748" s="17" t="b">
        <v>1</v>
      </c>
      <c r="K748" s="17">
        <v>312</v>
      </c>
      <c r="L748" s="17">
        <v>114</v>
      </c>
      <c r="M748" s="17" t="s">
        <v>25</v>
      </c>
      <c r="N748" s="17" t="s">
        <v>26</v>
      </c>
      <c r="O748" s="17" t="s">
        <v>34</v>
      </c>
      <c r="P748" s="17">
        <v>15</v>
      </c>
      <c r="Q748" s="17">
        <v>3.6</v>
      </c>
      <c r="R748" s="17" t="b">
        <v>1</v>
      </c>
      <c r="S748" s="17" t="s">
        <v>28</v>
      </c>
      <c r="T748" s="17">
        <v>2084</v>
      </c>
      <c r="U748" s="17" t="s">
        <v>65</v>
      </c>
      <c r="V748" s="17" t="s">
        <v>52</v>
      </c>
      <c r="W748" s="17" t="s">
        <v>53</v>
      </c>
      <c r="X748" s="17">
        <v>1</v>
      </c>
      <c r="Y748" s="19">
        <f>streaming_service_data!$X748*streaming_service_data!$E748</f>
        <v>11.99</v>
      </c>
      <c r="Z748" s="17" t="s">
        <v>412</v>
      </c>
      <c r="AA748" s="17">
        <v>2024</v>
      </c>
      <c r="AB748" s="17" t="str">
        <f t="shared" si="55"/>
        <v>Nov</v>
      </c>
      <c r="AC748" s="17">
        <f t="shared" si="56"/>
        <v>2024</v>
      </c>
      <c r="AD748" s="17" t="s">
        <v>478</v>
      </c>
      <c r="AE748" s="38">
        <f t="shared" si="57"/>
        <v>1.1333333333333333</v>
      </c>
      <c r="AF748" s="31">
        <f t="shared" si="58"/>
        <v>0.88235294117647056</v>
      </c>
      <c r="AG748" s="17">
        <f ca="1">TODAY()-streaming_service_data!$D748</f>
        <v>127</v>
      </c>
      <c r="AH748" s="20" t="str">
        <f ca="1">IF(AG748&lt;=100,"Active",IF(streaming_service_data!$AG748&lt;200,"Moderate","In-Active"))</f>
        <v>Moderate</v>
      </c>
      <c r="AI748" s="2">
        <f t="shared" si="59"/>
        <v>1</v>
      </c>
    </row>
    <row r="749" spans="1:35" s="2" customFormat="1" ht="15" x14ac:dyDescent="0.2">
      <c r="A749" s="21">
        <v>7751</v>
      </c>
      <c r="B749" s="21" t="s">
        <v>127</v>
      </c>
      <c r="C749" s="22">
        <v>45511</v>
      </c>
      <c r="D749" s="22">
        <v>45619</v>
      </c>
      <c r="E749" s="21">
        <v>11.99</v>
      </c>
      <c r="F749" s="21">
        <v>457</v>
      </c>
      <c r="G749" s="21" t="s">
        <v>43</v>
      </c>
      <c r="H749" s="21">
        <v>2</v>
      </c>
      <c r="I749" s="21">
        <v>5</v>
      </c>
      <c r="J749" s="21" t="b">
        <v>1</v>
      </c>
      <c r="K749" s="21">
        <v>754</v>
      </c>
      <c r="L749" s="21">
        <v>98</v>
      </c>
      <c r="M749" s="21" t="s">
        <v>39</v>
      </c>
      <c r="N749" s="21" t="s">
        <v>26</v>
      </c>
      <c r="O749" s="21" t="s">
        <v>41</v>
      </c>
      <c r="P749" s="21">
        <v>53</v>
      </c>
      <c r="Q749" s="21">
        <v>3.6</v>
      </c>
      <c r="R749" s="21" t="b">
        <v>1</v>
      </c>
      <c r="S749" s="21" t="s">
        <v>28</v>
      </c>
      <c r="T749" s="21">
        <v>935</v>
      </c>
      <c r="U749" s="21" t="s">
        <v>29</v>
      </c>
      <c r="V749" s="21" t="s">
        <v>68</v>
      </c>
      <c r="W749" s="21" t="s">
        <v>37</v>
      </c>
      <c r="X749" s="21">
        <v>3</v>
      </c>
      <c r="Y749" s="23">
        <f>streaming_service_data!$X749*streaming_service_data!$E749</f>
        <v>35.97</v>
      </c>
      <c r="Z749" s="21" t="s">
        <v>411</v>
      </c>
      <c r="AA749" s="21">
        <v>2024</v>
      </c>
      <c r="AB749" s="21" t="str">
        <f t="shared" si="55"/>
        <v>Nov</v>
      </c>
      <c r="AC749" s="21">
        <f t="shared" si="56"/>
        <v>2024</v>
      </c>
      <c r="AD749" s="21" t="s">
        <v>478</v>
      </c>
      <c r="AE749" s="39">
        <f t="shared" si="57"/>
        <v>8.6226415094339615</v>
      </c>
      <c r="AF749" s="35">
        <f t="shared" si="58"/>
        <v>0.11597374179431072</v>
      </c>
      <c r="AG749" s="21">
        <f ca="1">TODAY()-streaming_service_data!$D749</f>
        <v>126</v>
      </c>
      <c r="AH749" s="24" t="str">
        <f ca="1">IF(AG749&lt;=100,"Active",IF(streaming_service_data!$AG749&lt;200,"Moderate","In-Active"))</f>
        <v>Moderate</v>
      </c>
      <c r="AI749" s="2">
        <f t="shared" si="59"/>
        <v>3</v>
      </c>
    </row>
    <row r="750" spans="1:35" s="2" customFormat="1" ht="15" x14ac:dyDescent="0.2">
      <c r="A750" s="17">
        <v>7753</v>
      </c>
      <c r="B750" s="17" t="s">
        <v>121</v>
      </c>
      <c r="C750" s="25">
        <v>45547</v>
      </c>
      <c r="D750" s="25">
        <v>45639</v>
      </c>
      <c r="E750" s="17">
        <v>7.99</v>
      </c>
      <c r="F750" s="17">
        <v>393</v>
      </c>
      <c r="G750" s="17" t="s">
        <v>33</v>
      </c>
      <c r="H750" s="17">
        <v>3</v>
      </c>
      <c r="I750" s="17">
        <v>3</v>
      </c>
      <c r="J750" s="17" t="b">
        <v>0</v>
      </c>
      <c r="K750" s="17">
        <v>829</v>
      </c>
      <c r="L750" s="17">
        <v>117</v>
      </c>
      <c r="M750" s="17" t="s">
        <v>25</v>
      </c>
      <c r="N750" s="17" t="s">
        <v>49</v>
      </c>
      <c r="O750" s="17" t="s">
        <v>27</v>
      </c>
      <c r="P750" s="17">
        <v>65</v>
      </c>
      <c r="Q750" s="17">
        <v>4.9000000000000004</v>
      </c>
      <c r="R750" s="17" t="b">
        <v>1</v>
      </c>
      <c r="S750" s="17" t="s">
        <v>28</v>
      </c>
      <c r="T750" s="17">
        <v>4409</v>
      </c>
      <c r="U750" s="17" t="s">
        <v>51</v>
      </c>
      <c r="V750" s="17" t="s">
        <v>30</v>
      </c>
      <c r="W750" s="17" t="s">
        <v>75</v>
      </c>
      <c r="X750" s="17">
        <v>3</v>
      </c>
      <c r="Y750" s="19">
        <f>streaming_service_data!$X750*streaming_service_data!$E750</f>
        <v>23.97</v>
      </c>
      <c r="Z750" s="17" t="s">
        <v>412</v>
      </c>
      <c r="AA750" s="17">
        <v>2024</v>
      </c>
      <c r="AB750" s="17" t="str">
        <f t="shared" si="55"/>
        <v>Dec</v>
      </c>
      <c r="AC750" s="17">
        <f t="shared" si="56"/>
        <v>2024</v>
      </c>
      <c r="AD750" s="17" t="s">
        <v>479</v>
      </c>
      <c r="AE750" s="38">
        <f t="shared" si="57"/>
        <v>6.046153846153846</v>
      </c>
      <c r="AF750" s="31">
        <f t="shared" si="58"/>
        <v>0.16539440203562342</v>
      </c>
      <c r="AG750" s="17">
        <f ca="1">TODAY()-streaming_service_data!$D750</f>
        <v>106</v>
      </c>
      <c r="AH750" s="20" t="str">
        <f ca="1">IF(AG750&lt;=100,"Active",IF(streaming_service_data!$AG750&lt;200,"Moderate","In-Active"))</f>
        <v>Moderate</v>
      </c>
      <c r="AI750" s="2">
        <f t="shared" si="59"/>
        <v>3</v>
      </c>
    </row>
    <row r="751" spans="1:35" s="2" customFormat="1" ht="15" x14ac:dyDescent="0.2">
      <c r="A751" s="21">
        <v>7789</v>
      </c>
      <c r="B751" s="21" t="s">
        <v>88</v>
      </c>
      <c r="C751" s="22">
        <v>45134</v>
      </c>
      <c r="D751" s="22">
        <v>45620</v>
      </c>
      <c r="E751" s="21">
        <v>7.99</v>
      </c>
      <c r="F751" s="21">
        <v>222</v>
      </c>
      <c r="G751" s="21" t="s">
        <v>33</v>
      </c>
      <c r="H751" s="21">
        <v>1</v>
      </c>
      <c r="I751" s="21">
        <v>6</v>
      </c>
      <c r="J751" s="21" t="b">
        <v>0</v>
      </c>
      <c r="K751" s="21">
        <v>391</v>
      </c>
      <c r="L751" s="21">
        <v>17</v>
      </c>
      <c r="M751" s="21" t="s">
        <v>25</v>
      </c>
      <c r="N751" s="21" t="s">
        <v>64</v>
      </c>
      <c r="O751" s="21" t="s">
        <v>27</v>
      </c>
      <c r="P751" s="21">
        <v>21</v>
      </c>
      <c r="Q751" s="21">
        <v>3.4</v>
      </c>
      <c r="R751" s="21" t="b">
        <v>1</v>
      </c>
      <c r="S751" s="21" t="s">
        <v>28</v>
      </c>
      <c r="T751" s="21">
        <v>2835</v>
      </c>
      <c r="U751" s="21" t="s">
        <v>65</v>
      </c>
      <c r="V751" s="21" t="s">
        <v>60</v>
      </c>
      <c r="W751" s="21" t="s">
        <v>37</v>
      </c>
      <c r="X751" s="21">
        <v>15</v>
      </c>
      <c r="Y751" s="23">
        <f>streaming_service_data!$X751*streaming_service_data!$E751</f>
        <v>119.85000000000001</v>
      </c>
      <c r="Z751" s="21" t="s">
        <v>410</v>
      </c>
      <c r="AA751" s="21">
        <v>2023</v>
      </c>
      <c r="AB751" s="21" t="str">
        <f t="shared" si="55"/>
        <v>Nov</v>
      </c>
      <c r="AC751" s="21">
        <f t="shared" si="56"/>
        <v>2024</v>
      </c>
      <c r="AD751" s="21" t="s">
        <v>479</v>
      </c>
      <c r="AE751" s="39">
        <f t="shared" si="57"/>
        <v>10.571428571428571</v>
      </c>
      <c r="AF751" s="35">
        <f t="shared" si="58"/>
        <v>9.45945945945946E-2</v>
      </c>
      <c r="AG751" s="21">
        <f ca="1">TODAY()-streaming_service_data!$D751</f>
        <v>125</v>
      </c>
      <c r="AH751" s="24" t="str">
        <f ca="1">IF(AG751&lt;=100,"Active",IF(streaming_service_data!$AG751&lt;200,"Moderate","In-Active"))</f>
        <v>Moderate</v>
      </c>
      <c r="AI751" s="2">
        <f t="shared" si="59"/>
        <v>15</v>
      </c>
    </row>
    <row r="752" spans="1:35" s="2" customFormat="1" ht="15" x14ac:dyDescent="0.2">
      <c r="A752" s="17">
        <v>7810</v>
      </c>
      <c r="B752" s="17" t="s">
        <v>38</v>
      </c>
      <c r="C752" s="25">
        <v>45193</v>
      </c>
      <c r="D752" s="25">
        <v>45485</v>
      </c>
      <c r="E752" s="17">
        <v>7.99</v>
      </c>
      <c r="F752" s="17">
        <v>63</v>
      </c>
      <c r="G752" s="17" t="s">
        <v>55</v>
      </c>
      <c r="H752" s="17">
        <v>4</v>
      </c>
      <c r="I752" s="17">
        <v>2</v>
      </c>
      <c r="J752" s="17" t="b">
        <v>1</v>
      </c>
      <c r="K752" s="17">
        <v>104</v>
      </c>
      <c r="L752" s="17">
        <v>72</v>
      </c>
      <c r="M752" s="17" t="s">
        <v>74</v>
      </c>
      <c r="N752" s="17" t="s">
        <v>64</v>
      </c>
      <c r="O752" s="17" t="s">
        <v>41</v>
      </c>
      <c r="P752" s="17">
        <v>17</v>
      </c>
      <c r="Q752" s="17">
        <v>4.9000000000000004</v>
      </c>
      <c r="R752" s="17" t="b">
        <v>1</v>
      </c>
      <c r="S752" s="17" t="s">
        <v>28</v>
      </c>
      <c r="T752" s="17">
        <v>1587</v>
      </c>
      <c r="U752" s="17" t="s">
        <v>57</v>
      </c>
      <c r="V752" s="17" t="s">
        <v>52</v>
      </c>
      <c r="W752" s="17" t="s">
        <v>75</v>
      </c>
      <c r="X752" s="17">
        <v>9</v>
      </c>
      <c r="Y752" s="19">
        <f>streaming_service_data!$X752*streaming_service_data!$E752</f>
        <v>71.91</v>
      </c>
      <c r="Z752" s="17" t="s">
        <v>412</v>
      </c>
      <c r="AA752" s="17">
        <v>2023</v>
      </c>
      <c r="AB752" s="17" t="str">
        <f t="shared" si="55"/>
        <v>Jul</v>
      </c>
      <c r="AC752" s="17">
        <f t="shared" si="56"/>
        <v>2024</v>
      </c>
      <c r="AD752" s="17" t="s">
        <v>479</v>
      </c>
      <c r="AE752" s="38">
        <f t="shared" si="57"/>
        <v>3.7058823529411766</v>
      </c>
      <c r="AF752" s="31">
        <f t="shared" si="58"/>
        <v>0.26984126984126983</v>
      </c>
      <c r="AG752" s="17">
        <f ca="1">TODAY()-streaming_service_data!$D752</f>
        <v>260</v>
      </c>
      <c r="AH752" s="20" t="str">
        <f ca="1">IF(AG752&lt;=100,"Active",IF(streaming_service_data!$AG752&lt;200,"Moderate","In-Active"))</f>
        <v>In-Active</v>
      </c>
      <c r="AI752" s="2">
        <f t="shared" si="59"/>
        <v>9</v>
      </c>
    </row>
    <row r="753" spans="1:35" s="2" customFormat="1" ht="15" x14ac:dyDescent="0.2">
      <c r="A753" s="21">
        <v>7813</v>
      </c>
      <c r="B753" s="21" t="s">
        <v>128</v>
      </c>
      <c r="C753" s="22">
        <v>45493</v>
      </c>
      <c r="D753" s="22">
        <v>45617</v>
      </c>
      <c r="E753" s="21">
        <v>15.99</v>
      </c>
      <c r="F753" s="21">
        <v>373</v>
      </c>
      <c r="G753" s="21" t="s">
        <v>33</v>
      </c>
      <c r="H753" s="21">
        <v>4</v>
      </c>
      <c r="I753" s="21">
        <v>4</v>
      </c>
      <c r="J753" s="21" t="b">
        <v>1</v>
      </c>
      <c r="K753" s="21">
        <v>782</v>
      </c>
      <c r="L753" s="21">
        <v>7</v>
      </c>
      <c r="M753" s="21" t="s">
        <v>48</v>
      </c>
      <c r="N753" s="21" t="s">
        <v>64</v>
      </c>
      <c r="O753" s="21" t="s">
        <v>50</v>
      </c>
      <c r="P753" s="21">
        <v>18</v>
      </c>
      <c r="Q753" s="21">
        <v>3.2</v>
      </c>
      <c r="R753" s="21" t="b">
        <v>1</v>
      </c>
      <c r="S753" s="21" t="s">
        <v>28</v>
      </c>
      <c r="T753" s="21">
        <v>4641</v>
      </c>
      <c r="U753" s="21" t="s">
        <v>51</v>
      </c>
      <c r="V753" s="21" t="s">
        <v>68</v>
      </c>
      <c r="W753" s="21" t="s">
        <v>37</v>
      </c>
      <c r="X753" s="21">
        <v>4</v>
      </c>
      <c r="Y753" s="23">
        <f>streaming_service_data!$X753*streaming_service_data!$E753</f>
        <v>63.96</v>
      </c>
      <c r="Z753" s="21" t="s">
        <v>410</v>
      </c>
      <c r="AA753" s="21">
        <v>2024</v>
      </c>
      <c r="AB753" s="21" t="str">
        <f t="shared" si="55"/>
        <v>Nov</v>
      </c>
      <c r="AC753" s="21">
        <f t="shared" si="56"/>
        <v>2024</v>
      </c>
      <c r="AD753" s="21" t="s">
        <v>480</v>
      </c>
      <c r="AE753" s="39">
        <f t="shared" si="57"/>
        <v>20.722222222222221</v>
      </c>
      <c r="AF753" s="35">
        <f t="shared" si="58"/>
        <v>4.8257372654155493E-2</v>
      </c>
      <c r="AG753" s="21">
        <f ca="1">TODAY()-streaming_service_data!$D753</f>
        <v>128</v>
      </c>
      <c r="AH753" s="24" t="str">
        <f ca="1">IF(AG753&lt;=100,"Active",IF(streaming_service_data!$AG753&lt;200,"Moderate","In-Active"))</f>
        <v>Moderate</v>
      </c>
      <c r="AI753" s="2">
        <f t="shared" si="59"/>
        <v>4</v>
      </c>
    </row>
    <row r="754" spans="1:35" s="2" customFormat="1" ht="15" x14ac:dyDescent="0.2">
      <c r="A754" s="17">
        <v>7828</v>
      </c>
      <c r="B754" s="17" t="s">
        <v>313</v>
      </c>
      <c r="C754" s="25">
        <v>45142</v>
      </c>
      <c r="D754" s="25">
        <v>45334</v>
      </c>
      <c r="E754" s="17">
        <v>7.99</v>
      </c>
      <c r="F754" s="17">
        <v>477</v>
      </c>
      <c r="G754" s="17" t="s">
        <v>55</v>
      </c>
      <c r="H754" s="17">
        <v>5</v>
      </c>
      <c r="I754" s="17">
        <v>5</v>
      </c>
      <c r="J754" s="17" t="b">
        <v>0</v>
      </c>
      <c r="K754" s="17">
        <v>969</v>
      </c>
      <c r="L754" s="17">
        <v>12</v>
      </c>
      <c r="M754" s="17" t="s">
        <v>74</v>
      </c>
      <c r="N754" s="17" t="s">
        <v>40</v>
      </c>
      <c r="O754" s="17" t="s">
        <v>56</v>
      </c>
      <c r="P754" s="17">
        <v>37</v>
      </c>
      <c r="Q754" s="17">
        <v>4.7</v>
      </c>
      <c r="R754" s="17" t="b">
        <v>0</v>
      </c>
      <c r="S754" s="17" t="s">
        <v>28</v>
      </c>
      <c r="T754" s="17">
        <v>877</v>
      </c>
      <c r="U754" s="17" t="s">
        <v>65</v>
      </c>
      <c r="V754" s="17" t="s">
        <v>36</v>
      </c>
      <c r="W754" s="17" t="s">
        <v>31</v>
      </c>
      <c r="X754" s="17">
        <v>6</v>
      </c>
      <c r="Y754" s="19">
        <f>streaming_service_data!$X754*streaming_service_data!$E754</f>
        <v>47.94</v>
      </c>
      <c r="Z754" s="17" t="s">
        <v>411</v>
      </c>
      <c r="AA754" s="17">
        <v>2023</v>
      </c>
      <c r="AB754" s="17" t="str">
        <f t="shared" si="55"/>
        <v>Feb</v>
      </c>
      <c r="AC754" s="17">
        <f t="shared" si="56"/>
        <v>2024</v>
      </c>
      <c r="AD754" s="17" t="s">
        <v>479</v>
      </c>
      <c r="AE754" s="38">
        <f t="shared" si="57"/>
        <v>12.891891891891891</v>
      </c>
      <c r="AF754" s="31">
        <f t="shared" si="58"/>
        <v>7.7568134171907763E-2</v>
      </c>
      <c r="AG754" s="17">
        <f ca="1">TODAY()-streaming_service_data!$D754</f>
        <v>411</v>
      </c>
      <c r="AH754" s="20" t="str">
        <f ca="1">IF(AG754&lt;=100,"Active",IF(streaming_service_data!$AG754&lt;200,"Moderate","In-Active"))</f>
        <v>In-Active</v>
      </c>
      <c r="AI754" s="2">
        <f t="shared" si="59"/>
        <v>6</v>
      </c>
    </row>
    <row r="755" spans="1:35" s="2" customFormat="1" ht="15" x14ac:dyDescent="0.2">
      <c r="A755" s="21">
        <v>7829</v>
      </c>
      <c r="B755" s="21" t="s">
        <v>188</v>
      </c>
      <c r="C755" s="22">
        <v>45217</v>
      </c>
      <c r="D755" s="22">
        <v>45644</v>
      </c>
      <c r="E755" s="21">
        <v>7.99</v>
      </c>
      <c r="F755" s="21">
        <v>482</v>
      </c>
      <c r="G755" s="21" t="s">
        <v>62</v>
      </c>
      <c r="H755" s="21">
        <v>1</v>
      </c>
      <c r="I755" s="21">
        <v>4</v>
      </c>
      <c r="J755" s="21" t="b">
        <v>1</v>
      </c>
      <c r="K755" s="21">
        <v>770</v>
      </c>
      <c r="L755" s="21">
        <v>129</v>
      </c>
      <c r="M755" s="21" t="s">
        <v>39</v>
      </c>
      <c r="N755" s="21" t="s">
        <v>26</v>
      </c>
      <c r="O755" s="21" t="s">
        <v>41</v>
      </c>
      <c r="P755" s="21">
        <v>0</v>
      </c>
      <c r="Q755" s="21">
        <v>3.7</v>
      </c>
      <c r="R755" s="21" t="b">
        <v>1</v>
      </c>
      <c r="S755" s="21" t="s">
        <v>28</v>
      </c>
      <c r="T755" s="21">
        <v>3247</v>
      </c>
      <c r="U755" s="21" t="s">
        <v>57</v>
      </c>
      <c r="V755" s="21" t="s">
        <v>36</v>
      </c>
      <c r="W755" s="21" t="s">
        <v>53</v>
      </c>
      <c r="X755" s="21">
        <v>14</v>
      </c>
      <c r="Y755" s="23">
        <f>streaming_service_data!$X755*streaming_service_data!$E755</f>
        <v>111.86</v>
      </c>
      <c r="Z755" s="21" t="s">
        <v>413</v>
      </c>
      <c r="AA755" s="21">
        <v>2023</v>
      </c>
      <c r="AB755" s="21" t="str">
        <f t="shared" si="55"/>
        <v>Dec</v>
      </c>
      <c r="AC755" s="21">
        <f t="shared" si="56"/>
        <v>2024</v>
      </c>
      <c r="AD755" s="21" t="s">
        <v>479</v>
      </c>
      <c r="AE755" s="39">
        <f t="shared" si="57"/>
        <v>0</v>
      </c>
      <c r="AF755" s="35">
        <f t="shared" si="58"/>
        <v>0</v>
      </c>
      <c r="AG755" s="21">
        <f ca="1">TODAY()-streaming_service_data!$D755</f>
        <v>101</v>
      </c>
      <c r="AH755" s="24" t="str">
        <f ca="1">IF(AG755&lt;=100,"Active",IF(streaming_service_data!$AG755&lt;200,"Moderate","In-Active"))</f>
        <v>Moderate</v>
      </c>
      <c r="AI755" s="2">
        <f t="shared" si="59"/>
        <v>14</v>
      </c>
    </row>
    <row r="756" spans="1:35" s="2" customFormat="1" ht="15" x14ac:dyDescent="0.2">
      <c r="A756" s="17">
        <v>7840</v>
      </c>
      <c r="B756" s="17" t="s">
        <v>174</v>
      </c>
      <c r="C756" s="25">
        <v>45324</v>
      </c>
      <c r="D756" s="25">
        <v>45608</v>
      </c>
      <c r="E756" s="17">
        <v>15.99</v>
      </c>
      <c r="F756" s="17">
        <v>131</v>
      </c>
      <c r="G756" s="17" t="s">
        <v>62</v>
      </c>
      <c r="H756" s="17">
        <v>5</v>
      </c>
      <c r="I756" s="17">
        <v>3</v>
      </c>
      <c r="J756" s="17" t="b">
        <v>1</v>
      </c>
      <c r="K756" s="17">
        <v>808</v>
      </c>
      <c r="L756" s="17">
        <v>48</v>
      </c>
      <c r="M756" s="17" t="s">
        <v>44</v>
      </c>
      <c r="N756" s="17" t="s">
        <v>26</v>
      </c>
      <c r="O756" s="17" t="s">
        <v>27</v>
      </c>
      <c r="P756" s="17">
        <v>55</v>
      </c>
      <c r="Q756" s="17">
        <v>3.3</v>
      </c>
      <c r="R756" s="17" t="b">
        <v>1</v>
      </c>
      <c r="S756" s="17" t="s">
        <v>28</v>
      </c>
      <c r="T756" s="17">
        <v>3053</v>
      </c>
      <c r="U756" s="17" t="s">
        <v>51</v>
      </c>
      <c r="V756" s="17" t="s">
        <v>68</v>
      </c>
      <c r="W756" s="17" t="s">
        <v>75</v>
      </c>
      <c r="X756" s="17">
        <v>9</v>
      </c>
      <c r="Y756" s="19">
        <f>streaming_service_data!$X756*streaming_service_data!$E756</f>
        <v>143.91</v>
      </c>
      <c r="Z756" s="17" t="s">
        <v>405</v>
      </c>
      <c r="AA756" s="17">
        <v>2024</v>
      </c>
      <c r="AB756" s="17" t="str">
        <f t="shared" si="55"/>
        <v>Nov</v>
      </c>
      <c r="AC756" s="17">
        <f t="shared" si="56"/>
        <v>2024</v>
      </c>
      <c r="AD756" s="17" t="s">
        <v>480</v>
      </c>
      <c r="AE756" s="38">
        <f t="shared" si="57"/>
        <v>2.3818181818181818</v>
      </c>
      <c r="AF756" s="31">
        <f t="shared" si="58"/>
        <v>0.41984732824427479</v>
      </c>
      <c r="AG756" s="17">
        <f ca="1">TODAY()-streaming_service_data!$D756</f>
        <v>137</v>
      </c>
      <c r="AH756" s="20" t="str">
        <f ca="1">IF(AG756&lt;=100,"Active",IF(streaming_service_data!$AG756&lt;200,"Moderate","In-Active"))</f>
        <v>Moderate</v>
      </c>
      <c r="AI756" s="2">
        <f t="shared" si="59"/>
        <v>9</v>
      </c>
    </row>
    <row r="757" spans="1:35" s="2" customFormat="1" ht="15" x14ac:dyDescent="0.2">
      <c r="A757" s="21">
        <v>7869</v>
      </c>
      <c r="B757" s="21" t="s">
        <v>183</v>
      </c>
      <c r="C757" s="22">
        <v>45435</v>
      </c>
      <c r="D757" s="22">
        <v>45303</v>
      </c>
      <c r="E757" s="21">
        <v>15.99</v>
      </c>
      <c r="F757" s="21">
        <v>294</v>
      </c>
      <c r="G757" s="21" t="s">
        <v>33</v>
      </c>
      <c r="H757" s="21">
        <v>3</v>
      </c>
      <c r="I757" s="21">
        <v>6</v>
      </c>
      <c r="J757" s="21" t="b">
        <v>0</v>
      </c>
      <c r="K757" s="21">
        <v>709</v>
      </c>
      <c r="L757" s="21">
        <v>181</v>
      </c>
      <c r="M757" s="21" t="s">
        <v>63</v>
      </c>
      <c r="N757" s="21" t="s">
        <v>64</v>
      </c>
      <c r="O757" s="21" t="s">
        <v>50</v>
      </c>
      <c r="P757" s="21">
        <v>39</v>
      </c>
      <c r="Q757" s="21">
        <v>3.2</v>
      </c>
      <c r="R757" s="21" t="b">
        <v>1</v>
      </c>
      <c r="S757" s="21" t="s">
        <v>28</v>
      </c>
      <c r="T757" s="21">
        <v>3091</v>
      </c>
      <c r="U757" s="21" t="s">
        <v>57</v>
      </c>
      <c r="V757" s="21" t="s">
        <v>60</v>
      </c>
      <c r="W757" s="21" t="s">
        <v>37</v>
      </c>
      <c r="X757" s="21">
        <v>4</v>
      </c>
      <c r="Y757" s="23">
        <f>streaming_service_data!$X757*streaming_service_data!$E757</f>
        <v>63.96</v>
      </c>
      <c r="Z757" s="21" t="s">
        <v>408</v>
      </c>
      <c r="AA757" s="21">
        <v>2024</v>
      </c>
      <c r="AB757" s="21" t="str">
        <f t="shared" si="55"/>
        <v>Jan</v>
      </c>
      <c r="AC757" s="21">
        <f t="shared" si="56"/>
        <v>2024</v>
      </c>
      <c r="AD757" s="21" t="s">
        <v>480</v>
      </c>
      <c r="AE757" s="39">
        <f t="shared" si="57"/>
        <v>7.5384615384615383</v>
      </c>
      <c r="AF757" s="35">
        <f t="shared" si="58"/>
        <v>0.1326530612244898</v>
      </c>
      <c r="AG757" s="21">
        <f ca="1">TODAY()-streaming_service_data!$D757</f>
        <v>442</v>
      </c>
      <c r="AH757" s="24" t="str">
        <f ca="1">IF(AG757&lt;=100,"Active",IF(streaming_service_data!$AG757&lt;200,"Moderate","In-Active"))</f>
        <v>In-Active</v>
      </c>
      <c r="AI757" s="2">
        <f t="shared" si="59"/>
        <v>4</v>
      </c>
    </row>
    <row r="758" spans="1:35" s="2" customFormat="1" ht="15" x14ac:dyDescent="0.2">
      <c r="A758" s="17">
        <v>7892</v>
      </c>
      <c r="B758" s="17" t="s">
        <v>98</v>
      </c>
      <c r="C758" s="25">
        <v>45327</v>
      </c>
      <c r="D758" s="25">
        <v>45621</v>
      </c>
      <c r="E758" s="17">
        <v>7.99</v>
      </c>
      <c r="F758" s="17">
        <v>499</v>
      </c>
      <c r="G758" s="17" t="s">
        <v>79</v>
      </c>
      <c r="H758" s="17">
        <v>4</v>
      </c>
      <c r="I758" s="17">
        <v>3</v>
      </c>
      <c r="J758" s="17" t="b">
        <v>0</v>
      </c>
      <c r="K758" s="17">
        <v>428</v>
      </c>
      <c r="L758" s="17">
        <v>168</v>
      </c>
      <c r="M758" s="17" t="s">
        <v>74</v>
      </c>
      <c r="N758" s="17" t="s">
        <v>49</v>
      </c>
      <c r="O758" s="17" t="s">
        <v>67</v>
      </c>
      <c r="P758" s="17">
        <v>82</v>
      </c>
      <c r="Q758" s="17">
        <v>3.7</v>
      </c>
      <c r="R758" s="17" t="b">
        <v>0</v>
      </c>
      <c r="S758" s="17" t="s">
        <v>28</v>
      </c>
      <c r="T758" s="17">
        <v>874</v>
      </c>
      <c r="U758" s="17" t="s">
        <v>29</v>
      </c>
      <c r="V758" s="17" t="s">
        <v>68</v>
      </c>
      <c r="W758" s="17" t="s">
        <v>53</v>
      </c>
      <c r="X758" s="17">
        <v>9</v>
      </c>
      <c r="Y758" s="19">
        <f>streaming_service_data!$X758*streaming_service_data!$E758</f>
        <v>71.91</v>
      </c>
      <c r="Z758" s="17" t="s">
        <v>405</v>
      </c>
      <c r="AA758" s="17">
        <v>2024</v>
      </c>
      <c r="AB758" s="17" t="str">
        <f t="shared" si="55"/>
        <v>Nov</v>
      </c>
      <c r="AC758" s="17">
        <f t="shared" si="56"/>
        <v>2024</v>
      </c>
      <c r="AD758" s="17" t="s">
        <v>479</v>
      </c>
      <c r="AE758" s="38">
        <f t="shared" si="57"/>
        <v>6.0853658536585362</v>
      </c>
      <c r="AF758" s="31">
        <f t="shared" si="58"/>
        <v>0.16432865731462926</v>
      </c>
      <c r="AG758" s="17">
        <f ca="1">TODAY()-streaming_service_data!$D758</f>
        <v>124</v>
      </c>
      <c r="AH758" s="20" t="str">
        <f ca="1">IF(AG758&lt;=100,"Active",IF(streaming_service_data!$AG758&lt;200,"Moderate","In-Active"))</f>
        <v>Moderate</v>
      </c>
      <c r="AI758" s="2">
        <f t="shared" si="59"/>
        <v>9</v>
      </c>
    </row>
    <row r="759" spans="1:35" s="2" customFormat="1" ht="15" x14ac:dyDescent="0.2">
      <c r="A759" s="21">
        <v>7896</v>
      </c>
      <c r="B759" s="21" t="s">
        <v>109</v>
      </c>
      <c r="C759" s="22">
        <v>45462</v>
      </c>
      <c r="D759" s="22">
        <v>45625</v>
      </c>
      <c r="E759" s="21">
        <v>11.99</v>
      </c>
      <c r="F759" s="21">
        <v>139</v>
      </c>
      <c r="G759" s="21" t="s">
        <v>43</v>
      </c>
      <c r="H759" s="21">
        <v>4</v>
      </c>
      <c r="I759" s="21">
        <v>5</v>
      </c>
      <c r="J759" s="21" t="b">
        <v>1</v>
      </c>
      <c r="K759" s="21">
        <v>539</v>
      </c>
      <c r="L759" s="21">
        <v>152</v>
      </c>
      <c r="M759" s="21" t="s">
        <v>39</v>
      </c>
      <c r="N759" s="21" t="s">
        <v>40</v>
      </c>
      <c r="O759" s="21" t="s">
        <v>34</v>
      </c>
      <c r="P759" s="21">
        <v>48</v>
      </c>
      <c r="Q759" s="21">
        <v>3.8</v>
      </c>
      <c r="R759" s="21" t="b">
        <v>1</v>
      </c>
      <c r="S759" s="21" t="s">
        <v>28</v>
      </c>
      <c r="T759" s="21">
        <v>4130</v>
      </c>
      <c r="U759" s="21" t="s">
        <v>35</v>
      </c>
      <c r="V759" s="21" t="s">
        <v>30</v>
      </c>
      <c r="W759" s="21" t="s">
        <v>75</v>
      </c>
      <c r="X759" s="21">
        <v>5</v>
      </c>
      <c r="Y759" s="23">
        <f>streaming_service_data!$X759*streaming_service_data!$E759</f>
        <v>59.95</v>
      </c>
      <c r="Z759" s="21" t="s">
        <v>409</v>
      </c>
      <c r="AA759" s="21">
        <v>2024</v>
      </c>
      <c r="AB759" s="21" t="str">
        <f t="shared" si="55"/>
        <v>Nov</v>
      </c>
      <c r="AC759" s="21">
        <f t="shared" si="56"/>
        <v>2024</v>
      </c>
      <c r="AD759" s="21" t="s">
        <v>478</v>
      </c>
      <c r="AE759" s="39">
        <f t="shared" si="57"/>
        <v>2.8958333333333335</v>
      </c>
      <c r="AF759" s="35">
        <f t="shared" si="58"/>
        <v>0.34532374100719426</v>
      </c>
      <c r="AG759" s="21">
        <f ca="1">TODAY()-streaming_service_data!$D759</f>
        <v>120</v>
      </c>
      <c r="AH759" s="24" t="str">
        <f ca="1">IF(AG759&lt;=100,"Active",IF(streaming_service_data!$AG759&lt;200,"Moderate","In-Active"))</f>
        <v>Moderate</v>
      </c>
      <c r="AI759" s="2">
        <f t="shared" si="59"/>
        <v>5</v>
      </c>
    </row>
    <row r="760" spans="1:35" s="2" customFormat="1" ht="15" x14ac:dyDescent="0.2">
      <c r="A760" s="17">
        <v>7922</v>
      </c>
      <c r="B760" s="17" t="s">
        <v>187</v>
      </c>
      <c r="C760" s="25">
        <v>44976</v>
      </c>
      <c r="D760" s="25">
        <v>45644</v>
      </c>
      <c r="E760" s="17">
        <v>7.99</v>
      </c>
      <c r="F760" s="17">
        <v>176</v>
      </c>
      <c r="G760" s="17" t="s">
        <v>46</v>
      </c>
      <c r="H760" s="17">
        <v>4</v>
      </c>
      <c r="I760" s="17">
        <v>6</v>
      </c>
      <c r="J760" s="17" t="b">
        <v>1</v>
      </c>
      <c r="K760" s="17">
        <v>830</v>
      </c>
      <c r="L760" s="17">
        <v>74</v>
      </c>
      <c r="M760" s="17" t="s">
        <v>44</v>
      </c>
      <c r="N760" s="17" t="s">
        <v>26</v>
      </c>
      <c r="O760" s="17" t="s">
        <v>34</v>
      </c>
      <c r="P760" s="17">
        <v>66</v>
      </c>
      <c r="Q760" s="17">
        <v>3.5</v>
      </c>
      <c r="R760" s="17" t="b">
        <v>1</v>
      </c>
      <c r="S760" s="17" t="s">
        <v>28</v>
      </c>
      <c r="T760" s="17">
        <v>2600</v>
      </c>
      <c r="U760" s="17" t="s">
        <v>65</v>
      </c>
      <c r="V760" s="17" t="s">
        <v>30</v>
      </c>
      <c r="W760" s="17" t="s">
        <v>37</v>
      </c>
      <c r="X760" s="17">
        <v>21</v>
      </c>
      <c r="Y760" s="19">
        <f>streaming_service_data!$X760*streaming_service_data!$E760</f>
        <v>167.79</v>
      </c>
      <c r="Z760" s="17" t="s">
        <v>405</v>
      </c>
      <c r="AA760" s="17">
        <v>2023</v>
      </c>
      <c r="AB760" s="17" t="str">
        <f t="shared" si="55"/>
        <v>Dec</v>
      </c>
      <c r="AC760" s="17">
        <f t="shared" si="56"/>
        <v>2024</v>
      </c>
      <c r="AD760" s="17" t="s">
        <v>479</v>
      </c>
      <c r="AE760" s="38">
        <f t="shared" si="57"/>
        <v>2.6666666666666665</v>
      </c>
      <c r="AF760" s="31">
        <f t="shared" si="58"/>
        <v>0.375</v>
      </c>
      <c r="AG760" s="17">
        <f ca="1">TODAY()-streaming_service_data!$D760</f>
        <v>101</v>
      </c>
      <c r="AH760" s="20" t="str">
        <f ca="1">IF(AG760&lt;=100,"Active",IF(streaming_service_data!$AG760&lt;200,"Moderate","In-Active"))</f>
        <v>Moderate</v>
      </c>
      <c r="AI760" s="2">
        <f t="shared" si="59"/>
        <v>21</v>
      </c>
    </row>
    <row r="761" spans="1:35" s="2" customFormat="1" ht="15" x14ac:dyDescent="0.2">
      <c r="A761" s="21">
        <v>7927</v>
      </c>
      <c r="B761" s="21" t="s">
        <v>327</v>
      </c>
      <c r="C761" s="22">
        <v>45231</v>
      </c>
      <c r="D761" s="22">
        <v>45616</v>
      </c>
      <c r="E761" s="21">
        <v>7.99</v>
      </c>
      <c r="F761" s="21">
        <v>438</v>
      </c>
      <c r="G761" s="21" t="s">
        <v>46</v>
      </c>
      <c r="H761" s="21">
        <v>4</v>
      </c>
      <c r="I761" s="21">
        <v>3</v>
      </c>
      <c r="J761" s="21" t="b">
        <v>0</v>
      </c>
      <c r="K761" s="21">
        <v>970</v>
      </c>
      <c r="L761" s="21">
        <v>59</v>
      </c>
      <c r="M761" s="21" t="s">
        <v>63</v>
      </c>
      <c r="N761" s="21" t="s">
        <v>49</v>
      </c>
      <c r="O761" s="21" t="s">
        <v>50</v>
      </c>
      <c r="P761" s="21">
        <v>78</v>
      </c>
      <c r="Q761" s="21">
        <v>4.5999999999999996</v>
      </c>
      <c r="R761" s="21" t="b">
        <v>1</v>
      </c>
      <c r="S761" s="21" t="s">
        <v>28</v>
      </c>
      <c r="T761" s="21">
        <v>4426</v>
      </c>
      <c r="U761" s="21" t="s">
        <v>65</v>
      </c>
      <c r="V761" s="21" t="s">
        <v>68</v>
      </c>
      <c r="W761" s="21" t="s">
        <v>31</v>
      </c>
      <c r="X761" s="21">
        <v>12</v>
      </c>
      <c r="Y761" s="23">
        <f>streaming_service_data!$X761*streaming_service_data!$E761</f>
        <v>95.88</v>
      </c>
      <c r="Z761" s="21" t="s">
        <v>414</v>
      </c>
      <c r="AA761" s="21">
        <v>2023</v>
      </c>
      <c r="AB761" s="21" t="str">
        <f t="shared" si="55"/>
        <v>Nov</v>
      </c>
      <c r="AC761" s="21">
        <f t="shared" si="56"/>
        <v>2024</v>
      </c>
      <c r="AD761" s="21" t="s">
        <v>479</v>
      </c>
      <c r="AE761" s="39">
        <f t="shared" si="57"/>
        <v>5.615384615384615</v>
      </c>
      <c r="AF761" s="35">
        <f t="shared" si="58"/>
        <v>0.17808219178082191</v>
      </c>
      <c r="AG761" s="21">
        <f ca="1">TODAY()-streaming_service_data!$D761</f>
        <v>129</v>
      </c>
      <c r="AH761" s="24" t="str">
        <f ca="1">IF(AG761&lt;=100,"Active",IF(streaming_service_data!$AG761&lt;200,"Moderate","In-Active"))</f>
        <v>Moderate</v>
      </c>
      <c r="AI761" s="2">
        <f t="shared" si="59"/>
        <v>12</v>
      </c>
    </row>
    <row r="762" spans="1:35" s="2" customFormat="1" ht="15" x14ac:dyDescent="0.2">
      <c r="A762" s="17">
        <v>7939</v>
      </c>
      <c r="B762" s="17" t="s">
        <v>220</v>
      </c>
      <c r="C762" s="25">
        <v>45147</v>
      </c>
      <c r="D762" s="25">
        <v>45621</v>
      </c>
      <c r="E762" s="17">
        <v>11.99</v>
      </c>
      <c r="F762" s="17">
        <v>410</v>
      </c>
      <c r="G762" s="17" t="s">
        <v>62</v>
      </c>
      <c r="H762" s="17">
        <v>5</v>
      </c>
      <c r="I762" s="17">
        <v>6</v>
      </c>
      <c r="J762" s="17" t="b">
        <v>0</v>
      </c>
      <c r="K762" s="17">
        <v>410</v>
      </c>
      <c r="L762" s="17">
        <v>125</v>
      </c>
      <c r="M762" s="17" t="s">
        <v>74</v>
      </c>
      <c r="N762" s="17" t="s">
        <v>26</v>
      </c>
      <c r="O762" s="17" t="s">
        <v>34</v>
      </c>
      <c r="P762" s="17">
        <v>68</v>
      </c>
      <c r="Q762" s="17">
        <v>4.7</v>
      </c>
      <c r="R762" s="17" t="b">
        <v>0</v>
      </c>
      <c r="S762" s="17" t="s">
        <v>28</v>
      </c>
      <c r="T762" s="17">
        <v>2542</v>
      </c>
      <c r="U762" s="17" t="s">
        <v>35</v>
      </c>
      <c r="V762" s="17" t="s">
        <v>36</v>
      </c>
      <c r="W762" s="17" t="s">
        <v>53</v>
      </c>
      <c r="X762" s="17">
        <v>15</v>
      </c>
      <c r="Y762" s="19">
        <f>streaming_service_data!$X762*streaming_service_data!$E762</f>
        <v>179.85</v>
      </c>
      <c r="Z762" s="17" t="s">
        <v>411</v>
      </c>
      <c r="AA762" s="17">
        <v>2023</v>
      </c>
      <c r="AB762" s="17" t="str">
        <f t="shared" si="55"/>
        <v>Nov</v>
      </c>
      <c r="AC762" s="17">
        <f t="shared" si="56"/>
        <v>2024</v>
      </c>
      <c r="AD762" s="17" t="s">
        <v>478</v>
      </c>
      <c r="AE762" s="38">
        <f t="shared" si="57"/>
        <v>6.0294117647058822</v>
      </c>
      <c r="AF762" s="31">
        <f t="shared" si="58"/>
        <v>0.16585365853658537</v>
      </c>
      <c r="AG762" s="17">
        <f ca="1">TODAY()-streaming_service_data!$D762</f>
        <v>124</v>
      </c>
      <c r="AH762" s="20" t="str">
        <f ca="1">IF(AG762&lt;=100,"Active",IF(streaming_service_data!$AG762&lt;200,"Moderate","In-Active"))</f>
        <v>Moderate</v>
      </c>
      <c r="AI762" s="2">
        <f t="shared" si="59"/>
        <v>15</v>
      </c>
    </row>
    <row r="763" spans="1:35" s="2" customFormat="1" ht="15" x14ac:dyDescent="0.2">
      <c r="A763" s="21">
        <v>7943</v>
      </c>
      <c r="B763" s="21" t="s">
        <v>98</v>
      </c>
      <c r="C763" s="22">
        <v>45301</v>
      </c>
      <c r="D763" s="22">
        <v>45303</v>
      </c>
      <c r="E763" s="21">
        <v>15.99</v>
      </c>
      <c r="F763" s="21">
        <v>211</v>
      </c>
      <c r="G763" s="21" t="s">
        <v>46</v>
      </c>
      <c r="H763" s="21">
        <v>2</v>
      </c>
      <c r="I763" s="21">
        <v>6</v>
      </c>
      <c r="J763" s="21" t="b">
        <v>1</v>
      </c>
      <c r="K763" s="21">
        <v>657</v>
      </c>
      <c r="L763" s="21">
        <v>137</v>
      </c>
      <c r="M763" s="21" t="s">
        <v>59</v>
      </c>
      <c r="N763" s="21" t="s">
        <v>49</v>
      </c>
      <c r="O763" s="21" t="s">
        <v>27</v>
      </c>
      <c r="P763" s="21">
        <v>26</v>
      </c>
      <c r="Q763" s="21">
        <v>4</v>
      </c>
      <c r="R763" s="21" t="b">
        <v>1</v>
      </c>
      <c r="S763" s="21" t="s">
        <v>28</v>
      </c>
      <c r="T763" s="21">
        <v>2670</v>
      </c>
      <c r="U763" s="21" t="s">
        <v>35</v>
      </c>
      <c r="V763" s="21" t="s">
        <v>52</v>
      </c>
      <c r="W763" s="21" t="s">
        <v>31</v>
      </c>
      <c r="X763" s="21">
        <v>1</v>
      </c>
      <c r="Y763" s="23">
        <f>streaming_service_data!$X763*streaming_service_data!$E763</f>
        <v>15.99</v>
      </c>
      <c r="Z763" s="21" t="s">
        <v>404</v>
      </c>
      <c r="AA763" s="21">
        <v>2024</v>
      </c>
      <c r="AB763" s="21" t="str">
        <f t="shared" si="55"/>
        <v>Jan</v>
      </c>
      <c r="AC763" s="21">
        <f t="shared" si="56"/>
        <v>2024</v>
      </c>
      <c r="AD763" s="21" t="s">
        <v>480</v>
      </c>
      <c r="AE763" s="39">
        <f t="shared" si="57"/>
        <v>8.115384615384615</v>
      </c>
      <c r="AF763" s="35">
        <f t="shared" si="58"/>
        <v>0.12322274881516587</v>
      </c>
      <c r="AG763" s="21">
        <f ca="1">TODAY()-streaming_service_data!$D763</f>
        <v>442</v>
      </c>
      <c r="AH763" s="24" t="str">
        <f ca="1">IF(AG763&lt;=100,"Active",IF(streaming_service_data!$AG763&lt;200,"Moderate","In-Active"))</f>
        <v>In-Active</v>
      </c>
      <c r="AI763" s="2">
        <f t="shared" si="59"/>
        <v>1</v>
      </c>
    </row>
    <row r="764" spans="1:35" s="2" customFormat="1" ht="15" x14ac:dyDescent="0.2">
      <c r="A764" s="17">
        <v>7945</v>
      </c>
      <c r="B764" s="17" t="s">
        <v>352</v>
      </c>
      <c r="C764" s="25">
        <v>45031</v>
      </c>
      <c r="D764" s="25">
        <v>45625</v>
      </c>
      <c r="E764" s="17">
        <v>11.99</v>
      </c>
      <c r="F764" s="17">
        <v>389</v>
      </c>
      <c r="G764" s="17" t="s">
        <v>55</v>
      </c>
      <c r="H764" s="17">
        <v>2</v>
      </c>
      <c r="I764" s="17">
        <v>2</v>
      </c>
      <c r="J764" s="17" t="b">
        <v>1</v>
      </c>
      <c r="K764" s="17">
        <v>631</v>
      </c>
      <c r="L764" s="17">
        <v>85</v>
      </c>
      <c r="M764" s="17" t="s">
        <v>59</v>
      </c>
      <c r="N764" s="17" t="s">
        <v>40</v>
      </c>
      <c r="O764" s="17" t="s">
        <v>50</v>
      </c>
      <c r="P764" s="17">
        <v>53</v>
      </c>
      <c r="Q764" s="17">
        <v>3.3</v>
      </c>
      <c r="R764" s="17" t="b">
        <v>1</v>
      </c>
      <c r="S764" s="17" t="s">
        <v>28</v>
      </c>
      <c r="T764" s="17">
        <v>2242</v>
      </c>
      <c r="U764" s="17" t="s">
        <v>35</v>
      </c>
      <c r="V764" s="17" t="s">
        <v>68</v>
      </c>
      <c r="W764" s="17" t="s">
        <v>75</v>
      </c>
      <c r="X764" s="17">
        <v>19</v>
      </c>
      <c r="Y764" s="19">
        <f>streaming_service_data!$X764*streaming_service_data!$E764</f>
        <v>227.81</v>
      </c>
      <c r="Z764" s="17" t="s">
        <v>407</v>
      </c>
      <c r="AA764" s="17">
        <v>2023</v>
      </c>
      <c r="AB764" s="17" t="str">
        <f t="shared" si="55"/>
        <v>Nov</v>
      </c>
      <c r="AC764" s="17">
        <f t="shared" si="56"/>
        <v>2024</v>
      </c>
      <c r="AD764" s="17" t="s">
        <v>478</v>
      </c>
      <c r="AE764" s="38">
        <f t="shared" si="57"/>
        <v>7.3396226415094343</v>
      </c>
      <c r="AF764" s="31">
        <f t="shared" si="58"/>
        <v>0.13624678663239073</v>
      </c>
      <c r="AG764" s="17">
        <f ca="1">TODAY()-streaming_service_data!$D764</f>
        <v>120</v>
      </c>
      <c r="AH764" s="20" t="str">
        <f ca="1">IF(AG764&lt;=100,"Active",IF(streaming_service_data!$AG764&lt;200,"Moderate","In-Active"))</f>
        <v>Moderate</v>
      </c>
      <c r="AI764" s="2">
        <f t="shared" si="59"/>
        <v>19</v>
      </c>
    </row>
    <row r="765" spans="1:35" s="2" customFormat="1" ht="15" x14ac:dyDescent="0.2">
      <c r="A765" s="21">
        <v>7947</v>
      </c>
      <c r="B765" s="21" t="s">
        <v>320</v>
      </c>
      <c r="C765" s="22">
        <v>45241</v>
      </c>
      <c r="D765" s="22">
        <v>45643</v>
      </c>
      <c r="E765" s="21">
        <v>15.99</v>
      </c>
      <c r="F765" s="21">
        <v>32</v>
      </c>
      <c r="G765" s="21" t="s">
        <v>62</v>
      </c>
      <c r="H765" s="21">
        <v>3</v>
      </c>
      <c r="I765" s="21">
        <v>4</v>
      </c>
      <c r="J765" s="21" t="b">
        <v>0</v>
      </c>
      <c r="K765" s="21">
        <v>385</v>
      </c>
      <c r="L765" s="21">
        <v>106</v>
      </c>
      <c r="M765" s="21" t="s">
        <v>44</v>
      </c>
      <c r="N765" s="21" t="s">
        <v>49</v>
      </c>
      <c r="O765" s="21" t="s">
        <v>50</v>
      </c>
      <c r="P765" s="21">
        <v>75</v>
      </c>
      <c r="Q765" s="21">
        <v>3.7</v>
      </c>
      <c r="R765" s="21" t="b">
        <v>0</v>
      </c>
      <c r="S765" s="21" t="s">
        <v>28</v>
      </c>
      <c r="T765" s="21">
        <v>1610</v>
      </c>
      <c r="U765" s="21" t="s">
        <v>57</v>
      </c>
      <c r="V765" s="21" t="s">
        <v>30</v>
      </c>
      <c r="W765" s="21" t="s">
        <v>31</v>
      </c>
      <c r="X765" s="21">
        <v>13</v>
      </c>
      <c r="Y765" s="23">
        <f>streaming_service_data!$X765*streaming_service_data!$E765</f>
        <v>207.87</v>
      </c>
      <c r="Z765" s="21" t="s">
        <v>414</v>
      </c>
      <c r="AA765" s="21">
        <v>2023</v>
      </c>
      <c r="AB765" s="21" t="str">
        <f t="shared" si="55"/>
        <v>Dec</v>
      </c>
      <c r="AC765" s="21">
        <f t="shared" si="56"/>
        <v>2024</v>
      </c>
      <c r="AD765" s="21" t="s">
        <v>480</v>
      </c>
      <c r="AE765" s="39">
        <f t="shared" si="57"/>
        <v>0.42666666666666669</v>
      </c>
      <c r="AF765" s="35">
        <f t="shared" si="58"/>
        <v>2.34375</v>
      </c>
      <c r="AG765" s="21">
        <f ca="1">TODAY()-streaming_service_data!$D765</f>
        <v>102</v>
      </c>
      <c r="AH765" s="24" t="str">
        <f ca="1">IF(AG765&lt;=100,"Active",IF(streaming_service_data!$AG765&lt;200,"Moderate","In-Active"))</f>
        <v>Moderate</v>
      </c>
      <c r="AI765" s="2">
        <f t="shared" si="59"/>
        <v>13</v>
      </c>
    </row>
    <row r="766" spans="1:35" s="2" customFormat="1" ht="15" x14ac:dyDescent="0.2">
      <c r="A766" s="17">
        <v>7948</v>
      </c>
      <c r="B766" s="17" t="s">
        <v>124</v>
      </c>
      <c r="C766" s="25">
        <v>45256</v>
      </c>
      <c r="D766" s="25">
        <v>45619</v>
      </c>
      <c r="E766" s="17">
        <v>15.99</v>
      </c>
      <c r="F766" s="17">
        <v>298</v>
      </c>
      <c r="G766" s="17" t="s">
        <v>43</v>
      </c>
      <c r="H766" s="17">
        <v>4</v>
      </c>
      <c r="I766" s="17">
        <v>1</v>
      </c>
      <c r="J766" s="17" t="b">
        <v>0</v>
      </c>
      <c r="K766" s="17">
        <v>603</v>
      </c>
      <c r="L766" s="17">
        <v>161</v>
      </c>
      <c r="M766" s="17" t="s">
        <v>63</v>
      </c>
      <c r="N766" s="17" t="s">
        <v>26</v>
      </c>
      <c r="O766" s="17" t="s">
        <v>50</v>
      </c>
      <c r="P766" s="17">
        <v>68</v>
      </c>
      <c r="Q766" s="17">
        <v>4.4000000000000004</v>
      </c>
      <c r="R766" s="17" t="b">
        <v>0</v>
      </c>
      <c r="S766" s="17" t="s">
        <v>28</v>
      </c>
      <c r="T766" s="17">
        <v>3941</v>
      </c>
      <c r="U766" s="17" t="s">
        <v>57</v>
      </c>
      <c r="V766" s="17" t="s">
        <v>30</v>
      </c>
      <c r="W766" s="17" t="s">
        <v>75</v>
      </c>
      <c r="X766" s="17">
        <v>11</v>
      </c>
      <c r="Y766" s="19">
        <f>streaming_service_data!$X766*streaming_service_data!$E766</f>
        <v>175.89000000000001</v>
      </c>
      <c r="Z766" s="17" t="s">
        <v>414</v>
      </c>
      <c r="AA766" s="17">
        <v>2023</v>
      </c>
      <c r="AB766" s="17" t="str">
        <f t="shared" si="55"/>
        <v>Nov</v>
      </c>
      <c r="AC766" s="17">
        <f t="shared" si="56"/>
        <v>2024</v>
      </c>
      <c r="AD766" s="17" t="s">
        <v>480</v>
      </c>
      <c r="AE766" s="38">
        <f t="shared" si="57"/>
        <v>4.382352941176471</v>
      </c>
      <c r="AF766" s="31">
        <f t="shared" si="58"/>
        <v>0.22818791946308725</v>
      </c>
      <c r="AG766" s="17">
        <f ca="1">TODAY()-streaming_service_data!$D766</f>
        <v>126</v>
      </c>
      <c r="AH766" s="20" t="str">
        <f ca="1">IF(AG766&lt;=100,"Active",IF(streaming_service_data!$AG766&lt;200,"Moderate","In-Active"))</f>
        <v>Moderate</v>
      </c>
      <c r="AI766" s="2">
        <f t="shared" si="59"/>
        <v>11</v>
      </c>
    </row>
    <row r="767" spans="1:35" s="2" customFormat="1" ht="15" x14ac:dyDescent="0.2">
      <c r="A767" s="21">
        <v>7949</v>
      </c>
      <c r="B767" s="21" t="s">
        <v>240</v>
      </c>
      <c r="C767" s="22">
        <v>45231</v>
      </c>
      <c r="D767" s="22">
        <v>45617</v>
      </c>
      <c r="E767" s="21">
        <v>11.99</v>
      </c>
      <c r="F767" s="21">
        <v>301</v>
      </c>
      <c r="G767" s="21" t="s">
        <v>62</v>
      </c>
      <c r="H767" s="21">
        <v>5</v>
      </c>
      <c r="I767" s="21">
        <v>4</v>
      </c>
      <c r="J767" s="21" t="b">
        <v>0</v>
      </c>
      <c r="K767" s="21">
        <v>906</v>
      </c>
      <c r="L767" s="21">
        <v>141</v>
      </c>
      <c r="M767" s="21" t="s">
        <v>59</v>
      </c>
      <c r="N767" s="21" t="s">
        <v>49</v>
      </c>
      <c r="O767" s="21" t="s">
        <v>27</v>
      </c>
      <c r="P767" s="21">
        <v>56</v>
      </c>
      <c r="Q767" s="21">
        <v>4.5</v>
      </c>
      <c r="R767" s="21" t="b">
        <v>1</v>
      </c>
      <c r="S767" s="21" t="s">
        <v>28</v>
      </c>
      <c r="T767" s="21">
        <v>1657</v>
      </c>
      <c r="U767" s="21" t="s">
        <v>35</v>
      </c>
      <c r="V767" s="21" t="s">
        <v>30</v>
      </c>
      <c r="W767" s="21" t="s">
        <v>75</v>
      </c>
      <c r="X767" s="21">
        <v>12</v>
      </c>
      <c r="Y767" s="23">
        <f>streaming_service_data!$X767*streaming_service_data!$E767</f>
        <v>143.88</v>
      </c>
      <c r="Z767" s="21" t="s">
        <v>414</v>
      </c>
      <c r="AA767" s="21">
        <v>2023</v>
      </c>
      <c r="AB767" s="21" t="str">
        <f t="shared" si="55"/>
        <v>Nov</v>
      </c>
      <c r="AC767" s="21">
        <f t="shared" si="56"/>
        <v>2024</v>
      </c>
      <c r="AD767" s="21" t="s">
        <v>478</v>
      </c>
      <c r="AE767" s="39">
        <f t="shared" si="57"/>
        <v>5.375</v>
      </c>
      <c r="AF767" s="35">
        <f t="shared" si="58"/>
        <v>0.18604651162790697</v>
      </c>
      <c r="AG767" s="21">
        <f ca="1">TODAY()-streaming_service_data!$D767</f>
        <v>128</v>
      </c>
      <c r="AH767" s="24" t="str">
        <f ca="1">IF(AG767&lt;=100,"Active",IF(streaming_service_data!$AG767&lt;200,"Moderate","In-Active"))</f>
        <v>Moderate</v>
      </c>
      <c r="AI767" s="2">
        <f t="shared" si="59"/>
        <v>12</v>
      </c>
    </row>
    <row r="768" spans="1:35" s="2" customFormat="1" ht="15" x14ac:dyDescent="0.2">
      <c r="A768" s="17">
        <v>7960</v>
      </c>
      <c r="B768" s="17" t="s">
        <v>296</v>
      </c>
      <c r="C768" s="25">
        <v>45170</v>
      </c>
      <c r="D768" s="25">
        <v>45618</v>
      </c>
      <c r="E768" s="17">
        <v>15.99</v>
      </c>
      <c r="F768" s="17">
        <v>373</v>
      </c>
      <c r="G768" s="17" t="s">
        <v>62</v>
      </c>
      <c r="H768" s="17">
        <v>1</v>
      </c>
      <c r="I768" s="17">
        <v>3</v>
      </c>
      <c r="J768" s="17" t="b">
        <v>0</v>
      </c>
      <c r="K768" s="17">
        <v>507</v>
      </c>
      <c r="L768" s="17">
        <v>130</v>
      </c>
      <c r="M768" s="17" t="s">
        <v>39</v>
      </c>
      <c r="N768" s="17" t="s">
        <v>49</v>
      </c>
      <c r="O768" s="17" t="s">
        <v>56</v>
      </c>
      <c r="P768" s="17">
        <v>41</v>
      </c>
      <c r="Q768" s="17">
        <v>3.3</v>
      </c>
      <c r="R768" s="17" t="b">
        <v>1</v>
      </c>
      <c r="S768" s="17" t="s">
        <v>28</v>
      </c>
      <c r="T768" s="17">
        <v>3221</v>
      </c>
      <c r="U768" s="17" t="s">
        <v>29</v>
      </c>
      <c r="V768" s="17" t="s">
        <v>52</v>
      </c>
      <c r="W768" s="17" t="s">
        <v>53</v>
      </c>
      <c r="X768" s="17">
        <v>14</v>
      </c>
      <c r="Y768" s="19">
        <f>streaming_service_data!$X768*streaming_service_data!$E768</f>
        <v>223.86</v>
      </c>
      <c r="Z768" s="17" t="s">
        <v>412</v>
      </c>
      <c r="AA768" s="17">
        <v>2023</v>
      </c>
      <c r="AB768" s="17" t="str">
        <f t="shared" si="55"/>
        <v>Nov</v>
      </c>
      <c r="AC768" s="17">
        <f t="shared" si="56"/>
        <v>2024</v>
      </c>
      <c r="AD768" s="17" t="s">
        <v>480</v>
      </c>
      <c r="AE768" s="38">
        <f t="shared" si="57"/>
        <v>9.0975609756097562</v>
      </c>
      <c r="AF768" s="31">
        <f t="shared" si="58"/>
        <v>0.10991957104557641</v>
      </c>
      <c r="AG768" s="17">
        <f ca="1">TODAY()-streaming_service_data!$D768</f>
        <v>127</v>
      </c>
      <c r="AH768" s="20" t="str">
        <f ca="1">IF(AG768&lt;=100,"Active",IF(streaming_service_data!$AG768&lt;200,"Moderate","In-Active"))</f>
        <v>Moderate</v>
      </c>
      <c r="AI768" s="2">
        <f t="shared" si="59"/>
        <v>14</v>
      </c>
    </row>
    <row r="769" spans="1:35" s="2" customFormat="1" ht="15" x14ac:dyDescent="0.2">
      <c r="A769" s="21">
        <v>7970</v>
      </c>
      <c r="B769" s="21" t="s">
        <v>114</v>
      </c>
      <c r="C769" s="22">
        <v>45128</v>
      </c>
      <c r="D769" s="22">
        <v>45615</v>
      </c>
      <c r="E769" s="21">
        <v>15.99</v>
      </c>
      <c r="F769" s="21">
        <v>298</v>
      </c>
      <c r="G769" s="21" t="s">
        <v>62</v>
      </c>
      <c r="H769" s="21">
        <v>3</v>
      </c>
      <c r="I769" s="21">
        <v>1</v>
      </c>
      <c r="J769" s="21" t="b">
        <v>1</v>
      </c>
      <c r="K769" s="21">
        <v>115</v>
      </c>
      <c r="L769" s="21">
        <v>168</v>
      </c>
      <c r="M769" s="21" t="s">
        <v>63</v>
      </c>
      <c r="N769" s="21" t="s">
        <v>26</v>
      </c>
      <c r="O769" s="21" t="s">
        <v>27</v>
      </c>
      <c r="P769" s="21">
        <v>27</v>
      </c>
      <c r="Q769" s="21">
        <v>3</v>
      </c>
      <c r="R769" s="21" t="b">
        <v>0</v>
      </c>
      <c r="S769" s="21" t="s">
        <v>28</v>
      </c>
      <c r="T769" s="21">
        <v>4216</v>
      </c>
      <c r="U769" s="21" t="s">
        <v>29</v>
      </c>
      <c r="V769" s="21" t="s">
        <v>68</v>
      </c>
      <c r="W769" s="21" t="s">
        <v>53</v>
      </c>
      <c r="X769" s="21">
        <v>15</v>
      </c>
      <c r="Y769" s="23">
        <f>streaming_service_data!$X769*streaming_service_data!$E769</f>
        <v>239.85</v>
      </c>
      <c r="Z769" s="21" t="s">
        <v>410</v>
      </c>
      <c r="AA769" s="21">
        <v>2023</v>
      </c>
      <c r="AB769" s="21" t="str">
        <f t="shared" si="55"/>
        <v>Nov</v>
      </c>
      <c r="AC769" s="21">
        <f t="shared" si="56"/>
        <v>2024</v>
      </c>
      <c r="AD769" s="21" t="s">
        <v>480</v>
      </c>
      <c r="AE769" s="39">
        <f t="shared" si="57"/>
        <v>11.037037037037036</v>
      </c>
      <c r="AF769" s="35">
        <f t="shared" si="58"/>
        <v>9.0604026845637578E-2</v>
      </c>
      <c r="AG769" s="21">
        <f ca="1">TODAY()-streaming_service_data!$D769</f>
        <v>130</v>
      </c>
      <c r="AH769" s="24" t="str">
        <f ca="1">IF(AG769&lt;=100,"Active",IF(streaming_service_data!$AG769&lt;200,"Moderate","In-Active"))</f>
        <v>Moderate</v>
      </c>
      <c r="AI769" s="2">
        <f t="shared" si="59"/>
        <v>15</v>
      </c>
    </row>
    <row r="770" spans="1:35" s="2" customFormat="1" ht="15" x14ac:dyDescent="0.2">
      <c r="A770" s="17">
        <v>7973</v>
      </c>
      <c r="B770" s="17" t="s">
        <v>123</v>
      </c>
      <c r="C770" s="25">
        <v>45301</v>
      </c>
      <c r="D770" s="25">
        <v>45363</v>
      </c>
      <c r="E770" s="17">
        <v>7.99</v>
      </c>
      <c r="F770" s="17">
        <v>469</v>
      </c>
      <c r="G770" s="17" t="s">
        <v>79</v>
      </c>
      <c r="H770" s="17">
        <v>5</v>
      </c>
      <c r="I770" s="17">
        <v>2</v>
      </c>
      <c r="J770" s="17" t="b">
        <v>1</v>
      </c>
      <c r="K770" s="17">
        <v>748</v>
      </c>
      <c r="L770" s="17">
        <v>147</v>
      </c>
      <c r="M770" s="17" t="s">
        <v>74</v>
      </c>
      <c r="N770" s="17" t="s">
        <v>64</v>
      </c>
      <c r="O770" s="17" t="s">
        <v>27</v>
      </c>
      <c r="P770" s="17">
        <v>33</v>
      </c>
      <c r="Q770" s="17">
        <v>4.5999999999999996</v>
      </c>
      <c r="R770" s="17" t="b">
        <v>1</v>
      </c>
      <c r="S770" s="17" t="s">
        <v>28</v>
      </c>
      <c r="T770" s="17">
        <v>3983</v>
      </c>
      <c r="U770" s="17" t="s">
        <v>51</v>
      </c>
      <c r="V770" s="17" t="s">
        <v>68</v>
      </c>
      <c r="W770" s="17" t="s">
        <v>37</v>
      </c>
      <c r="X770" s="17">
        <v>2</v>
      </c>
      <c r="Y770" s="19">
        <f>streaming_service_data!$X770*streaming_service_data!$E770</f>
        <v>15.98</v>
      </c>
      <c r="Z770" s="17" t="s">
        <v>404</v>
      </c>
      <c r="AA770" s="17">
        <v>2024</v>
      </c>
      <c r="AB770" s="17" t="str">
        <f t="shared" ref="AB770:AB833" si="60">LOOKUP(MONTH(D770),$AN$2:$AN$13,$AO$2:$AO$13)</f>
        <v>Mar</v>
      </c>
      <c r="AC770" s="17">
        <f t="shared" ref="AC770:AC833" si="61">YEAR(D770)</f>
        <v>2024</v>
      </c>
      <c r="AD770" s="17" t="s">
        <v>479</v>
      </c>
      <c r="AE770" s="38">
        <f t="shared" si="57"/>
        <v>14.212121212121213</v>
      </c>
      <c r="AF770" s="31">
        <f t="shared" si="58"/>
        <v>7.0362473347547971E-2</v>
      </c>
      <c r="AG770" s="17">
        <f ca="1">TODAY()-streaming_service_data!$D770</f>
        <v>382</v>
      </c>
      <c r="AH770" s="20" t="str">
        <f ca="1">IF(AG770&lt;=100,"Active",IF(streaming_service_data!$AG770&lt;200,"Moderate","In-Active"))</f>
        <v>In-Active</v>
      </c>
      <c r="AI770" s="2">
        <f t="shared" si="59"/>
        <v>2</v>
      </c>
    </row>
    <row r="771" spans="1:35" s="2" customFormat="1" ht="15" x14ac:dyDescent="0.2">
      <c r="A771" s="21">
        <v>7975</v>
      </c>
      <c r="B771" s="21" t="s">
        <v>369</v>
      </c>
      <c r="C771" s="22">
        <v>44995</v>
      </c>
      <c r="D771" s="22">
        <v>45618</v>
      </c>
      <c r="E771" s="21">
        <v>15.99</v>
      </c>
      <c r="F771" s="21">
        <v>437</v>
      </c>
      <c r="G771" s="21" t="s">
        <v>55</v>
      </c>
      <c r="H771" s="21">
        <v>2</v>
      </c>
      <c r="I771" s="21">
        <v>2</v>
      </c>
      <c r="J771" s="21" t="b">
        <v>1</v>
      </c>
      <c r="K771" s="21">
        <v>328</v>
      </c>
      <c r="L771" s="21">
        <v>170</v>
      </c>
      <c r="M771" s="21" t="s">
        <v>74</v>
      </c>
      <c r="N771" s="21" t="s">
        <v>40</v>
      </c>
      <c r="O771" s="21" t="s">
        <v>56</v>
      </c>
      <c r="P771" s="21">
        <v>25</v>
      </c>
      <c r="Q771" s="21">
        <v>3.6</v>
      </c>
      <c r="R771" s="21" t="b">
        <v>0</v>
      </c>
      <c r="S771" s="21" t="s">
        <v>28</v>
      </c>
      <c r="T771" s="21">
        <v>2406</v>
      </c>
      <c r="U771" s="21" t="s">
        <v>51</v>
      </c>
      <c r="V771" s="21" t="s">
        <v>36</v>
      </c>
      <c r="W771" s="21" t="s">
        <v>31</v>
      </c>
      <c r="X771" s="21">
        <v>20</v>
      </c>
      <c r="Y771" s="23">
        <f>streaming_service_data!$X771*streaming_service_data!$E771</f>
        <v>319.8</v>
      </c>
      <c r="Z771" s="21" t="s">
        <v>406</v>
      </c>
      <c r="AA771" s="21">
        <v>2023</v>
      </c>
      <c r="AB771" s="21" t="str">
        <f t="shared" si="60"/>
        <v>Nov</v>
      </c>
      <c r="AC771" s="21">
        <f t="shared" si="61"/>
        <v>2024</v>
      </c>
      <c r="AD771" s="21" t="s">
        <v>480</v>
      </c>
      <c r="AE771" s="39">
        <f t="shared" ref="AE771:AE834" si="62">IFERROR(F771/P771,0)</f>
        <v>17.48</v>
      </c>
      <c r="AF771" s="35">
        <f t="shared" ref="AF771:AF834" si="63">P771/F771</f>
        <v>5.7208237986270026E-2</v>
      </c>
      <c r="AG771" s="21">
        <f ca="1">TODAY()-streaming_service_data!$D771</f>
        <v>127</v>
      </c>
      <c r="AH771" s="24" t="str">
        <f ca="1">IF(AG771&lt;=100,"Active",IF(streaming_service_data!$AG771&lt;200,"Moderate","In-Active"))</f>
        <v>Moderate</v>
      </c>
      <c r="AI771" s="2">
        <f t="shared" ref="AI771:AI834" si="64">IF(IF(C771&gt;D771,DATEDIF(D771,C771,"m"),DATEDIF(C771,D771,"m"))=0,1,IF(C771&gt;D771,DATEDIF(D771,C771,"m"),DATEDIF(C771,D771,"m")))</f>
        <v>20</v>
      </c>
    </row>
    <row r="772" spans="1:35" s="2" customFormat="1" ht="15" x14ac:dyDescent="0.2">
      <c r="A772" s="17">
        <v>7979</v>
      </c>
      <c r="B772" s="17" t="s">
        <v>177</v>
      </c>
      <c r="C772" s="25">
        <v>44990</v>
      </c>
      <c r="D772" s="25">
        <v>45623</v>
      </c>
      <c r="E772" s="17">
        <v>11.99</v>
      </c>
      <c r="F772" s="17">
        <v>280</v>
      </c>
      <c r="G772" s="17" t="s">
        <v>43</v>
      </c>
      <c r="H772" s="17">
        <v>4</v>
      </c>
      <c r="I772" s="17">
        <v>5</v>
      </c>
      <c r="J772" s="17" t="b">
        <v>1</v>
      </c>
      <c r="K772" s="17">
        <v>203</v>
      </c>
      <c r="L772" s="17">
        <v>50</v>
      </c>
      <c r="M772" s="17" t="s">
        <v>74</v>
      </c>
      <c r="N772" s="17" t="s">
        <v>26</v>
      </c>
      <c r="O772" s="17" t="s">
        <v>50</v>
      </c>
      <c r="P772" s="17">
        <v>12</v>
      </c>
      <c r="Q772" s="17">
        <v>3.4</v>
      </c>
      <c r="R772" s="17" t="b">
        <v>1</v>
      </c>
      <c r="S772" s="17" t="s">
        <v>28</v>
      </c>
      <c r="T772" s="17">
        <v>3659</v>
      </c>
      <c r="U772" s="17" t="s">
        <v>29</v>
      </c>
      <c r="V772" s="17" t="s">
        <v>36</v>
      </c>
      <c r="W772" s="17" t="s">
        <v>53</v>
      </c>
      <c r="X772" s="17">
        <v>20</v>
      </c>
      <c r="Y772" s="19">
        <f>streaming_service_data!$X772*streaming_service_data!$E772</f>
        <v>239.8</v>
      </c>
      <c r="Z772" s="17" t="s">
        <v>406</v>
      </c>
      <c r="AA772" s="17">
        <v>2023</v>
      </c>
      <c r="AB772" s="17" t="str">
        <f t="shared" si="60"/>
        <v>Nov</v>
      </c>
      <c r="AC772" s="17">
        <f t="shared" si="61"/>
        <v>2024</v>
      </c>
      <c r="AD772" s="17" t="s">
        <v>478</v>
      </c>
      <c r="AE772" s="38">
        <f t="shared" si="62"/>
        <v>23.333333333333332</v>
      </c>
      <c r="AF772" s="31">
        <f t="shared" si="63"/>
        <v>4.2857142857142858E-2</v>
      </c>
      <c r="AG772" s="17">
        <f ca="1">TODAY()-streaming_service_data!$D772</f>
        <v>122</v>
      </c>
      <c r="AH772" s="20" t="str">
        <f ca="1">IF(AG772&lt;=100,"Active",IF(streaming_service_data!$AG772&lt;200,"Moderate","In-Active"))</f>
        <v>Moderate</v>
      </c>
      <c r="AI772" s="2">
        <f t="shared" si="64"/>
        <v>20</v>
      </c>
    </row>
    <row r="773" spans="1:35" s="2" customFormat="1" ht="15" x14ac:dyDescent="0.2">
      <c r="A773" s="21">
        <v>7986</v>
      </c>
      <c r="B773" s="21" t="s">
        <v>124</v>
      </c>
      <c r="C773" s="22">
        <v>44949</v>
      </c>
      <c r="D773" s="22">
        <v>45577</v>
      </c>
      <c r="E773" s="21">
        <v>15.99</v>
      </c>
      <c r="F773" s="21">
        <v>196</v>
      </c>
      <c r="G773" s="21" t="s">
        <v>62</v>
      </c>
      <c r="H773" s="21">
        <v>2</v>
      </c>
      <c r="I773" s="21">
        <v>2</v>
      </c>
      <c r="J773" s="21" t="b">
        <v>1</v>
      </c>
      <c r="K773" s="21">
        <v>102</v>
      </c>
      <c r="L773" s="21">
        <v>66</v>
      </c>
      <c r="M773" s="21" t="s">
        <v>59</v>
      </c>
      <c r="N773" s="21" t="s">
        <v>64</v>
      </c>
      <c r="O773" s="21" t="s">
        <v>50</v>
      </c>
      <c r="P773" s="21">
        <v>11</v>
      </c>
      <c r="Q773" s="21">
        <v>3.7</v>
      </c>
      <c r="R773" s="21" t="b">
        <v>0</v>
      </c>
      <c r="S773" s="21" t="s">
        <v>28</v>
      </c>
      <c r="T773" s="21">
        <v>2741</v>
      </c>
      <c r="U773" s="21" t="s">
        <v>65</v>
      </c>
      <c r="V773" s="21" t="s">
        <v>60</v>
      </c>
      <c r="W773" s="21" t="s">
        <v>75</v>
      </c>
      <c r="X773" s="21">
        <v>20</v>
      </c>
      <c r="Y773" s="23">
        <f>streaming_service_data!$X773*streaming_service_data!$E773</f>
        <v>319.8</v>
      </c>
      <c r="Z773" s="21" t="s">
        <v>404</v>
      </c>
      <c r="AA773" s="21">
        <v>2023</v>
      </c>
      <c r="AB773" s="21" t="str">
        <f t="shared" si="60"/>
        <v>Oct</v>
      </c>
      <c r="AC773" s="21">
        <f t="shared" si="61"/>
        <v>2024</v>
      </c>
      <c r="AD773" s="21" t="s">
        <v>480</v>
      </c>
      <c r="AE773" s="39">
        <f t="shared" si="62"/>
        <v>17.818181818181817</v>
      </c>
      <c r="AF773" s="35">
        <f t="shared" si="63"/>
        <v>5.6122448979591837E-2</v>
      </c>
      <c r="AG773" s="21">
        <f ca="1">TODAY()-streaming_service_data!$D773</f>
        <v>168</v>
      </c>
      <c r="AH773" s="24" t="str">
        <f ca="1">IF(AG773&lt;=100,"Active",IF(streaming_service_data!$AG773&lt;200,"Moderate","In-Active"))</f>
        <v>Moderate</v>
      </c>
      <c r="AI773" s="2">
        <f t="shared" si="64"/>
        <v>20</v>
      </c>
    </row>
    <row r="774" spans="1:35" s="2" customFormat="1" ht="15" x14ac:dyDescent="0.2">
      <c r="A774" s="17">
        <v>8005</v>
      </c>
      <c r="B774" s="17" t="s">
        <v>165</v>
      </c>
      <c r="C774" s="25">
        <v>45141</v>
      </c>
      <c r="D774" s="25">
        <v>45640</v>
      </c>
      <c r="E774" s="17">
        <v>7.99</v>
      </c>
      <c r="F774" s="17">
        <v>123</v>
      </c>
      <c r="G774" s="17" t="s">
        <v>46</v>
      </c>
      <c r="H774" s="17">
        <v>5</v>
      </c>
      <c r="I774" s="17">
        <v>5</v>
      </c>
      <c r="J774" s="17" t="b">
        <v>1</v>
      </c>
      <c r="K774" s="17">
        <v>253</v>
      </c>
      <c r="L774" s="17">
        <v>157</v>
      </c>
      <c r="M774" s="17" t="s">
        <v>44</v>
      </c>
      <c r="N774" s="17" t="s">
        <v>26</v>
      </c>
      <c r="O774" s="17" t="s">
        <v>50</v>
      </c>
      <c r="P774" s="17">
        <v>85</v>
      </c>
      <c r="Q774" s="17">
        <v>4</v>
      </c>
      <c r="R774" s="17" t="b">
        <v>0</v>
      </c>
      <c r="S774" s="17" t="s">
        <v>28</v>
      </c>
      <c r="T774" s="17">
        <v>3083</v>
      </c>
      <c r="U774" s="17" t="s">
        <v>51</v>
      </c>
      <c r="V774" s="17" t="s">
        <v>60</v>
      </c>
      <c r="W774" s="17" t="s">
        <v>31</v>
      </c>
      <c r="X774" s="17">
        <v>16</v>
      </c>
      <c r="Y774" s="19">
        <f>streaming_service_data!$X774*streaming_service_data!$E774</f>
        <v>127.84</v>
      </c>
      <c r="Z774" s="17" t="s">
        <v>411</v>
      </c>
      <c r="AA774" s="17">
        <v>2023</v>
      </c>
      <c r="AB774" s="17" t="str">
        <f t="shared" si="60"/>
        <v>Dec</v>
      </c>
      <c r="AC774" s="17">
        <f t="shared" si="61"/>
        <v>2024</v>
      </c>
      <c r="AD774" s="17" t="s">
        <v>479</v>
      </c>
      <c r="AE774" s="38">
        <f t="shared" si="62"/>
        <v>1.4470588235294117</v>
      </c>
      <c r="AF774" s="31">
        <f t="shared" si="63"/>
        <v>0.69105691056910568</v>
      </c>
      <c r="AG774" s="17">
        <f ca="1">TODAY()-streaming_service_data!$D774</f>
        <v>105</v>
      </c>
      <c r="AH774" s="20" t="str">
        <f ca="1">IF(AG774&lt;=100,"Active",IF(streaming_service_data!$AG774&lt;200,"Moderate","In-Active"))</f>
        <v>Moderate</v>
      </c>
      <c r="AI774" s="2">
        <f t="shared" si="64"/>
        <v>16</v>
      </c>
    </row>
    <row r="775" spans="1:35" s="2" customFormat="1" ht="15" x14ac:dyDescent="0.2">
      <c r="A775" s="21">
        <v>8015</v>
      </c>
      <c r="B775" s="21" t="s">
        <v>196</v>
      </c>
      <c r="C775" s="22">
        <v>45227</v>
      </c>
      <c r="D775" s="22">
        <v>45644</v>
      </c>
      <c r="E775" s="21">
        <v>7.99</v>
      </c>
      <c r="F775" s="21">
        <v>478</v>
      </c>
      <c r="G775" s="21" t="s">
        <v>24</v>
      </c>
      <c r="H775" s="21">
        <v>2</v>
      </c>
      <c r="I775" s="21">
        <v>2</v>
      </c>
      <c r="J775" s="21" t="b">
        <v>1</v>
      </c>
      <c r="K775" s="21">
        <v>214</v>
      </c>
      <c r="L775" s="21">
        <v>191</v>
      </c>
      <c r="M775" s="21" t="s">
        <v>44</v>
      </c>
      <c r="N775" s="21" t="s">
        <v>40</v>
      </c>
      <c r="O775" s="21" t="s">
        <v>50</v>
      </c>
      <c r="P775" s="21">
        <v>44</v>
      </c>
      <c r="Q775" s="21">
        <v>3.6</v>
      </c>
      <c r="R775" s="21" t="b">
        <v>0</v>
      </c>
      <c r="S775" s="21" t="s">
        <v>28</v>
      </c>
      <c r="T775" s="21">
        <v>3325</v>
      </c>
      <c r="U775" s="21" t="s">
        <v>35</v>
      </c>
      <c r="V775" s="21" t="s">
        <v>30</v>
      </c>
      <c r="W775" s="21" t="s">
        <v>75</v>
      </c>
      <c r="X775" s="21">
        <v>13</v>
      </c>
      <c r="Y775" s="23">
        <f>streaming_service_data!$X775*streaming_service_data!$E775</f>
        <v>103.87</v>
      </c>
      <c r="Z775" s="21" t="s">
        <v>413</v>
      </c>
      <c r="AA775" s="21">
        <v>2023</v>
      </c>
      <c r="AB775" s="21" t="str">
        <f t="shared" si="60"/>
        <v>Dec</v>
      </c>
      <c r="AC775" s="21">
        <f t="shared" si="61"/>
        <v>2024</v>
      </c>
      <c r="AD775" s="21" t="s">
        <v>479</v>
      </c>
      <c r="AE775" s="39">
        <f t="shared" si="62"/>
        <v>10.863636363636363</v>
      </c>
      <c r="AF775" s="35">
        <f t="shared" si="63"/>
        <v>9.2050209205020925E-2</v>
      </c>
      <c r="AG775" s="21">
        <f ca="1">TODAY()-streaming_service_data!$D775</f>
        <v>101</v>
      </c>
      <c r="AH775" s="24" t="str">
        <f ca="1">IF(AG775&lt;=100,"Active",IF(streaming_service_data!$AG775&lt;200,"Moderate","In-Active"))</f>
        <v>Moderate</v>
      </c>
      <c r="AI775" s="2">
        <f t="shared" si="64"/>
        <v>13</v>
      </c>
    </row>
    <row r="776" spans="1:35" s="2" customFormat="1" ht="15" x14ac:dyDescent="0.2">
      <c r="A776" s="17">
        <v>8019</v>
      </c>
      <c r="B776" s="17" t="s">
        <v>343</v>
      </c>
      <c r="C776" s="25">
        <v>44976</v>
      </c>
      <c r="D776" s="25">
        <v>45615</v>
      </c>
      <c r="E776" s="17">
        <v>11.99</v>
      </c>
      <c r="F776" s="17">
        <v>240</v>
      </c>
      <c r="G776" s="17" t="s">
        <v>62</v>
      </c>
      <c r="H776" s="17">
        <v>4</v>
      </c>
      <c r="I776" s="17">
        <v>1</v>
      </c>
      <c r="J776" s="17" t="b">
        <v>0</v>
      </c>
      <c r="K776" s="17">
        <v>304</v>
      </c>
      <c r="L776" s="17">
        <v>25</v>
      </c>
      <c r="M776" s="17" t="s">
        <v>39</v>
      </c>
      <c r="N776" s="17" t="s">
        <v>26</v>
      </c>
      <c r="O776" s="17" t="s">
        <v>34</v>
      </c>
      <c r="P776" s="17">
        <v>66</v>
      </c>
      <c r="Q776" s="17">
        <v>4.5999999999999996</v>
      </c>
      <c r="R776" s="17" t="b">
        <v>0</v>
      </c>
      <c r="S776" s="17" t="s">
        <v>28</v>
      </c>
      <c r="T776" s="17">
        <v>863</v>
      </c>
      <c r="U776" s="17" t="s">
        <v>51</v>
      </c>
      <c r="V776" s="17" t="s">
        <v>52</v>
      </c>
      <c r="W776" s="17" t="s">
        <v>37</v>
      </c>
      <c r="X776" s="17">
        <v>21</v>
      </c>
      <c r="Y776" s="19">
        <f>streaming_service_data!$X776*streaming_service_data!$E776</f>
        <v>251.79</v>
      </c>
      <c r="Z776" s="17" t="s">
        <v>405</v>
      </c>
      <c r="AA776" s="17">
        <v>2023</v>
      </c>
      <c r="AB776" s="17" t="str">
        <f t="shared" si="60"/>
        <v>Nov</v>
      </c>
      <c r="AC776" s="17">
        <f t="shared" si="61"/>
        <v>2024</v>
      </c>
      <c r="AD776" s="17" t="s">
        <v>478</v>
      </c>
      <c r="AE776" s="38">
        <f t="shared" si="62"/>
        <v>3.6363636363636362</v>
      </c>
      <c r="AF776" s="31">
        <f t="shared" si="63"/>
        <v>0.27500000000000002</v>
      </c>
      <c r="AG776" s="17">
        <f ca="1">TODAY()-streaming_service_data!$D776</f>
        <v>130</v>
      </c>
      <c r="AH776" s="20" t="str">
        <f ca="1">IF(AG776&lt;=100,"Active",IF(streaming_service_data!$AG776&lt;200,"Moderate","In-Active"))</f>
        <v>Moderate</v>
      </c>
      <c r="AI776" s="2">
        <f t="shared" si="64"/>
        <v>21</v>
      </c>
    </row>
    <row r="777" spans="1:35" s="2" customFormat="1" ht="15" x14ac:dyDescent="0.2">
      <c r="A777" s="21">
        <v>8033</v>
      </c>
      <c r="B777" s="21" t="s">
        <v>233</v>
      </c>
      <c r="C777" s="22">
        <v>45309</v>
      </c>
      <c r="D777" s="22">
        <v>45624</v>
      </c>
      <c r="E777" s="21">
        <v>15.99</v>
      </c>
      <c r="F777" s="21">
        <v>23</v>
      </c>
      <c r="G777" s="21" t="s">
        <v>79</v>
      </c>
      <c r="H777" s="21">
        <v>1</v>
      </c>
      <c r="I777" s="21">
        <v>1</v>
      </c>
      <c r="J777" s="21" t="b">
        <v>0</v>
      </c>
      <c r="K777" s="21">
        <v>585</v>
      </c>
      <c r="L777" s="21">
        <v>97</v>
      </c>
      <c r="M777" s="21" t="s">
        <v>59</v>
      </c>
      <c r="N777" s="21" t="s">
        <v>40</v>
      </c>
      <c r="O777" s="21" t="s">
        <v>27</v>
      </c>
      <c r="P777" s="21">
        <v>23</v>
      </c>
      <c r="Q777" s="21">
        <v>3.4</v>
      </c>
      <c r="R777" s="21" t="b">
        <v>1</v>
      </c>
      <c r="S777" s="21" t="s">
        <v>28</v>
      </c>
      <c r="T777" s="21">
        <v>4531</v>
      </c>
      <c r="U777" s="21" t="s">
        <v>65</v>
      </c>
      <c r="V777" s="21" t="s">
        <v>36</v>
      </c>
      <c r="W777" s="21" t="s">
        <v>37</v>
      </c>
      <c r="X777" s="21">
        <v>10</v>
      </c>
      <c r="Y777" s="23">
        <f>streaming_service_data!$X777*streaming_service_data!$E777</f>
        <v>159.9</v>
      </c>
      <c r="Z777" s="21" t="s">
        <v>404</v>
      </c>
      <c r="AA777" s="21">
        <v>2024</v>
      </c>
      <c r="AB777" s="21" t="str">
        <f t="shared" si="60"/>
        <v>Nov</v>
      </c>
      <c r="AC777" s="21">
        <f t="shared" si="61"/>
        <v>2024</v>
      </c>
      <c r="AD777" s="21" t="s">
        <v>480</v>
      </c>
      <c r="AE777" s="39">
        <f t="shared" si="62"/>
        <v>1</v>
      </c>
      <c r="AF777" s="35">
        <f t="shared" si="63"/>
        <v>1</v>
      </c>
      <c r="AG777" s="21">
        <f ca="1">TODAY()-streaming_service_data!$D777</f>
        <v>121</v>
      </c>
      <c r="AH777" s="24" t="str">
        <f ca="1">IF(AG777&lt;=100,"Active",IF(streaming_service_data!$AG777&lt;200,"Moderate","In-Active"))</f>
        <v>Moderate</v>
      </c>
      <c r="AI777" s="2">
        <f t="shared" si="64"/>
        <v>10</v>
      </c>
    </row>
    <row r="778" spans="1:35" s="2" customFormat="1" ht="15" x14ac:dyDescent="0.2">
      <c r="A778" s="17">
        <v>8045</v>
      </c>
      <c r="B778" s="17" t="s">
        <v>195</v>
      </c>
      <c r="C778" s="25">
        <v>44996</v>
      </c>
      <c r="D778" s="25">
        <v>45334</v>
      </c>
      <c r="E778" s="17">
        <v>7.99</v>
      </c>
      <c r="F778" s="17">
        <v>339</v>
      </c>
      <c r="G778" s="17" t="s">
        <v>79</v>
      </c>
      <c r="H778" s="17">
        <v>5</v>
      </c>
      <c r="I778" s="17">
        <v>5</v>
      </c>
      <c r="J778" s="17" t="b">
        <v>1</v>
      </c>
      <c r="K778" s="17">
        <v>354</v>
      </c>
      <c r="L778" s="17">
        <v>129</v>
      </c>
      <c r="M778" s="17" t="s">
        <v>74</v>
      </c>
      <c r="N778" s="17" t="s">
        <v>64</v>
      </c>
      <c r="O778" s="17" t="s">
        <v>67</v>
      </c>
      <c r="P778" s="17">
        <v>14</v>
      </c>
      <c r="Q778" s="17">
        <v>3.9</v>
      </c>
      <c r="R778" s="17" t="b">
        <v>0</v>
      </c>
      <c r="S778" s="17" t="s">
        <v>28</v>
      </c>
      <c r="T778" s="17">
        <v>4311</v>
      </c>
      <c r="U778" s="17" t="s">
        <v>35</v>
      </c>
      <c r="V778" s="17" t="s">
        <v>60</v>
      </c>
      <c r="W778" s="17" t="s">
        <v>31</v>
      </c>
      <c r="X778" s="17">
        <v>11</v>
      </c>
      <c r="Y778" s="19">
        <f>streaming_service_data!$X778*streaming_service_data!$E778</f>
        <v>87.89</v>
      </c>
      <c r="Z778" s="17" t="s">
        <v>406</v>
      </c>
      <c r="AA778" s="17">
        <v>2023</v>
      </c>
      <c r="AB778" s="17" t="str">
        <f t="shared" si="60"/>
        <v>Feb</v>
      </c>
      <c r="AC778" s="17">
        <f t="shared" si="61"/>
        <v>2024</v>
      </c>
      <c r="AD778" s="17" t="s">
        <v>479</v>
      </c>
      <c r="AE778" s="38">
        <f t="shared" si="62"/>
        <v>24.214285714285715</v>
      </c>
      <c r="AF778" s="31">
        <f t="shared" si="63"/>
        <v>4.1297935103244837E-2</v>
      </c>
      <c r="AG778" s="17">
        <f ca="1">TODAY()-streaming_service_data!$D778</f>
        <v>411</v>
      </c>
      <c r="AH778" s="20" t="str">
        <f ca="1">IF(AG778&lt;=100,"Active",IF(streaming_service_data!$AG778&lt;200,"Moderate","In-Active"))</f>
        <v>In-Active</v>
      </c>
      <c r="AI778" s="2">
        <f t="shared" si="64"/>
        <v>11</v>
      </c>
    </row>
    <row r="779" spans="1:35" s="2" customFormat="1" ht="15" x14ac:dyDescent="0.2">
      <c r="A779" s="21">
        <v>8058</v>
      </c>
      <c r="B779" s="21" t="s">
        <v>164</v>
      </c>
      <c r="C779" s="22">
        <v>44961</v>
      </c>
      <c r="D779" s="22">
        <v>45640</v>
      </c>
      <c r="E779" s="21">
        <v>15.99</v>
      </c>
      <c r="F779" s="21">
        <v>239</v>
      </c>
      <c r="G779" s="21" t="s">
        <v>43</v>
      </c>
      <c r="H779" s="21">
        <v>4</v>
      </c>
      <c r="I779" s="21">
        <v>6</v>
      </c>
      <c r="J779" s="21" t="b">
        <v>0</v>
      </c>
      <c r="K779" s="21">
        <v>832</v>
      </c>
      <c r="L779" s="21">
        <v>134</v>
      </c>
      <c r="M779" s="21" t="s">
        <v>59</v>
      </c>
      <c r="N779" s="21" t="s">
        <v>64</v>
      </c>
      <c r="O779" s="21" t="s">
        <v>50</v>
      </c>
      <c r="P779" s="21">
        <v>99</v>
      </c>
      <c r="Q779" s="21">
        <v>4.5999999999999996</v>
      </c>
      <c r="R779" s="21" t="b">
        <v>1</v>
      </c>
      <c r="S779" s="21" t="s">
        <v>28</v>
      </c>
      <c r="T779" s="21">
        <v>3596</v>
      </c>
      <c r="U779" s="21" t="s">
        <v>35</v>
      </c>
      <c r="V779" s="21" t="s">
        <v>52</v>
      </c>
      <c r="W779" s="21" t="s">
        <v>53</v>
      </c>
      <c r="X779" s="21">
        <v>22</v>
      </c>
      <c r="Y779" s="23">
        <f>streaming_service_data!$X779*streaming_service_data!$E779</f>
        <v>351.78000000000003</v>
      </c>
      <c r="Z779" s="21" t="s">
        <v>405</v>
      </c>
      <c r="AA779" s="21">
        <v>2023</v>
      </c>
      <c r="AB779" s="21" t="str">
        <f t="shared" si="60"/>
        <v>Dec</v>
      </c>
      <c r="AC779" s="21">
        <f t="shared" si="61"/>
        <v>2024</v>
      </c>
      <c r="AD779" s="21" t="s">
        <v>480</v>
      </c>
      <c r="AE779" s="39">
        <f t="shared" si="62"/>
        <v>2.4141414141414139</v>
      </c>
      <c r="AF779" s="35">
        <f t="shared" si="63"/>
        <v>0.41422594142259417</v>
      </c>
      <c r="AG779" s="21">
        <f ca="1">TODAY()-streaming_service_data!$D779</f>
        <v>105</v>
      </c>
      <c r="AH779" s="24" t="str">
        <f ca="1">IF(AG779&lt;=100,"Active",IF(streaming_service_data!$AG779&lt;200,"Moderate","In-Active"))</f>
        <v>Moderate</v>
      </c>
      <c r="AI779" s="2">
        <f t="shared" si="64"/>
        <v>22</v>
      </c>
    </row>
    <row r="780" spans="1:35" s="2" customFormat="1" ht="15" x14ac:dyDescent="0.2">
      <c r="A780" s="17">
        <v>8063</v>
      </c>
      <c r="B780" s="17" t="s">
        <v>195</v>
      </c>
      <c r="C780" s="25">
        <v>45104</v>
      </c>
      <c r="D780" s="25">
        <v>45638</v>
      </c>
      <c r="E780" s="17">
        <v>7.99</v>
      </c>
      <c r="F780" s="17">
        <v>217</v>
      </c>
      <c r="G780" s="17" t="s">
        <v>62</v>
      </c>
      <c r="H780" s="17">
        <v>1</v>
      </c>
      <c r="I780" s="17">
        <v>6</v>
      </c>
      <c r="J780" s="17" t="b">
        <v>0</v>
      </c>
      <c r="K780" s="17">
        <v>53</v>
      </c>
      <c r="L780" s="17">
        <v>153</v>
      </c>
      <c r="M780" s="17" t="s">
        <v>39</v>
      </c>
      <c r="N780" s="17" t="s">
        <v>26</v>
      </c>
      <c r="O780" s="17" t="s">
        <v>50</v>
      </c>
      <c r="P780" s="17">
        <v>2</v>
      </c>
      <c r="Q780" s="17">
        <v>3.1</v>
      </c>
      <c r="R780" s="17" t="b">
        <v>1</v>
      </c>
      <c r="S780" s="17" t="s">
        <v>28</v>
      </c>
      <c r="T780" s="17">
        <v>1431</v>
      </c>
      <c r="U780" s="17" t="s">
        <v>57</v>
      </c>
      <c r="V780" s="17" t="s">
        <v>68</v>
      </c>
      <c r="W780" s="17" t="s">
        <v>37</v>
      </c>
      <c r="X780" s="17">
        <v>17</v>
      </c>
      <c r="Y780" s="19">
        <f>streaming_service_data!$X780*streaming_service_data!$E780</f>
        <v>135.83000000000001</v>
      </c>
      <c r="Z780" s="17" t="s">
        <v>409</v>
      </c>
      <c r="AA780" s="17">
        <v>2023</v>
      </c>
      <c r="AB780" s="17" t="str">
        <f t="shared" si="60"/>
        <v>Dec</v>
      </c>
      <c r="AC780" s="17">
        <f t="shared" si="61"/>
        <v>2024</v>
      </c>
      <c r="AD780" s="17" t="s">
        <v>479</v>
      </c>
      <c r="AE780" s="38">
        <f t="shared" si="62"/>
        <v>108.5</v>
      </c>
      <c r="AF780" s="31">
        <f t="shared" si="63"/>
        <v>9.2165898617511521E-3</v>
      </c>
      <c r="AG780" s="17">
        <f ca="1">TODAY()-streaming_service_data!$D780</f>
        <v>107</v>
      </c>
      <c r="AH780" s="20" t="str">
        <f ca="1">IF(AG780&lt;=100,"Active",IF(streaming_service_data!$AG780&lt;200,"Moderate","In-Active"))</f>
        <v>Moderate</v>
      </c>
      <c r="AI780" s="2">
        <f t="shared" si="64"/>
        <v>17</v>
      </c>
    </row>
    <row r="781" spans="1:35" s="2" customFormat="1" ht="15" x14ac:dyDescent="0.2">
      <c r="A781" s="21">
        <v>8068</v>
      </c>
      <c r="B781" s="21" t="s">
        <v>169</v>
      </c>
      <c r="C781" s="22">
        <v>45640</v>
      </c>
      <c r="D781" s="22">
        <v>45619</v>
      </c>
      <c r="E781" s="21">
        <v>15.99</v>
      </c>
      <c r="F781" s="21">
        <v>77</v>
      </c>
      <c r="G781" s="21" t="s">
        <v>33</v>
      </c>
      <c r="H781" s="21">
        <v>5</v>
      </c>
      <c r="I781" s="21">
        <v>3</v>
      </c>
      <c r="J781" s="21" t="b">
        <v>0</v>
      </c>
      <c r="K781" s="21">
        <v>780</v>
      </c>
      <c r="L781" s="21">
        <v>138</v>
      </c>
      <c r="M781" s="21" t="s">
        <v>48</v>
      </c>
      <c r="N781" s="21" t="s">
        <v>64</v>
      </c>
      <c r="O781" s="21" t="s">
        <v>67</v>
      </c>
      <c r="P781" s="21">
        <v>66</v>
      </c>
      <c r="Q781" s="21">
        <v>3.4</v>
      </c>
      <c r="R781" s="21" t="b">
        <v>0</v>
      </c>
      <c r="S781" s="21" t="s">
        <v>28</v>
      </c>
      <c r="T781" s="21">
        <v>1752</v>
      </c>
      <c r="U781" s="21" t="s">
        <v>65</v>
      </c>
      <c r="V781" s="21" t="s">
        <v>52</v>
      </c>
      <c r="W781" s="21" t="s">
        <v>75</v>
      </c>
      <c r="X781" s="21">
        <v>1</v>
      </c>
      <c r="Y781" s="23">
        <f>streaming_service_data!$X781*streaming_service_data!$E781</f>
        <v>15.99</v>
      </c>
      <c r="Z781" s="21" t="s">
        <v>415</v>
      </c>
      <c r="AA781" s="21">
        <v>2024</v>
      </c>
      <c r="AB781" s="21" t="str">
        <f t="shared" si="60"/>
        <v>Nov</v>
      </c>
      <c r="AC781" s="21">
        <f t="shared" si="61"/>
        <v>2024</v>
      </c>
      <c r="AD781" s="21" t="s">
        <v>480</v>
      </c>
      <c r="AE781" s="39">
        <f t="shared" si="62"/>
        <v>1.1666666666666667</v>
      </c>
      <c r="AF781" s="35">
        <f t="shared" si="63"/>
        <v>0.8571428571428571</v>
      </c>
      <c r="AG781" s="21">
        <f ca="1">TODAY()-streaming_service_data!$D781</f>
        <v>126</v>
      </c>
      <c r="AH781" s="24" t="str">
        <f ca="1">IF(AG781&lt;=100,"Active",IF(streaming_service_data!$AG781&lt;200,"Moderate","In-Active"))</f>
        <v>Moderate</v>
      </c>
      <c r="AI781" s="2">
        <f t="shared" si="64"/>
        <v>1</v>
      </c>
    </row>
    <row r="782" spans="1:35" s="2" customFormat="1" ht="15" x14ac:dyDescent="0.2">
      <c r="A782" s="17">
        <v>8077</v>
      </c>
      <c r="B782" s="17" t="s">
        <v>93</v>
      </c>
      <c r="C782" s="25">
        <v>45357</v>
      </c>
      <c r="D782" s="25">
        <v>45644</v>
      </c>
      <c r="E782" s="17">
        <v>11.99</v>
      </c>
      <c r="F782" s="17">
        <v>426</v>
      </c>
      <c r="G782" s="17" t="s">
        <v>46</v>
      </c>
      <c r="H782" s="17">
        <v>4</v>
      </c>
      <c r="I782" s="17">
        <v>6</v>
      </c>
      <c r="J782" s="17" t="b">
        <v>0</v>
      </c>
      <c r="K782" s="17">
        <v>450</v>
      </c>
      <c r="L782" s="17">
        <v>92</v>
      </c>
      <c r="M782" s="17" t="s">
        <v>63</v>
      </c>
      <c r="N782" s="17" t="s">
        <v>40</v>
      </c>
      <c r="O782" s="17" t="s">
        <v>27</v>
      </c>
      <c r="P782" s="17">
        <v>71</v>
      </c>
      <c r="Q782" s="17">
        <v>4.0999999999999996</v>
      </c>
      <c r="R782" s="17" t="b">
        <v>0</v>
      </c>
      <c r="S782" s="17" t="s">
        <v>28</v>
      </c>
      <c r="T782" s="17">
        <v>2647</v>
      </c>
      <c r="U782" s="17" t="s">
        <v>29</v>
      </c>
      <c r="V782" s="17" t="s">
        <v>36</v>
      </c>
      <c r="W782" s="17" t="s">
        <v>53</v>
      </c>
      <c r="X782" s="17">
        <v>9</v>
      </c>
      <c r="Y782" s="19">
        <f>streaming_service_data!$X782*streaming_service_data!$E782</f>
        <v>107.91</v>
      </c>
      <c r="Z782" s="17" t="s">
        <v>406</v>
      </c>
      <c r="AA782" s="17">
        <v>2024</v>
      </c>
      <c r="AB782" s="17" t="str">
        <f t="shared" si="60"/>
        <v>Dec</v>
      </c>
      <c r="AC782" s="17">
        <f t="shared" si="61"/>
        <v>2024</v>
      </c>
      <c r="AD782" s="17" t="s">
        <v>478</v>
      </c>
      <c r="AE782" s="38">
        <f t="shared" si="62"/>
        <v>6</v>
      </c>
      <c r="AF782" s="31">
        <f t="shared" si="63"/>
        <v>0.16666666666666666</v>
      </c>
      <c r="AG782" s="17">
        <f ca="1">TODAY()-streaming_service_data!$D782</f>
        <v>101</v>
      </c>
      <c r="AH782" s="20" t="str">
        <f ca="1">IF(AG782&lt;=100,"Active",IF(streaming_service_data!$AG782&lt;200,"Moderate","In-Active"))</f>
        <v>Moderate</v>
      </c>
      <c r="AI782" s="2">
        <f t="shared" si="64"/>
        <v>9</v>
      </c>
    </row>
    <row r="783" spans="1:35" s="2" customFormat="1" ht="15" x14ac:dyDescent="0.2">
      <c r="A783" s="21">
        <v>8079</v>
      </c>
      <c r="B783" s="21" t="s">
        <v>72</v>
      </c>
      <c r="C783" s="22">
        <v>45114</v>
      </c>
      <c r="D783" s="22">
        <v>45639</v>
      </c>
      <c r="E783" s="21">
        <v>7.99</v>
      </c>
      <c r="F783" s="21">
        <v>450</v>
      </c>
      <c r="G783" s="21" t="s">
        <v>24</v>
      </c>
      <c r="H783" s="21">
        <v>1</v>
      </c>
      <c r="I783" s="21">
        <v>2</v>
      </c>
      <c r="J783" s="21" t="b">
        <v>1</v>
      </c>
      <c r="K783" s="21">
        <v>12</v>
      </c>
      <c r="L783" s="21">
        <v>133</v>
      </c>
      <c r="M783" s="21" t="s">
        <v>39</v>
      </c>
      <c r="N783" s="21" t="s">
        <v>40</v>
      </c>
      <c r="O783" s="21" t="s">
        <v>27</v>
      </c>
      <c r="P783" s="21">
        <v>100</v>
      </c>
      <c r="Q783" s="21">
        <v>3.4</v>
      </c>
      <c r="R783" s="21" t="b">
        <v>0</v>
      </c>
      <c r="S783" s="21" t="s">
        <v>28</v>
      </c>
      <c r="T783" s="21">
        <v>2534</v>
      </c>
      <c r="U783" s="21" t="s">
        <v>65</v>
      </c>
      <c r="V783" s="21" t="s">
        <v>30</v>
      </c>
      <c r="W783" s="21" t="s">
        <v>75</v>
      </c>
      <c r="X783" s="21">
        <v>17</v>
      </c>
      <c r="Y783" s="23">
        <f>streaming_service_data!$X783*streaming_service_data!$E783</f>
        <v>135.83000000000001</v>
      </c>
      <c r="Z783" s="21" t="s">
        <v>410</v>
      </c>
      <c r="AA783" s="21">
        <v>2023</v>
      </c>
      <c r="AB783" s="21" t="str">
        <f t="shared" si="60"/>
        <v>Dec</v>
      </c>
      <c r="AC783" s="21">
        <f t="shared" si="61"/>
        <v>2024</v>
      </c>
      <c r="AD783" s="21" t="s">
        <v>479</v>
      </c>
      <c r="AE783" s="39">
        <f t="shared" si="62"/>
        <v>4.5</v>
      </c>
      <c r="AF783" s="35">
        <f t="shared" si="63"/>
        <v>0.22222222222222221</v>
      </c>
      <c r="AG783" s="21">
        <f ca="1">TODAY()-streaming_service_data!$D783</f>
        <v>106</v>
      </c>
      <c r="AH783" s="24" t="str">
        <f ca="1">IF(AG783&lt;=100,"Active",IF(streaming_service_data!$AG783&lt;200,"Moderate","In-Active"))</f>
        <v>Moderate</v>
      </c>
      <c r="AI783" s="2">
        <f t="shared" si="64"/>
        <v>17</v>
      </c>
    </row>
    <row r="784" spans="1:35" s="2" customFormat="1" ht="15" x14ac:dyDescent="0.2">
      <c r="A784" s="17">
        <v>8089</v>
      </c>
      <c r="B784" s="17" t="s">
        <v>150</v>
      </c>
      <c r="C784" s="25">
        <v>45510</v>
      </c>
      <c r="D784" s="25">
        <v>45623</v>
      </c>
      <c r="E784" s="17">
        <v>7.99</v>
      </c>
      <c r="F784" s="17">
        <v>439</v>
      </c>
      <c r="G784" s="17" t="s">
        <v>24</v>
      </c>
      <c r="H784" s="17">
        <v>2</v>
      </c>
      <c r="I784" s="17">
        <v>2</v>
      </c>
      <c r="J784" s="17" t="b">
        <v>1</v>
      </c>
      <c r="K784" s="17">
        <v>421</v>
      </c>
      <c r="L784" s="17">
        <v>138</v>
      </c>
      <c r="M784" s="17" t="s">
        <v>48</v>
      </c>
      <c r="N784" s="17" t="s">
        <v>40</v>
      </c>
      <c r="O784" s="17" t="s">
        <v>50</v>
      </c>
      <c r="P784" s="17">
        <v>14</v>
      </c>
      <c r="Q784" s="17">
        <v>4.0999999999999996</v>
      </c>
      <c r="R784" s="17" t="b">
        <v>0</v>
      </c>
      <c r="S784" s="17" t="s">
        <v>28</v>
      </c>
      <c r="T784" s="17">
        <v>4219</v>
      </c>
      <c r="U784" s="17" t="s">
        <v>51</v>
      </c>
      <c r="V784" s="17" t="s">
        <v>30</v>
      </c>
      <c r="W784" s="17" t="s">
        <v>53</v>
      </c>
      <c r="X784" s="17">
        <v>3</v>
      </c>
      <c r="Y784" s="19">
        <f>streaming_service_data!$X784*streaming_service_data!$E784</f>
        <v>23.97</v>
      </c>
      <c r="Z784" s="17" t="s">
        <v>411</v>
      </c>
      <c r="AA784" s="17">
        <v>2024</v>
      </c>
      <c r="AB784" s="17" t="str">
        <f t="shared" si="60"/>
        <v>Nov</v>
      </c>
      <c r="AC784" s="17">
        <f t="shared" si="61"/>
        <v>2024</v>
      </c>
      <c r="AD784" s="17" t="s">
        <v>479</v>
      </c>
      <c r="AE784" s="38">
        <f t="shared" si="62"/>
        <v>31.357142857142858</v>
      </c>
      <c r="AF784" s="31">
        <f t="shared" si="63"/>
        <v>3.1890660592255128E-2</v>
      </c>
      <c r="AG784" s="17">
        <f ca="1">TODAY()-streaming_service_data!$D784</f>
        <v>122</v>
      </c>
      <c r="AH784" s="20" t="str">
        <f ca="1">IF(AG784&lt;=100,"Active",IF(streaming_service_data!$AG784&lt;200,"Moderate","In-Active"))</f>
        <v>Moderate</v>
      </c>
      <c r="AI784" s="2">
        <f t="shared" si="64"/>
        <v>3</v>
      </c>
    </row>
    <row r="785" spans="1:35" s="2" customFormat="1" ht="15" x14ac:dyDescent="0.2">
      <c r="A785" s="21">
        <v>8095</v>
      </c>
      <c r="B785" s="21" t="s">
        <v>147</v>
      </c>
      <c r="C785" s="22">
        <v>45031</v>
      </c>
      <c r="D785" s="22">
        <v>45608</v>
      </c>
      <c r="E785" s="21">
        <v>7.99</v>
      </c>
      <c r="F785" s="21">
        <v>10</v>
      </c>
      <c r="G785" s="21" t="s">
        <v>24</v>
      </c>
      <c r="H785" s="21">
        <v>2</v>
      </c>
      <c r="I785" s="21">
        <v>5</v>
      </c>
      <c r="J785" s="21" t="b">
        <v>1</v>
      </c>
      <c r="K785" s="21">
        <v>22</v>
      </c>
      <c r="L785" s="21">
        <v>14</v>
      </c>
      <c r="M785" s="21" t="s">
        <v>59</v>
      </c>
      <c r="N785" s="21" t="s">
        <v>40</v>
      </c>
      <c r="O785" s="21" t="s">
        <v>56</v>
      </c>
      <c r="P785" s="21">
        <v>25</v>
      </c>
      <c r="Q785" s="21">
        <v>4.0999999999999996</v>
      </c>
      <c r="R785" s="21" t="b">
        <v>1</v>
      </c>
      <c r="S785" s="21" t="s">
        <v>28</v>
      </c>
      <c r="T785" s="21">
        <v>2927</v>
      </c>
      <c r="U785" s="21" t="s">
        <v>51</v>
      </c>
      <c r="V785" s="21" t="s">
        <v>30</v>
      </c>
      <c r="W785" s="21" t="s">
        <v>37</v>
      </c>
      <c r="X785" s="21">
        <v>18</v>
      </c>
      <c r="Y785" s="23">
        <f>streaming_service_data!$X785*streaming_service_data!$E785</f>
        <v>143.82</v>
      </c>
      <c r="Z785" s="21" t="s">
        <v>407</v>
      </c>
      <c r="AA785" s="21">
        <v>2023</v>
      </c>
      <c r="AB785" s="21" t="str">
        <f t="shared" si="60"/>
        <v>Nov</v>
      </c>
      <c r="AC785" s="21">
        <f t="shared" si="61"/>
        <v>2024</v>
      </c>
      <c r="AD785" s="21" t="s">
        <v>479</v>
      </c>
      <c r="AE785" s="39">
        <f t="shared" si="62"/>
        <v>0.4</v>
      </c>
      <c r="AF785" s="35">
        <f t="shared" si="63"/>
        <v>2.5</v>
      </c>
      <c r="AG785" s="21">
        <f ca="1">TODAY()-streaming_service_data!$D785</f>
        <v>137</v>
      </c>
      <c r="AH785" s="24" t="str">
        <f ca="1">IF(AG785&lt;=100,"Active",IF(streaming_service_data!$AG785&lt;200,"Moderate","In-Active"))</f>
        <v>Moderate</v>
      </c>
      <c r="AI785" s="2">
        <f t="shared" si="64"/>
        <v>18</v>
      </c>
    </row>
    <row r="786" spans="1:35" s="2" customFormat="1" ht="15" x14ac:dyDescent="0.2">
      <c r="A786" s="17">
        <v>8105</v>
      </c>
      <c r="B786" s="17" t="s">
        <v>47</v>
      </c>
      <c r="C786" s="25">
        <v>45192</v>
      </c>
      <c r="D786" s="25">
        <v>45622</v>
      </c>
      <c r="E786" s="17">
        <v>15.99</v>
      </c>
      <c r="F786" s="17">
        <v>33</v>
      </c>
      <c r="G786" s="17" t="s">
        <v>33</v>
      </c>
      <c r="H786" s="17">
        <v>4</v>
      </c>
      <c r="I786" s="17">
        <v>5</v>
      </c>
      <c r="J786" s="17" t="b">
        <v>1</v>
      </c>
      <c r="K786" s="17">
        <v>228</v>
      </c>
      <c r="L786" s="17">
        <v>42</v>
      </c>
      <c r="M786" s="17" t="s">
        <v>48</v>
      </c>
      <c r="N786" s="17" t="s">
        <v>49</v>
      </c>
      <c r="O786" s="17" t="s">
        <v>27</v>
      </c>
      <c r="P786" s="17">
        <v>21</v>
      </c>
      <c r="Q786" s="17">
        <v>4</v>
      </c>
      <c r="R786" s="17" t="b">
        <v>1</v>
      </c>
      <c r="S786" s="17" t="s">
        <v>28</v>
      </c>
      <c r="T786" s="17">
        <v>1256</v>
      </c>
      <c r="U786" s="17" t="s">
        <v>29</v>
      </c>
      <c r="V786" s="17" t="s">
        <v>30</v>
      </c>
      <c r="W786" s="17" t="s">
        <v>31</v>
      </c>
      <c r="X786" s="17">
        <v>14</v>
      </c>
      <c r="Y786" s="19">
        <f>streaming_service_data!$X786*streaming_service_data!$E786</f>
        <v>223.86</v>
      </c>
      <c r="Z786" s="17" t="s">
        <v>412</v>
      </c>
      <c r="AA786" s="17">
        <v>2023</v>
      </c>
      <c r="AB786" s="17" t="str">
        <f t="shared" si="60"/>
        <v>Nov</v>
      </c>
      <c r="AC786" s="17">
        <f t="shared" si="61"/>
        <v>2024</v>
      </c>
      <c r="AD786" s="17" t="s">
        <v>480</v>
      </c>
      <c r="AE786" s="38">
        <f t="shared" si="62"/>
        <v>1.5714285714285714</v>
      </c>
      <c r="AF786" s="31">
        <f t="shared" si="63"/>
        <v>0.63636363636363635</v>
      </c>
      <c r="AG786" s="17">
        <f ca="1">TODAY()-streaming_service_data!$D786</f>
        <v>123</v>
      </c>
      <c r="AH786" s="20" t="str">
        <f ca="1">IF(AG786&lt;=100,"Active",IF(streaming_service_data!$AG786&lt;200,"Moderate","In-Active"))</f>
        <v>Moderate</v>
      </c>
      <c r="AI786" s="2">
        <f t="shared" si="64"/>
        <v>14</v>
      </c>
    </row>
    <row r="787" spans="1:35" s="2" customFormat="1" ht="15" x14ac:dyDescent="0.2">
      <c r="A787" s="21">
        <v>8108</v>
      </c>
      <c r="B787" s="21" t="s">
        <v>135</v>
      </c>
      <c r="C787" s="22">
        <v>45585</v>
      </c>
      <c r="D787" s="22">
        <v>45626</v>
      </c>
      <c r="E787" s="21">
        <v>11.99</v>
      </c>
      <c r="F787" s="21">
        <v>336</v>
      </c>
      <c r="G787" s="21" t="s">
        <v>62</v>
      </c>
      <c r="H787" s="21">
        <v>1</v>
      </c>
      <c r="I787" s="21">
        <v>2</v>
      </c>
      <c r="J787" s="21" t="b">
        <v>0</v>
      </c>
      <c r="K787" s="21">
        <v>758</v>
      </c>
      <c r="L787" s="21">
        <v>32</v>
      </c>
      <c r="M787" s="21" t="s">
        <v>39</v>
      </c>
      <c r="N787" s="21" t="s">
        <v>64</v>
      </c>
      <c r="O787" s="21" t="s">
        <v>34</v>
      </c>
      <c r="P787" s="21">
        <v>64</v>
      </c>
      <c r="Q787" s="21">
        <v>5</v>
      </c>
      <c r="R787" s="21" t="b">
        <v>0</v>
      </c>
      <c r="S787" s="21" t="s">
        <v>28</v>
      </c>
      <c r="T787" s="21">
        <v>3663</v>
      </c>
      <c r="U787" s="21" t="s">
        <v>29</v>
      </c>
      <c r="V787" s="21" t="s">
        <v>52</v>
      </c>
      <c r="W787" s="21" t="s">
        <v>37</v>
      </c>
      <c r="X787" s="21">
        <v>1</v>
      </c>
      <c r="Y787" s="23">
        <f>streaming_service_data!$X787*streaming_service_data!$E787</f>
        <v>11.99</v>
      </c>
      <c r="Z787" s="21" t="s">
        <v>413</v>
      </c>
      <c r="AA787" s="21">
        <v>2024</v>
      </c>
      <c r="AB787" s="21" t="str">
        <f t="shared" si="60"/>
        <v>Nov</v>
      </c>
      <c r="AC787" s="21">
        <f t="shared" si="61"/>
        <v>2024</v>
      </c>
      <c r="AD787" s="21" t="s">
        <v>478</v>
      </c>
      <c r="AE787" s="39">
        <f t="shared" si="62"/>
        <v>5.25</v>
      </c>
      <c r="AF787" s="35">
        <f t="shared" si="63"/>
        <v>0.19047619047619047</v>
      </c>
      <c r="AG787" s="21">
        <f ca="1">TODAY()-streaming_service_data!$D787</f>
        <v>119</v>
      </c>
      <c r="AH787" s="24" t="str">
        <f ca="1">IF(AG787&lt;=100,"Active",IF(streaming_service_data!$AG787&lt;200,"Moderate","In-Active"))</f>
        <v>Moderate</v>
      </c>
      <c r="AI787" s="2">
        <f t="shared" si="64"/>
        <v>1</v>
      </c>
    </row>
    <row r="788" spans="1:35" s="2" customFormat="1" ht="15" x14ac:dyDescent="0.2">
      <c r="A788" s="17">
        <v>8122</v>
      </c>
      <c r="B788" s="17" t="s">
        <v>266</v>
      </c>
      <c r="C788" s="25">
        <v>45605</v>
      </c>
      <c r="D788" s="25">
        <v>45625</v>
      </c>
      <c r="E788" s="17">
        <v>15.99</v>
      </c>
      <c r="F788" s="17">
        <v>413</v>
      </c>
      <c r="G788" s="17" t="s">
        <v>43</v>
      </c>
      <c r="H788" s="17">
        <v>5</v>
      </c>
      <c r="I788" s="17">
        <v>2</v>
      </c>
      <c r="J788" s="17" t="b">
        <v>0</v>
      </c>
      <c r="K788" s="17">
        <v>708</v>
      </c>
      <c r="L788" s="17">
        <v>4</v>
      </c>
      <c r="M788" s="17" t="s">
        <v>44</v>
      </c>
      <c r="N788" s="17" t="s">
        <v>49</v>
      </c>
      <c r="O788" s="17" t="s">
        <v>67</v>
      </c>
      <c r="P788" s="17">
        <v>62</v>
      </c>
      <c r="Q788" s="17">
        <v>4.3</v>
      </c>
      <c r="R788" s="17" t="b">
        <v>1</v>
      </c>
      <c r="S788" s="17" t="s">
        <v>28</v>
      </c>
      <c r="T788" s="17">
        <v>4056</v>
      </c>
      <c r="U788" s="17" t="s">
        <v>29</v>
      </c>
      <c r="V788" s="17" t="s">
        <v>68</v>
      </c>
      <c r="W788" s="17" t="s">
        <v>37</v>
      </c>
      <c r="X788" s="17">
        <v>1</v>
      </c>
      <c r="Y788" s="19">
        <f>streaming_service_data!$X788*streaming_service_data!$E788</f>
        <v>15.99</v>
      </c>
      <c r="Z788" s="17" t="s">
        <v>414</v>
      </c>
      <c r="AA788" s="17">
        <v>2024</v>
      </c>
      <c r="AB788" s="17" t="str">
        <f t="shared" si="60"/>
        <v>Nov</v>
      </c>
      <c r="AC788" s="17">
        <f t="shared" si="61"/>
        <v>2024</v>
      </c>
      <c r="AD788" s="17" t="s">
        <v>480</v>
      </c>
      <c r="AE788" s="38">
        <f t="shared" si="62"/>
        <v>6.661290322580645</v>
      </c>
      <c r="AF788" s="31">
        <f t="shared" si="63"/>
        <v>0.15012106537530268</v>
      </c>
      <c r="AG788" s="17">
        <f ca="1">TODAY()-streaming_service_data!$D788</f>
        <v>120</v>
      </c>
      <c r="AH788" s="20" t="str">
        <f ca="1">IF(AG788&lt;=100,"Active",IF(streaming_service_data!$AG788&lt;200,"Moderate","In-Active"))</f>
        <v>Moderate</v>
      </c>
      <c r="AI788" s="2">
        <f t="shared" si="64"/>
        <v>1</v>
      </c>
    </row>
    <row r="789" spans="1:35" s="2" customFormat="1" ht="15" x14ac:dyDescent="0.2">
      <c r="A789" s="21">
        <v>8143</v>
      </c>
      <c r="B789" s="21" t="s">
        <v>82</v>
      </c>
      <c r="C789" s="22">
        <v>45441</v>
      </c>
      <c r="D789" s="22">
        <v>45608</v>
      </c>
      <c r="E789" s="21">
        <v>7.99</v>
      </c>
      <c r="F789" s="21">
        <v>252</v>
      </c>
      <c r="G789" s="21" t="s">
        <v>33</v>
      </c>
      <c r="H789" s="21">
        <v>3</v>
      </c>
      <c r="I789" s="21">
        <v>5</v>
      </c>
      <c r="J789" s="21" t="b">
        <v>1</v>
      </c>
      <c r="K789" s="21">
        <v>105</v>
      </c>
      <c r="L789" s="21">
        <v>118</v>
      </c>
      <c r="M789" s="21" t="s">
        <v>63</v>
      </c>
      <c r="N789" s="21" t="s">
        <v>40</v>
      </c>
      <c r="O789" s="21" t="s">
        <v>34</v>
      </c>
      <c r="P789" s="21">
        <v>52</v>
      </c>
      <c r="Q789" s="21">
        <v>4.4000000000000004</v>
      </c>
      <c r="R789" s="21" t="b">
        <v>1</v>
      </c>
      <c r="S789" s="21" t="s">
        <v>28</v>
      </c>
      <c r="T789" s="21">
        <v>2725</v>
      </c>
      <c r="U789" s="21" t="s">
        <v>57</v>
      </c>
      <c r="V789" s="21" t="s">
        <v>36</v>
      </c>
      <c r="W789" s="21" t="s">
        <v>53</v>
      </c>
      <c r="X789" s="21">
        <v>5</v>
      </c>
      <c r="Y789" s="23">
        <f>streaming_service_data!$X789*streaming_service_data!$E789</f>
        <v>39.950000000000003</v>
      </c>
      <c r="Z789" s="21" t="s">
        <v>408</v>
      </c>
      <c r="AA789" s="21">
        <v>2024</v>
      </c>
      <c r="AB789" s="21" t="str">
        <f t="shared" si="60"/>
        <v>Nov</v>
      </c>
      <c r="AC789" s="21">
        <f t="shared" si="61"/>
        <v>2024</v>
      </c>
      <c r="AD789" s="21" t="s">
        <v>479</v>
      </c>
      <c r="AE789" s="39">
        <f t="shared" si="62"/>
        <v>4.8461538461538458</v>
      </c>
      <c r="AF789" s="35">
        <f t="shared" si="63"/>
        <v>0.20634920634920634</v>
      </c>
      <c r="AG789" s="21">
        <f ca="1">TODAY()-streaming_service_data!$D789</f>
        <v>137</v>
      </c>
      <c r="AH789" s="24" t="str">
        <f ca="1">IF(AG789&lt;=100,"Active",IF(streaming_service_data!$AG789&lt;200,"Moderate","In-Active"))</f>
        <v>Moderate</v>
      </c>
      <c r="AI789" s="2">
        <f t="shared" si="64"/>
        <v>5</v>
      </c>
    </row>
    <row r="790" spans="1:35" s="2" customFormat="1" ht="15" x14ac:dyDescent="0.2">
      <c r="A790" s="17">
        <v>8145</v>
      </c>
      <c r="B790" s="17" t="s">
        <v>308</v>
      </c>
      <c r="C790" s="25">
        <v>45201</v>
      </c>
      <c r="D790" s="25">
        <v>45617</v>
      </c>
      <c r="E790" s="17">
        <v>15.99</v>
      </c>
      <c r="F790" s="17">
        <v>96</v>
      </c>
      <c r="G790" s="17" t="s">
        <v>62</v>
      </c>
      <c r="H790" s="17">
        <v>5</v>
      </c>
      <c r="I790" s="17">
        <v>1</v>
      </c>
      <c r="J790" s="17" t="b">
        <v>1</v>
      </c>
      <c r="K790" s="17">
        <v>273</v>
      </c>
      <c r="L790" s="17">
        <v>79</v>
      </c>
      <c r="M790" s="17" t="s">
        <v>44</v>
      </c>
      <c r="N790" s="17" t="s">
        <v>26</v>
      </c>
      <c r="O790" s="17" t="s">
        <v>56</v>
      </c>
      <c r="P790" s="17">
        <v>60</v>
      </c>
      <c r="Q790" s="17">
        <v>4.3</v>
      </c>
      <c r="R790" s="17" t="b">
        <v>0</v>
      </c>
      <c r="S790" s="17" t="s">
        <v>28</v>
      </c>
      <c r="T790" s="17">
        <v>1960</v>
      </c>
      <c r="U790" s="17" t="s">
        <v>35</v>
      </c>
      <c r="V790" s="17" t="s">
        <v>36</v>
      </c>
      <c r="W790" s="17" t="s">
        <v>75</v>
      </c>
      <c r="X790" s="17">
        <v>13</v>
      </c>
      <c r="Y790" s="19">
        <f>streaming_service_data!$X790*streaming_service_data!$E790</f>
        <v>207.87</v>
      </c>
      <c r="Z790" s="17" t="s">
        <v>413</v>
      </c>
      <c r="AA790" s="17">
        <v>2023</v>
      </c>
      <c r="AB790" s="17" t="str">
        <f t="shared" si="60"/>
        <v>Nov</v>
      </c>
      <c r="AC790" s="17">
        <f t="shared" si="61"/>
        <v>2024</v>
      </c>
      <c r="AD790" s="17" t="s">
        <v>480</v>
      </c>
      <c r="AE790" s="38">
        <f t="shared" si="62"/>
        <v>1.6</v>
      </c>
      <c r="AF790" s="31">
        <f t="shared" si="63"/>
        <v>0.625</v>
      </c>
      <c r="AG790" s="17">
        <f ca="1">TODAY()-streaming_service_data!$D790</f>
        <v>128</v>
      </c>
      <c r="AH790" s="20" t="str">
        <f ca="1">IF(AG790&lt;=100,"Active",IF(streaming_service_data!$AG790&lt;200,"Moderate","In-Active"))</f>
        <v>Moderate</v>
      </c>
      <c r="AI790" s="2">
        <f t="shared" si="64"/>
        <v>13</v>
      </c>
    </row>
    <row r="791" spans="1:35" s="2" customFormat="1" ht="15" x14ac:dyDescent="0.2">
      <c r="A791" s="21">
        <v>8151</v>
      </c>
      <c r="B791" s="21" t="s">
        <v>82</v>
      </c>
      <c r="C791" s="22">
        <v>45465</v>
      </c>
      <c r="D791" s="22">
        <v>45620</v>
      </c>
      <c r="E791" s="21">
        <v>11.99</v>
      </c>
      <c r="F791" s="21">
        <v>483</v>
      </c>
      <c r="G791" s="21" t="s">
        <v>79</v>
      </c>
      <c r="H791" s="21">
        <v>3</v>
      </c>
      <c r="I791" s="21">
        <v>6</v>
      </c>
      <c r="J791" s="21" t="b">
        <v>0</v>
      </c>
      <c r="K791" s="21">
        <v>730</v>
      </c>
      <c r="L791" s="21">
        <v>98</v>
      </c>
      <c r="M791" s="21" t="s">
        <v>39</v>
      </c>
      <c r="N791" s="21" t="s">
        <v>64</v>
      </c>
      <c r="O791" s="21" t="s">
        <v>41</v>
      </c>
      <c r="P791" s="21">
        <v>29</v>
      </c>
      <c r="Q791" s="21">
        <v>3.8</v>
      </c>
      <c r="R791" s="21" t="b">
        <v>0</v>
      </c>
      <c r="S791" s="21" t="s">
        <v>28</v>
      </c>
      <c r="T791" s="21">
        <v>1813</v>
      </c>
      <c r="U791" s="21" t="s">
        <v>35</v>
      </c>
      <c r="V791" s="21" t="s">
        <v>30</v>
      </c>
      <c r="W791" s="21" t="s">
        <v>37</v>
      </c>
      <c r="X791" s="21">
        <v>5</v>
      </c>
      <c r="Y791" s="23">
        <f>streaming_service_data!$X791*streaming_service_data!$E791</f>
        <v>59.95</v>
      </c>
      <c r="Z791" s="21" t="s">
        <v>409</v>
      </c>
      <c r="AA791" s="21">
        <v>2024</v>
      </c>
      <c r="AB791" s="21" t="str">
        <f t="shared" si="60"/>
        <v>Nov</v>
      </c>
      <c r="AC791" s="21">
        <f t="shared" si="61"/>
        <v>2024</v>
      </c>
      <c r="AD791" s="21" t="s">
        <v>478</v>
      </c>
      <c r="AE791" s="39">
        <f t="shared" si="62"/>
        <v>16.655172413793103</v>
      </c>
      <c r="AF791" s="35">
        <f t="shared" si="63"/>
        <v>6.0041407867494824E-2</v>
      </c>
      <c r="AG791" s="21">
        <f ca="1">TODAY()-streaming_service_data!$D791</f>
        <v>125</v>
      </c>
      <c r="AH791" s="24" t="str">
        <f ca="1">IF(AG791&lt;=100,"Active",IF(streaming_service_data!$AG791&lt;200,"Moderate","In-Active"))</f>
        <v>Moderate</v>
      </c>
      <c r="AI791" s="2">
        <f t="shared" si="64"/>
        <v>5</v>
      </c>
    </row>
    <row r="792" spans="1:35" s="2" customFormat="1" ht="15" x14ac:dyDescent="0.2">
      <c r="A792" s="17">
        <v>8172</v>
      </c>
      <c r="B792" s="17" t="s">
        <v>291</v>
      </c>
      <c r="C792" s="25">
        <v>45372</v>
      </c>
      <c r="D792" s="25">
        <v>45643</v>
      </c>
      <c r="E792" s="17">
        <v>11.99</v>
      </c>
      <c r="F792" s="17">
        <v>195</v>
      </c>
      <c r="G792" s="17" t="s">
        <v>79</v>
      </c>
      <c r="H792" s="17">
        <v>5</v>
      </c>
      <c r="I792" s="17">
        <v>6</v>
      </c>
      <c r="J792" s="17" t="b">
        <v>1</v>
      </c>
      <c r="K792" s="17">
        <v>997</v>
      </c>
      <c r="L792" s="17">
        <v>107</v>
      </c>
      <c r="M792" s="17" t="s">
        <v>39</v>
      </c>
      <c r="N792" s="17" t="s">
        <v>49</v>
      </c>
      <c r="O792" s="17" t="s">
        <v>67</v>
      </c>
      <c r="P792" s="17">
        <v>78</v>
      </c>
      <c r="Q792" s="17">
        <v>4.9000000000000004</v>
      </c>
      <c r="R792" s="17" t="b">
        <v>0</v>
      </c>
      <c r="S792" s="17" t="s">
        <v>28</v>
      </c>
      <c r="T792" s="17">
        <v>708</v>
      </c>
      <c r="U792" s="17" t="s">
        <v>65</v>
      </c>
      <c r="V792" s="17" t="s">
        <v>60</v>
      </c>
      <c r="W792" s="17" t="s">
        <v>37</v>
      </c>
      <c r="X792" s="17">
        <v>8</v>
      </c>
      <c r="Y792" s="19">
        <f>streaming_service_data!$X792*streaming_service_data!$E792</f>
        <v>95.92</v>
      </c>
      <c r="Z792" s="17" t="s">
        <v>406</v>
      </c>
      <c r="AA792" s="17">
        <v>2024</v>
      </c>
      <c r="AB792" s="17" t="str">
        <f t="shared" si="60"/>
        <v>Dec</v>
      </c>
      <c r="AC792" s="17">
        <f t="shared" si="61"/>
        <v>2024</v>
      </c>
      <c r="AD792" s="17" t="s">
        <v>478</v>
      </c>
      <c r="AE792" s="38">
        <f t="shared" si="62"/>
        <v>2.5</v>
      </c>
      <c r="AF792" s="31">
        <f t="shared" si="63"/>
        <v>0.4</v>
      </c>
      <c r="AG792" s="17">
        <f ca="1">TODAY()-streaming_service_data!$D792</f>
        <v>102</v>
      </c>
      <c r="AH792" s="20" t="str">
        <f ca="1">IF(AG792&lt;=100,"Active",IF(streaming_service_data!$AG792&lt;200,"Moderate","In-Active"))</f>
        <v>Moderate</v>
      </c>
      <c r="AI792" s="2">
        <f t="shared" si="64"/>
        <v>8</v>
      </c>
    </row>
    <row r="793" spans="1:35" s="2" customFormat="1" ht="15" x14ac:dyDescent="0.2">
      <c r="A793" s="21">
        <v>8190</v>
      </c>
      <c r="B793" s="21" t="s">
        <v>322</v>
      </c>
      <c r="C793" s="22">
        <v>45533</v>
      </c>
      <c r="D793" s="22">
        <v>45547</v>
      </c>
      <c r="E793" s="21">
        <v>11.99</v>
      </c>
      <c r="F793" s="21">
        <v>148</v>
      </c>
      <c r="G793" s="21" t="s">
        <v>46</v>
      </c>
      <c r="H793" s="21">
        <v>4</v>
      </c>
      <c r="I793" s="21">
        <v>1</v>
      </c>
      <c r="J793" s="21" t="b">
        <v>1</v>
      </c>
      <c r="K793" s="21">
        <v>409</v>
      </c>
      <c r="L793" s="21">
        <v>38</v>
      </c>
      <c r="M793" s="21" t="s">
        <v>74</v>
      </c>
      <c r="N793" s="21" t="s">
        <v>49</v>
      </c>
      <c r="O793" s="21" t="s">
        <v>56</v>
      </c>
      <c r="P793" s="21">
        <v>37</v>
      </c>
      <c r="Q793" s="21">
        <v>3.1</v>
      </c>
      <c r="R793" s="21" t="b">
        <v>1</v>
      </c>
      <c r="S793" s="21" t="s">
        <v>28</v>
      </c>
      <c r="T793" s="21">
        <v>544</v>
      </c>
      <c r="U793" s="21" t="s">
        <v>51</v>
      </c>
      <c r="V793" s="21" t="s">
        <v>30</v>
      </c>
      <c r="W793" s="21" t="s">
        <v>37</v>
      </c>
      <c r="X793" s="21">
        <v>1</v>
      </c>
      <c r="Y793" s="23">
        <f>streaming_service_data!$X793*streaming_service_data!$E793</f>
        <v>11.99</v>
      </c>
      <c r="Z793" s="21" t="s">
        <v>411</v>
      </c>
      <c r="AA793" s="21">
        <v>2024</v>
      </c>
      <c r="AB793" s="21" t="str">
        <f t="shared" si="60"/>
        <v>Sep</v>
      </c>
      <c r="AC793" s="21">
        <f t="shared" si="61"/>
        <v>2024</v>
      </c>
      <c r="AD793" s="21" t="s">
        <v>478</v>
      </c>
      <c r="AE793" s="39">
        <f t="shared" si="62"/>
        <v>4</v>
      </c>
      <c r="AF793" s="35">
        <f t="shared" si="63"/>
        <v>0.25</v>
      </c>
      <c r="AG793" s="21">
        <f ca="1">TODAY()-streaming_service_data!$D793</f>
        <v>198</v>
      </c>
      <c r="AH793" s="24" t="str">
        <f ca="1">IF(AG793&lt;=100,"Active",IF(streaming_service_data!$AG793&lt;200,"Moderate","In-Active"))</f>
        <v>Moderate</v>
      </c>
      <c r="AI793" s="2">
        <f t="shared" si="64"/>
        <v>1</v>
      </c>
    </row>
    <row r="794" spans="1:35" s="2" customFormat="1" ht="15" x14ac:dyDescent="0.2">
      <c r="A794" s="17">
        <v>8195</v>
      </c>
      <c r="B794" s="17" t="s">
        <v>288</v>
      </c>
      <c r="C794" s="25">
        <v>45033</v>
      </c>
      <c r="D794" s="25">
        <v>45616</v>
      </c>
      <c r="E794" s="17">
        <v>11.99</v>
      </c>
      <c r="F794" s="17">
        <v>415</v>
      </c>
      <c r="G794" s="17" t="s">
        <v>33</v>
      </c>
      <c r="H794" s="17">
        <v>3</v>
      </c>
      <c r="I794" s="17">
        <v>1</v>
      </c>
      <c r="J794" s="17" t="b">
        <v>0</v>
      </c>
      <c r="K794" s="17">
        <v>381</v>
      </c>
      <c r="L794" s="17">
        <v>78</v>
      </c>
      <c r="M794" s="17" t="s">
        <v>63</v>
      </c>
      <c r="N794" s="17" t="s">
        <v>40</v>
      </c>
      <c r="O794" s="17" t="s">
        <v>41</v>
      </c>
      <c r="P794" s="17">
        <v>84</v>
      </c>
      <c r="Q794" s="17">
        <v>4.4000000000000004</v>
      </c>
      <c r="R794" s="17" t="b">
        <v>1</v>
      </c>
      <c r="S794" s="17" t="s">
        <v>28</v>
      </c>
      <c r="T794" s="17">
        <v>4221</v>
      </c>
      <c r="U794" s="17" t="s">
        <v>65</v>
      </c>
      <c r="V794" s="17" t="s">
        <v>68</v>
      </c>
      <c r="W794" s="17" t="s">
        <v>53</v>
      </c>
      <c r="X794" s="17">
        <v>19</v>
      </c>
      <c r="Y794" s="19">
        <f>streaming_service_data!$X794*streaming_service_data!$E794</f>
        <v>227.81</v>
      </c>
      <c r="Z794" s="17" t="s">
        <v>407</v>
      </c>
      <c r="AA794" s="17">
        <v>2023</v>
      </c>
      <c r="AB794" s="17" t="str">
        <f t="shared" si="60"/>
        <v>Nov</v>
      </c>
      <c r="AC794" s="17">
        <f t="shared" si="61"/>
        <v>2024</v>
      </c>
      <c r="AD794" s="17" t="s">
        <v>478</v>
      </c>
      <c r="AE794" s="38">
        <f t="shared" si="62"/>
        <v>4.9404761904761907</v>
      </c>
      <c r="AF794" s="31">
        <f t="shared" si="63"/>
        <v>0.20240963855421687</v>
      </c>
      <c r="AG794" s="17">
        <f ca="1">TODAY()-streaming_service_data!$D794</f>
        <v>129</v>
      </c>
      <c r="AH794" s="20" t="str">
        <f ca="1">IF(AG794&lt;=100,"Active",IF(streaming_service_data!$AG794&lt;200,"Moderate","In-Active"))</f>
        <v>Moderate</v>
      </c>
      <c r="AI794" s="2">
        <f t="shared" si="64"/>
        <v>19</v>
      </c>
    </row>
    <row r="795" spans="1:35" s="2" customFormat="1" ht="15" x14ac:dyDescent="0.2">
      <c r="A795" s="21">
        <v>8210</v>
      </c>
      <c r="B795" s="21" t="s">
        <v>85</v>
      </c>
      <c r="C795" s="22">
        <v>45047</v>
      </c>
      <c r="D795" s="22">
        <v>45618</v>
      </c>
      <c r="E795" s="21">
        <v>15.99</v>
      </c>
      <c r="F795" s="21">
        <v>243</v>
      </c>
      <c r="G795" s="21" t="s">
        <v>55</v>
      </c>
      <c r="H795" s="21">
        <v>2</v>
      </c>
      <c r="I795" s="21">
        <v>6</v>
      </c>
      <c r="J795" s="21" t="b">
        <v>1</v>
      </c>
      <c r="K795" s="21">
        <v>532</v>
      </c>
      <c r="L795" s="21">
        <v>110</v>
      </c>
      <c r="M795" s="21" t="s">
        <v>63</v>
      </c>
      <c r="N795" s="21" t="s">
        <v>26</v>
      </c>
      <c r="O795" s="21" t="s">
        <v>50</v>
      </c>
      <c r="P795" s="21">
        <v>73</v>
      </c>
      <c r="Q795" s="21">
        <v>4.7</v>
      </c>
      <c r="R795" s="21" t="b">
        <v>0</v>
      </c>
      <c r="S795" s="21" t="s">
        <v>28</v>
      </c>
      <c r="T795" s="21">
        <v>525</v>
      </c>
      <c r="U795" s="21" t="s">
        <v>29</v>
      </c>
      <c r="V795" s="21" t="s">
        <v>60</v>
      </c>
      <c r="W795" s="21" t="s">
        <v>75</v>
      </c>
      <c r="X795" s="21">
        <v>18</v>
      </c>
      <c r="Y795" s="23">
        <f>streaming_service_data!$X795*streaming_service_data!$E795</f>
        <v>287.82</v>
      </c>
      <c r="Z795" s="21" t="s">
        <v>408</v>
      </c>
      <c r="AA795" s="21">
        <v>2023</v>
      </c>
      <c r="AB795" s="21" t="str">
        <f t="shared" si="60"/>
        <v>Nov</v>
      </c>
      <c r="AC795" s="21">
        <f t="shared" si="61"/>
        <v>2024</v>
      </c>
      <c r="AD795" s="21" t="s">
        <v>480</v>
      </c>
      <c r="AE795" s="39">
        <f t="shared" si="62"/>
        <v>3.3287671232876712</v>
      </c>
      <c r="AF795" s="35">
        <f t="shared" si="63"/>
        <v>0.30041152263374488</v>
      </c>
      <c r="AG795" s="21">
        <f ca="1">TODAY()-streaming_service_data!$D795</f>
        <v>127</v>
      </c>
      <c r="AH795" s="24" t="str">
        <f ca="1">IF(AG795&lt;=100,"Active",IF(streaming_service_data!$AG795&lt;200,"Moderate","In-Active"))</f>
        <v>Moderate</v>
      </c>
      <c r="AI795" s="2">
        <f t="shared" si="64"/>
        <v>18</v>
      </c>
    </row>
    <row r="796" spans="1:35" s="2" customFormat="1" ht="15" x14ac:dyDescent="0.2">
      <c r="A796" s="17">
        <v>8225</v>
      </c>
      <c r="B796" s="17" t="s">
        <v>234</v>
      </c>
      <c r="C796" s="25">
        <v>45509</v>
      </c>
      <c r="D796" s="25">
        <v>45620</v>
      </c>
      <c r="E796" s="17">
        <v>15.99</v>
      </c>
      <c r="F796" s="17">
        <v>282</v>
      </c>
      <c r="G796" s="17" t="s">
        <v>55</v>
      </c>
      <c r="H796" s="17">
        <v>1</v>
      </c>
      <c r="I796" s="17">
        <v>1</v>
      </c>
      <c r="J796" s="17" t="b">
        <v>1</v>
      </c>
      <c r="K796" s="17">
        <v>386</v>
      </c>
      <c r="L796" s="17">
        <v>177</v>
      </c>
      <c r="M796" s="17" t="s">
        <v>63</v>
      </c>
      <c r="N796" s="17" t="s">
        <v>26</v>
      </c>
      <c r="O796" s="17" t="s">
        <v>50</v>
      </c>
      <c r="P796" s="17">
        <v>17</v>
      </c>
      <c r="Q796" s="17">
        <v>3.4</v>
      </c>
      <c r="R796" s="17" t="b">
        <v>1</v>
      </c>
      <c r="S796" s="17" t="s">
        <v>28</v>
      </c>
      <c r="T796" s="17">
        <v>1231</v>
      </c>
      <c r="U796" s="17" t="s">
        <v>57</v>
      </c>
      <c r="V796" s="17" t="s">
        <v>68</v>
      </c>
      <c r="W796" s="17" t="s">
        <v>75</v>
      </c>
      <c r="X796" s="17">
        <v>3</v>
      </c>
      <c r="Y796" s="19">
        <f>streaming_service_data!$X796*streaming_service_data!$E796</f>
        <v>47.97</v>
      </c>
      <c r="Z796" s="17" t="s">
        <v>411</v>
      </c>
      <c r="AA796" s="17">
        <v>2024</v>
      </c>
      <c r="AB796" s="17" t="str">
        <f t="shared" si="60"/>
        <v>Nov</v>
      </c>
      <c r="AC796" s="17">
        <f t="shared" si="61"/>
        <v>2024</v>
      </c>
      <c r="AD796" s="17" t="s">
        <v>480</v>
      </c>
      <c r="AE796" s="38">
        <f t="shared" si="62"/>
        <v>16.588235294117649</v>
      </c>
      <c r="AF796" s="31">
        <f t="shared" si="63"/>
        <v>6.0283687943262408E-2</v>
      </c>
      <c r="AG796" s="17">
        <f ca="1">TODAY()-streaming_service_data!$D796</f>
        <v>125</v>
      </c>
      <c r="AH796" s="20" t="str">
        <f ca="1">IF(AG796&lt;=100,"Active",IF(streaming_service_data!$AG796&lt;200,"Moderate","In-Active"))</f>
        <v>Moderate</v>
      </c>
      <c r="AI796" s="2">
        <f t="shared" si="64"/>
        <v>3</v>
      </c>
    </row>
    <row r="797" spans="1:35" s="2" customFormat="1" ht="15" x14ac:dyDescent="0.2">
      <c r="A797" s="21">
        <v>8226</v>
      </c>
      <c r="B797" s="21" t="s">
        <v>99</v>
      </c>
      <c r="C797" s="22">
        <v>45327</v>
      </c>
      <c r="D797" s="22">
        <v>45619</v>
      </c>
      <c r="E797" s="21">
        <v>7.99</v>
      </c>
      <c r="F797" s="21">
        <v>290</v>
      </c>
      <c r="G797" s="21" t="s">
        <v>33</v>
      </c>
      <c r="H797" s="21">
        <v>5</v>
      </c>
      <c r="I797" s="21">
        <v>5</v>
      </c>
      <c r="J797" s="21" t="b">
        <v>0</v>
      </c>
      <c r="K797" s="21">
        <v>84</v>
      </c>
      <c r="L797" s="21">
        <v>52</v>
      </c>
      <c r="M797" s="21" t="s">
        <v>39</v>
      </c>
      <c r="N797" s="21" t="s">
        <v>40</v>
      </c>
      <c r="O797" s="21" t="s">
        <v>27</v>
      </c>
      <c r="P797" s="21">
        <v>91</v>
      </c>
      <c r="Q797" s="21">
        <v>3.1</v>
      </c>
      <c r="R797" s="21" t="b">
        <v>1</v>
      </c>
      <c r="S797" s="21" t="s">
        <v>28</v>
      </c>
      <c r="T797" s="21">
        <v>1408</v>
      </c>
      <c r="U797" s="21" t="s">
        <v>35</v>
      </c>
      <c r="V797" s="21" t="s">
        <v>60</v>
      </c>
      <c r="W797" s="21" t="s">
        <v>75</v>
      </c>
      <c r="X797" s="21">
        <v>9</v>
      </c>
      <c r="Y797" s="23">
        <f>streaming_service_data!$X797*streaming_service_data!$E797</f>
        <v>71.91</v>
      </c>
      <c r="Z797" s="21" t="s">
        <v>405</v>
      </c>
      <c r="AA797" s="21">
        <v>2024</v>
      </c>
      <c r="AB797" s="21" t="str">
        <f t="shared" si="60"/>
        <v>Nov</v>
      </c>
      <c r="AC797" s="21">
        <f t="shared" si="61"/>
        <v>2024</v>
      </c>
      <c r="AD797" s="21" t="s">
        <v>479</v>
      </c>
      <c r="AE797" s="39">
        <f t="shared" si="62"/>
        <v>3.1868131868131866</v>
      </c>
      <c r="AF797" s="35">
        <f t="shared" si="63"/>
        <v>0.31379310344827588</v>
      </c>
      <c r="AG797" s="21">
        <f ca="1">TODAY()-streaming_service_data!$D797</f>
        <v>126</v>
      </c>
      <c r="AH797" s="24" t="str">
        <f ca="1">IF(AG797&lt;=100,"Active",IF(streaming_service_data!$AG797&lt;200,"Moderate","In-Active"))</f>
        <v>Moderate</v>
      </c>
      <c r="AI797" s="2">
        <f t="shared" si="64"/>
        <v>9</v>
      </c>
    </row>
    <row r="798" spans="1:35" s="2" customFormat="1" ht="15" x14ac:dyDescent="0.2">
      <c r="A798" s="17">
        <v>8237</v>
      </c>
      <c r="B798" s="17" t="s">
        <v>47</v>
      </c>
      <c r="C798" s="25">
        <v>45065</v>
      </c>
      <c r="D798" s="25">
        <v>45485</v>
      </c>
      <c r="E798" s="17">
        <v>7.99</v>
      </c>
      <c r="F798" s="17">
        <v>179</v>
      </c>
      <c r="G798" s="17" t="s">
        <v>62</v>
      </c>
      <c r="H798" s="17">
        <v>2</v>
      </c>
      <c r="I798" s="17">
        <v>6</v>
      </c>
      <c r="J798" s="17" t="b">
        <v>0</v>
      </c>
      <c r="K798" s="17">
        <v>680</v>
      </c>
      <c r="L798" s="17">
        <v>50</v>
      </c>
      <c r="M798" s="17" t="s">
        <v>25</v>
      </c>
      <c r="N798" s="17" t="s">
        <v>49</v>
      </c>
      <c r="O798" s="17" t="s">
        <v>56</v>
      </c>
      <c r="P798" s="17">
        <v>52</v>
      </c>
      <c r="Q798" s="17">
        <v>3.4</v>
      </c>
      <c r="R798" s="17" t="b">
        <v>0</v>
      </c>
      <c r="S798" s="17" t="s">
        <v>28</v>
      </c>
      <c r="T798" s="17">
        <v>2919</v>
      </c>
      <c r="U798" s="17" t="s">
        <v>29</v>
      </c>
      <c r="V798" s="17" t="s">
        <v>36</v>
      </c>
      <c r="W798" s="17" t="s">
        <v>31</v>
      </c>
      <c r="X798" s="17">
        <v>13</v>
      </c>
      <c r="Y798" s="19">
        <f>streaming_service_data!$X798*streaming_service_data!$E798</f>
        <v>103.87</v>
      </c>
      <c r="Z798" s="17" t="s">
        <v>408</v>
      </c>
      <c r="AA798" s="17">
        <v>2023</v>
      </c>
      <c r="AB798" s="17" t="str">
        <f t="shared" si="60"/>
        <v>Jul</v>
      </c>
      <c r="AC798" s="17">
        <f t="shared" si="61"/>
        <v>2024</v>
      </c>
      <c r="AD798" s="17" t="s">
        <v>479</v>
      </c>
      <c r="AE798" s="38">
        <f t="shared" si="62"/>
        <v>3.4423076923076925</v>
      </c>
      <c r="AF798" s="31">
        <f t="shared" si="63"/>
        <v>0.29050279329608941</v>
      </c>
      <c r="AG798" s="17">
        <f ca="1">TODAY()-streaming_service_data!$D798</f>
        <v>260</v>
      </c>
      <c r="AH798" s="20" t="str">
        <f ca="1">IF(AG798&lt;=100,"Active",IF(streaming_service_data!$AG798&lt;200,"Moderate","In-Active"))</f>
        <v>In-Active</v>
      </c>
      <c r="AI798" s="2">
        <f t="shared" si="64"/>
        <v>13</v>
      </c>
    </row>
    <row r="799" spans="1:35" s="2" customFormat="1" ht="15" x14ac:dyDescent="0.2">
      <c r="A799" s="21">
        <v>8238</v>
      </c>
      <c r="B799" s="21" t="s">
        <v>180</v>
      </c>
      <c r="C799" s="22">
        <v>45627</v>
      </c>
      <c r="D799" s="22">
        <v>45624</v>
      </c>
      <c r="E799" s="21">
        <v>7.99</v>
      </c>
      <c r="F799" s="21">
        <v>460</v>
      </c>
      <c r="G799" s="21" t="s">
        <v>62</v>
      </c>
      <c r="H799" s="21">
        <v>3</v>
      </c>
      <c r="I799" s="21">
        <v>5</v>
      </c>
      <c r="J799" s="21" t="b">
        <v>0</v>
      </c>
      <c r="K799" s="21">
        <v>26</v>
      </c>
      <c r="L799" s="21">
        <v>2</v>
      </c>
      <c r="M799" s="21" t="s">
        <v>74</v>
      </c>
      <c r="N799" s="21" t="s">
        <v>26</v>
      </c>
      <c r="O799" s="21" t="s">
        <v>34</v>
      </c>
      <c r="P799" s="21">
        <v>39</v>
      </c>
      <c r="Q799" s="21">
        <v>4.8</v>
      </c>
      <c r="R799" s="21" t="b">
        <v>0</v>
      </c>
      <c r="S799" s="21" t="s">
        <v>28</v>
      </c>
      <c r="T799" s="21">
        <v>882</v>
      </c>
      <c r="U799" s="21" t="s">
        <v>29</v>
      </c>
      <c r="V799" s="21" t="s">
        <v>60</v>
      </c>
      <c r="W799" s="21" t="s">
        <v>31</v>
      </c>
      <c r="X799" s="21">
        <v>1</v>
      </c>
      <c r="Y799" s="23">
        <f>streaming_service_data!$X799*streaming_service_data!$E799</f>
        <v>7.99</v>
      </c>
      <c r="Z799" s="21" t="s">
        <v>415</v>
      </c>
      <c r="AA799" s="21">
        <v>2024</v>
      </c>
      <c r="AB799" s="21" t="str">
        <f t="shared" si="60"/>
        <v>Nov</v>
      </c>
      <c r="AC799" s="21">
        <f t="shared" si="61"/>
        <v>2024</v>
      </c>
      <c r="AD799" s="21" t="s">
        <v>479</v>
      </c>
      <c r="AE799" s="39">
        <f t="shared" si="62"/>
        <v>11.794871794871796</v>
      </c>
      <c r="AF799" s="35">
        <f t="shared" si="63"/>
        <v>8.478260869565217E-2</v>
      </c>
      <c r="AG799" s="21">
        <f ca="1">TODAY()-streaming_service_data!$D799</f>
        <v>121</v>
      </c>
      <c r="AH799" s="24" t="str">
        <f ca="1">IF(AG799&lt;=100,"Active",IF(streaming_service_data!$AG799&lt;200,"Moderate","In-Active"))</f>
        <v>Moderate</v>
      </c>
      <c r="AI799" s="2">
        <f t="shared" si="64"/>
        <v>1</v>
      </c>
    </row>
    <row r="800" spans="1:35" s="2" customFormat="1" ht="15" x14ac:dyDescent="0.2">
      <c r="A800" s="17">
        <v>8242</v>
      </c>
      <c r="B800" s="17" t="s">
        <v>167</v>
      </c>
      <c r="C800" s="25">
        <v>44914</v>
      </c>
      <c r="D800" s="25">
        <v>45394</v>
      </c>
      <c r="E800" s="17">
        <v>11.99</v>
      </c>
      <c r="F800" s="17">
        <v>204</v>
      </c>
      <c r="G800" s="17" t="s">
        <v>79</v>
      </c>
      <c r="H800" s="17">
        <v>4</v>
      </c>
      <c r="I800" s="17">
        <v>4</v>
      </c>
      <c r="J800" s="17" t="b">
        <v>1</v>
      </c>
      <c r="K800" s="17">
        <v>706</v>
      </c>
      <c r="L800" s="17">
        <v>153</v>
      </c>
      <c r="M800" s="17" t="s">
        <v>39</v>
      </c>
      <c r="N800" s="17" t="s">
        <v>26</v>
      </c>
      <c r="O800" s="17" t="s">
        <v>27</v>
      </c>
      <c r="P800" s="17">
        <v>94</v>
      </c>
      <c r="Q800" s="17">
        <v>3.7</v>
      </c>
      <c r="R800" s="17" t="b">
        <v>1</v>
      </c>
      <c r="S800" s="17" t="s">
        <v>28</v>
      </c>
      <c r="T800" s="17">
        <v>4569</v>
      </c>
      <c r="U800" s="17" t="s">
        <v>29</v>
      </c>
      <c r="V800" s="17" t="s">
        <v>68</v>
      </c>
      <c r="W800" s="17" t="s">
        <v>31</v>
      </c>
      <c r="X800" s="17">
        <v>15</v>
      </c>
      <c r="Y800" s="19">
        <f>streaming_service_data!$X800*streaming_service_data!$E800</f>
        <v>179.85</v>
      </c>
      <c r="Z800" s="17" t="s">
        <v>415</v>
      </c>
      <c r="AA800" s="17">
        <v>2022</v>
      </c>
      <c r="AB800" s="17" t="str">
        <f t="shared" si="60"/>
        <v>Apr</v>
      </c>
      <c r="AC800" s="17">
        <f t="shared" si="61"/>
        <v>2024</v>
      </c>
      <c r="AD800" s="17" t="s">
        <v>478</v>
      </c>
      <c r="AE800" s="38">
        <f t="shared" si="62"/>
        <v>2.1702127659574466</v>
      </c>
      <c r="AF800" s="31">
        <f t="shared" si="63"/>
        <v>0.46078431372549017</v>
      </c>
      <c r="AG800" s="17">
        <f ca="1">TODAY()-streaming_service_data!$D800</f>
        <v>351</v>
      </c>
      <c r="AH800" s="20" t="str">
        <f ca="1">IF(AG800&lt;=100,"Active",IF(streaming_service_data!$AG800&lt;200,"Moderate","In-Active"))</f>
        <v>In-Active</v>
      </c>
      <c r="AI800" s="2">
        <f t="shared" si="64"/>
        <v>15</v>
      </c>
    </row>
    <row r="801" spans="1:35" s="2" customFormat="1" ht="15" x14ac:dyDescent="0.2">
      <c r="A801" s="21">
        <v>8250</v>
      </c>
      <c r="B801" s="21" t="s">
        <v>120</v>
      </c>
      <c r="C801" s="22">
        <v>45366</v>
      </c>
      <c r="D801" s="22">
        <v>45625</v>
      </c>
      <c r="E801" s="21">
        <v>15.99</v>
      </c>
      <c r="F801" s="21">
        <v>469</v>
      </c>
      <c r="G801" s="21" t="s">
        <v>46</v>
      </c>
      <c r="H801" s="21">
        <v>3</v>
      </c>
      <c r="I801" s="21">
        <v>5</v>
      </c>
      <c r="J801" s="21" t="b">
        <v>1</v>
      </c>
      <c r="K801" s="21">
        <v>406</v>
      </c>
      <c r="L801" s="21">
        <v>71</v>
      </c>
      <c r="M801" s="21" t="s">
        <v>59</v>
      </c>
      <c r="N801" s="21" t="s">
        <v>64</v>
      </c>
      <c r="O801" s="21" t="s">
        <v>67</v>
      </c>
      <c r="P801" s="21">
        <v>88</v>
      </c>
      <c r="Q801" s="21">
        <v>4.8</v>
      </c>
      <c r="R801" s="21" t="b">
        <v>1</v>
      </c>
      <c r="S801" s="21" t="s">
        <v>28</v>
      </c>
      <c r="T801" s="21">
        <v>423</v>
      </c>
      <c r="U801" s="21" t="s">
        <v>65</v>
      </c>
      <c r="V801" s="21" t="s">
        <v>30</v>
      </c>
      <c r="W801" s="21" t="s">
        <v>75</v>
      </c>
      <c r="X801" s="21">
        <v>8</v>
      </c>
      <c r="Y801" s="23">
        <f>streaming_service_data!$X801*streaming_service_data!$E801</f>
        <v>127.92</v>
      </c>
      <c r="Z801" s="21" t="s">
        <v>406</v>
      </c>
      <c r="AA801" s="21">
        <v>2024</v>
      </c>
      <c r="AB801" s="21" t="str">
        <f t="shared" si="60"/>
        <v>Nov</v>
      </c>
      <c r="AC801" s="21">
        <f t="shared" si="61"/>
        <v>2024</v>
      </c>
      <c r="AD801" s="21" t="s">
        <v>480</v>
      </c>
      <c r="AE801" s="39">
        <f t="shared" si="62"/>
        <v>5.3295454545454541</v>
      </c>
      <c r="AF801" s="35">
        <f t="shared" si="63"/>
        <v>0.18763326226012794</v>
      </c>
      <c r="AG801" s="21">
        <f ca="1">TODAY()-streaming_service_data!$D801</f>
        <v>120</v>
      </c>
      <c r="AH801" s="24" t="str">
        <f ca="1">IF(AG801&lt;=100,"Active",IF(streaming_service_data!$AG801&lt;200,"Moderate","In-Active"))</f>
        <v>Moderate</v>
      </c>
      <c r="AI801" s="2">
        <f t="shared" si="64"/>
        <v>8</v>
      </c>
    </row>
    <row r="802" spans="1:35" s="2" customFormat="1" ht="15" x14ac:dyDescent="0.2">
      <c r="A802" s="17">
        <v>8261</v>
      </c>
      <c r="B802" s="17" t="s">
        <v>108</v>
      </c>
      <c r="C802" s="25">
        <v>44920</v>
      </c>
      <c r="D802" s="25">
        <v>45394</v>
      </c>
      <c r="E802" s="17">
        <v>7.99</v>
      </c>
      <c r="F802" s="17">
        <v>374</v>
      </c>
      <c r="G802" s="17" t="s">
        <v>62</v>
      </c>
      <c r="H802" s="17">
        <v>1</v>
      </c>
      <c r="I802" s="17">
        <v>3</v>
      </c>
      <c r="J802" s="17" t="b">
        <v>1</v>
      </c>
      <c r="K802" s="17">
        <v>819</v>
      </c>
      <c r="L802" s="17">
        <v>18</v>
      </c>
      <c r="M802" s="17" t="s">
        <v>63</v>
      </c>
      <c r="N802" s="17" t="s">
        <v>40</v>
      </c>
      <c r="O802" s="17" t="s">
        <v>27</v>
      </c>
      <c r="P802" s="17">
        <v>12</v>
      </c>
      <c r="Q802" s="17">
        <v>3.4</v>
      </c>
      <c r="R802" s="17" t="b">
        <v>1</v>
      </c>
      <c r="S802" s="17" t="s">
        <v>28</v>
      </c>
      <c r="T802" s="17">
        <v>4243</v>
      </c>
      <c r="U802" s="17" t="s">
        <v>57</v>
      </c>
      <c r="V802" s="17" t="s">
        <v>36</v>
      </c>
      <c r="W802" s="17" t="s">
        <v>53</v>
      </c>
      <c r="X802" s="17">
        <v>15</v>
      </c>
      <c r="Y802" s="19">
        <f>streaming_service_data!$X802*streaming_service_data!$E802</f>
        <v>119.85000000000001</v>
      </c>
      <c r="Z802" s="17" t="s">
        <v>415</v>
      </c>
      <c r="AA802" s="17">
        <v>2022</v>
      </c>
      <c r="AB802" s="17" t="str">
        <f t="shared" si="60"/>
        <v>Apr</v>
      </c>
      <c r="AC802" s="17">
        <f t="shared" si="61"/>
        <v>2024</v>
      </c>
      <c r="AD802" s="17" t="s">
        <v>479</v>
      </c>
      <c r="AE802" s="38">
        <f t="shared" si="62"/>
        <v>31.166666666666668</v>
      </c>
      <c r="AF802" s="31">
        <f t="shared" si="63"/>
        <v>3.2085561497326207E-2</v>
      </c>
      <c r="AG802" s="17">
        <f ca="1">TODAY()-streaming_service_data!$D802</f>
        <v>351</v>
      </c>
      <c r="AH802" s="20" t="str">
        <f ca="1">IF(AG802&lt;=100,"Active",IF(streaming_service_data!$AG802&lt;200,"Moderate","In-Active"))</f>
        <v>In-Active</v>
      </c>
      <c r="AI802" s="2">
        <f t="shared" si="64"/>
        <v>15</v>
      </c>
    </row>
    <row r="803" spans="1:35" s="2" customFormat="1" ht="15" x14ac:dyDescent="0.2">
      <c r="A803" s="21">
        <v>8264</v>
      </c>
      <c r="B803" s="21" t="s">
        <v>216</v>
      </c>
      <c r="C803" s="22">
        <v>45437</v>
      </c>
      <c r="D803" s="22">
        <v>45618</v>
      </c>
      <c r="E803" s="21">
        <v>15.99</v>
      </c>
      <c r="F803" s="21">
        <v>449</v>
      </c>
      <c r="G803" s="21" t="s">
        <v>55</v>
      </c>
      <c r="H803" s="21">
        <v>5</v>
      </c>
      <c r="I803" s="21">
        <v>6</v>
      </c>
      <c r="J803" s="21" t="b">
        <v>0</v>
      </c>
      <c r="K803" s="21">
        <v>683</v>
      </c>
      <c r="L803" s="21">
        <v>85</v>
      </c>
      <c r="M803" s="21" t="s">
        <v>63</v>
      </c>
      <c r="N803" s="21" t="s">
        <v>40</v>
      </c>
      <c r="O803" s="21" t="s">
        <v>41</v>
      </c>
      <c r="P803" s="21">
        <v>25</v>
      </c>
      <c r="Q803" s="21">
        <v>4.2</v>
      </c>
      <c r="R803" s="21" t="b">
        <v>1</v>
      </c>
      <c r="S803" s="21" t="s">
        <v>28</v>
      </c>
      <c r="T803" s="21">
        <v>249</v>
      </c>
      <c r="U803" s="21" t="s">
        <v>57</v>
      </c>
      <c r="V803" s="21" t="s">
        <v>36</v>
      </c>
      <c r="W803" s="21" t="s">
        <v>75</v>
      </c>
      <c r="X803" s="21">
        <v>5</v>
      </c>
      <c r="Y803" s="23">
        <f>streaming_service_data!$X803*streaming_service_data!$E803</f>
        <v>79.95</v>
      </c>
      <c r="Z803" s="21" t="s">
        <v>408</v>
      </c>
      <c r="AA803" s="21">
        <v>2024</v>
      </c>
      <c r="AB803" s="21" t="str">
        <f t="shared" si="60"/>
        <v>Nov</v>
      </c>
      <c r="AC803" s="21">
        <f t="shared" si="61"/>
        <v>2024</v>
      </c>
      <c r="AD803" s="21" t="s">
        <v>480</v>
      </c>
      <c r="AE803" s="39">
        <f t="shared" si="62"/>
        <v>17.96</v>
      </c>
      <c r="AF803" s="35">
        <f t="shared" si="63"/>
        <v>5.5679287305122498E-2</v>
      </c>
      <c r="AG803" s="21">
        <f ca="1">TODAY()-streaming_service_data!$D803</f>
        <v>127</v>
      </c>
      <c r="AH803" s="24" t="str">
        <f ca="1">IF(AG803&lt;=100,"Active",IF(streaming_service_data!$AG803&lt;200,"Moderate","In-Active"))</f>
        <v>Moderate</v>
      </c>
      <c r="AI803" s="2">
        <f t="shared" si="64"/>
        <v>5</v>
      </c>
    </row>
    <row r="804" spans="1:35" s="2" customFormat="1" ht="15" x14ac:dyDescent="0.2">
      <c r="A804" s="17">
        <v>8269</v>
      </c>
      <c r="B804" s="17" t="s">
        <v>72</v>
      </c>
      <c r="C804" s="25">
        <v>45348</v>
      </c>
      <c r="D804" s="25">
        <v>45643</v>
      </c>
      <c r="E804" s="17">
        <v>7.99</v>
      </c>
      <c r="F804" s="17">
        <v>88</v>
      </c>
      <c r="G804" s="17" t="s">
        <v>24</v>
      </c>
      <c r="H804" s="17">
        <v>3</v>
      </c>
      <c r="I804" s="17">
        <v>1</v>
      </c>
      <c r="J804" s="17" t="b">
        <v>0</v>
      </c>
      <c r="K804" s="17">
        <v>69</v>
      </c>
      <c r="L804" s="17">
        <v>75</v>
      </c>
      <c r="M804" s="17" t="s">
        <v>48</v>
      </c>
      <c r="N804" s="17" t="s">
        <v>49</v>
      </c>
      <c r="O804" s="17" t="s">
        <v>34</v>
      </c>
      <c r="P804" s="17">
        <v>80</v>
      </c>
      <c r="Q804" s="17">
        <v>4.0999999999999996</v>
      </c>
      <c r="R804" s="17" t="b">
        <v>0</v>
      </c>
      <c r="S804" s="17" t="s">
        <v>28</v>
      </c>
      <c r="T804" s="17">
        <v>4763</v>
      </c>
      <c r="U804" s="17" t="s">
        <v>51</v>
      </c>
      <c r="V804" s="17" t="s">
        <v>68</v>
      </c>
      <c r="W804" s="17" t="s">
        <v>37</v>
      </c>
      <c r="X804" s="17">
        <v>9</v>
      </c>
      <c r="Y804" s="19">
        <f>streaming_service_data!$X804*streaming_service_data!$E804</f>
        <v>71.91</v>
      </c>
      <c r="Z804" s="17" t="s">
        <v>405</v>
      </c>
      <c r="AA804" s="17">
        <v>2024</v>
      </c>
      <c r="AB804" s="17" t="str">
        <f t="shared" si="60"/>
        <v>Dec</v>
      </c>
      <c r="AC804" s="17">
        <f t="shared" si="61"/>
        <v>2024</v>
      </c>
      <c r="AD804" s="17" t="s">
        <v>479</v>
      </c>
      <c r="AE804" s="38">
        <f t="shared" si="62"/>
        <v>1.1000000000000001</v>
      </c>
      <c r="AF804" s="31">
        <f t="shared" si="63"/>
        <v>0.90909090909090906</v>
      </c>
      <c r="AG804" s="17">
        <f ca="1">TODAY()-streaming_service_data!$D804</f>
        <v>102</v>
      </c>
      <c r="AH804" s="20" t="str">
        <f ca="1">IF(AG804&lt;=100,"Active",IF(streaming_service_data!$AG804&lt;200,"Moderate","In-Active"))</f>
        <v>Moderate</v>
      </c>
      <c r="AI804" s="2">
        <f t="shared" si="64"/>
        <v>9</v>
      </c>
    </row>
    <row r="805" spans="1:35" s="2" customFormat="1" ht="15" x14ac:dyDescent="0.2">
      <c r="A805" s="21">
        <v>8300</v>
      </c>
      <c r="B805" s="21" t="s">
        <v>169</v>
      </c>
      <c r="C805" s="22">
        <v>45406</v>
      </c>
      <c r="D805" s="22">
        <v>45639</v>
      </c>
      <c r="E805" s="21">
        <v>15.99</v>
      </c>
      <c r="F805" s="21">
        <v>33</v>
      </c>
      <c r="G805" s="21" t="s">
        <v>46</v>
      </c>
      <c r="H805" s="21">
        <v>1</v>
      </c>
      <c r="I805" s="21">
        <v>4</v>
      </c>
      <c r="J805" s="21" t="b">
        <v>0</v>
      </c>
      <c r="K805" s="21">
        <v>623</v>
      </c>
      <c r="L805" s="21">
        <v>53</v>
      </c>
      <c r="M805" s="21" t="s">
        <v>39</v>
      </c>
      <c r="N805" s="21" t="s">
        <v>49</v>
      </c>
      <c r="O805" s="21" t="s">
        <v>56</v>
      </c>
      <c r="P805" s="21">
        <v>17</v>
      </c>
      <c r="Q805" s="21">
        <v>3.5</v>
      </c>
      <c r="R805" s="21" t="b">
        <v>0</v>
      </c>
      <c r="S805" s="21" t="s">
        <v>28</v>
      </c>
      <c r="T805" s="21">
        <v>2113</v>
      </c>
      <c r="U805" s="21" t="s">
        <v>35</v>
      </c>
      <c r="V805" s="21" t="s">
        <v>68</v>
      </c>
      <c r="W805" s="21" t="s">
        <v>75</v>
      </c>
      <c r="X805" s="21">
        <v>7</v>
      </c>
      <c r="Y805" s="23">
        <f>streaming_service_data!$X805*streaming_service_data!$E805</f>
        <v>111.93</v>
      </c>
      <c r="Z805" s="21" t="s">
        <v>407</v>
      </c>
      <c r="AA805" s="21">
        <v>2024</v>
      </c>
      <c r="AB805" s="21" t="str">
        <f t="shared" si="60"/>
        <v>Dec</v>
      </c>
      <c r="AC805" s="21">
        <f t="shared" si="61"/>
        <v>2024</v>
      </c>
      <c r="AD805" s="21" t="s">
        <v>480</v>
      </c>
      <c r="AE805" s="39">
        <f t="shared" si="62"/>
        <v>1.9411764705882353</v>
      </c>
      <c r="AF805" s="35">
        <f t="shared" si="63"/>
        <v>0.51515151515151514</v>
      </c>
      <c r="AG805" s="21">
        <f ca="1">TODAY()-streaming_service_data!$D805</f>
        <v>106</v>
      </c>
      <c r="AH805" s="24" t="str">
        <f ca="1">IF(AG805&lt;=100,"Active",IF(streaming_service_data!$AG805&lt;200,"Moderate","In-Active"))</f>
        <v>Moderate</v>
      </c>
      <c r="AI805" s="2">
        <f t="shared" si="64"/>
        <v>7</v>
      </c>
    </row>
    <row r="806" spans="1:35" s="2" customFormat="1" ht="15" x14ac:dyDescent="0.2">
      <c r="A806" s="17">
        <v>8305</v>
      </c>
      <c r="B806" s="17" t="s">
        <v>100</v>
      </c>
      <c r="C806" s="25">
        <v>44952</v>
      </c>
      <c r="D806" s="25">
        <v>45455</v>
      </c>
      <c r="E806" s="17">
        <v>11.99</v>
      </c>
      <c r="F806" s="17">
        <v>78</v>
      </c>
      <c r="G806" s="17" t="s">
        <v>62</v>
      </c>
      <c r="H806" s="17">
        <v>4</v>
      </c>
      <c r="I806" s="17">
        <v>5</v>
      </c>
      <c r="J806" s="17" t="b">
        <v>0</v>
      </c>
      <c r="K806" s="17">
        <v>914</v>
      </c>
      <c r="L806" s="17">
        <v>22</v>
      </c>
      <c r="M806" s="17" t="s">
        <v>74</v>
      </c>
      <c r="N806" s="17" t="s">
        <v>40</v>
      </c>
      <c r="O806" s="17" t="s">
        <v>34</v>
      </c>
      <c r="P806" s="17">
        <v>14</v>
      </c>
      <c r="Q806" s="17">
        <v>4.5</v>
      </c>
      <c r="R806" s="17" t="b">
        <v>0</v>
      </c>
      <c r="S806" s="17" t="s">
        <v>28</v>
      </c>
      <c r="T806" s="17">
        <v>4934</v>
      </c>
      <c r="U806" s="17" t="s">
        <v>29</v>
      </c>
      <c r="V806" s="17" t="s">
        <v>30</v>
      </c>
      <c r="W806" s="17" t="s">
        <v>31</v>
      </c>
      <c r="X806" s="17">
        <v>16</v>
      </c>
      <c r="Y806" s="19">
        <f>streaming_service_data!$X806*streaming_service_data!$E806</f>
        <v>191.84</v>
      </c>
      <c r="Z806" s="17" t="s">
        <v>404</v>
      </c>
      <c r="AA806" s="17">
        <v>2023</v>
      </c>
      <c r="AB806" s="17" t="str">
        <f t="shared" si="60"/>
        <v>Jun</v>
      </c>
      <c r="AC806" s="17">
        <f t="shared" si="61"/>
        <v>2024</v>
      </c>
      <c r="AD806" s="17" t="s">
        <v>478</v>
      </c>
      <c r="AE806" s="38">
        <f t="shared" si="62"/>
        <v>5.5714285714285712</v>
      </c>
      <c r="AF806" s="31">
        <f t="shared" si="63"/>
        <v>0.17948717948717949</v>
      </c>
      <c r="AG806" s="17">
        <f ca="1">TODAY()-streaming_service_data!$D806</f>
        <v>290</v>
      </c>
      <c r="AH806" s="20" t="str">
        <f ca="1">IF(AG806&lt;=100,"Active",IF(streaming_service_data!$AG806&lt;200,"Moderate","In-Active"))</f>
        <v>In-Active</v>
      </c>
      <c r="AI806" s="2">
        <f t="shared" si="64"/>
        <v>16</v>
      </c>
    </row>
    <row r="807" spans="1:35" s="2" customFormat="1" ht="15" x14ac:dyDescent="0.2">
      <c r="A807" s="21">
        <v>8307</v>
      </c>
      <c r="B807" s="21" t="s">
        <v>158</v>
      </c>
      <c r="C807" s="22">
        <v>45383</v>
      </c>
      <c r="D807" s="22">
        <v>45455</v>
      </c>
      <c r="E807" s="21">
        <v>7.99</v>
      </c>
      <c r="F807" s="21">
        <v>266</v>
      </c>
      <c r="G807" s="21" t="s">
        <v>55</v>
      </c>
      <c r="H807" s="21">
        <v>5</v>
      </c>
      <c r="I807" s="21">
        <v>3</v>
      </c>
      <c r="J807" s="21" t="b">
        <v>1</v>
      </c>
      <c r="K807" s="21">
        <v>583</v>
      </c>
      <c r="L807" s="21">
        <v>131</v>
      </c>
      <c r="M807" s="21" t="s">
        <v>39</v>
      </c>
      <c r="N807" s="21" t="s">
        <v>40</v>
      </c>
      <c r="O807" s="21" t="s">
        <v>41</v>
      </c>
      <c r="P807" s="21">
        <v>0</v>
      </c>
      <c r="Q807" s="21">
        <v>4</v>
      </c>
      <c r="R807" s="21" t="b">
        <v>0</v>
      </c>
      <c r="S807" s="21" t="s">
        <v>28</v>
      </c>
      <c r="T807" s="21">
        <v>4789</v>
      </c>
      <c r="U807" s="21" t="s">
        <v>65</v>
      </c>
      <c r="V807" s="21" t="s">
        <v>30</v>
      </c>
      <c r="W807" s="21" t="s">
        <v>53</v>
      </c>
      <c r="X807" s="21">
        <v>2</v>
      </c>
      <c r="Y807" s="23">
        <f>streaming_service_data!$X807*streaming_service_data!$E807</f>
        <v>15.98</v>
      </c>
      <c r="Z807" s="21" t="s">
        <v>407</v>
      </c>
      <c r="AA807" s="21">
        <v>2024</v>
      </c>
      <c r="AB807" s="21" t="str">
        <f t="shared" si="60"/>
        <v>Jun</v>
      </c>
      <c r="AC807" s="21">
        <f t="shared" si="61"/>
        <v>2024</v>
      </c>
      <c r="AD807" s="21" t="s">
        <v>479</v>
      </c>
      <c r="AE807" s="39">
        <f t="shared" si="62"/>
        <v>0</v>
      </c>
      <c r="AF807" s="35">
        <f t="shared" si="63"/>
        <v>0</v>
      </c>
      <c r="AG807" s="21">
        <f ca="1">TODAY()-streaming_service_data!$D807</f>
        <v>290</v>
      </c>
      <c r="AH807" s="24" t="str">
        <f ca="1">IF(AG807&lt;=100,"Active",IF(streaming_service_data!$AG807&lt;200,"Moderate","In-Active"))</f>
        <v>In-Active</v>
      </c>
      <c r="AI807" s="2">
        <f t="shared" si="64"/>
        <v>2</v>
      </c>
    </row>
    <row r="808" spans="1:35" s="2" customFormat="1" ht="15" x14ac:dyDescent="0.2">
      <c r="A808" s="17">
        <v>8310</v>
      </c>
      <c r="B808" s="17" t="s">
        <v>213</v>
      </c>
      <c r="C808" s="25">
        <v>45075</v>
      </c>
      <c r="D808" s="25">
        <v>45608</v>
      </c>
      <c r="E808" s="17">
        <v>11.99</v>
      </c>
      <c r="F808" s="17">
        <v>389</v>
      </c>
      <c r="G808" s="17" t="s">
        <v>33</v>
      </c>
      <c r="H808" s="17">
        <v>5</v>
      </c>
      <c r="I808" s="17">
        <v>4</v>
      </c>
      <c r="J808" s="17" t="b">
        <v>0</v>
      </c>
      <c r="K808" s="17">
        <v>727</v>
      </c>
      <c r="L808" s="17">
        <v>26</v>
      </c>
      <c r="M808" s="17" t="s">
        <v>63</v>
      </c>
      <c r="N808" s="17" t="s">
        <v>26</v>
      </c>
      <c r="O808" s="17" t="s">
        <v>56</v>
      </c>
      <c r="P808" s="17">
        <v>67</v>
      </c>
      <c r="Q808" s="17">
        <v>3.4</v>
      </c>
      <c r="R808" s="17" t="b">
        <v>0</v>
      </c>
      <c r="S808" s="17" t="s">
        <v>28</v>
      </c>
      <c r="T808" s="17">
        <v>2508</v>
      </c>
      <c r="U808" s="17" t="s">
        <v>29</v>
      </c>
      <c r="V808" s="17" t="s">
        <v>60</v>
      </c>
      <c r="W808" s="17" t="s">
        <v>75</v>
      </c>
      <c r="X808" s="17">
        <v>17</v>
      </c>
      <c r="Y808" s="19">
        <f>streaming_service_data!$X808*streaming_service_data!$E808</f>
        <v>203.83</v>
      </c>
      <c r="Z808" s="17" t="s">
        <v>408</v>
      </c>
      <c r="AA808" s="17">
        <v>2023</v>
      </c>
      <c r="AB808" s="17" t="str">
        <f t="shared" si="60"/>
        <v>Nov</v>
      </c>
      <c r="AC808" s="17">
        <f t="shared" si="61"/>
        <v>2024</v>
      </c>
      <c r="AD808" s="17" t="s">
        <v>478</v>
      </c>
      <c r="AE808" s="38">
        <f t="shared" si="62"/>
        <v>5.8059701492537314</v>
      </c>
      <c r="AF808" s="31">
        <f t="shared" si="63"/>
        <v>0.17223650385604114</v>
      </c>
      <c r="AG808" s="17">
        <f ca="1">TODAY()-streaming_service_data!$D808</f>
        <v>137</v>
      </c>
      <c r="AH808" s="20" t="str">
        <f ca="1">IF(AG808&lt;=100,"Active",IF(streaming_service_data!$AG808&lt;200,"Moderate","In-Active"))</f>
        <v>Moderate</v>
      </c>
      <c r="AI808" s="2">
        <f t="shared" si="64"/>
        <v>17</v>
      </c>
    </row>
    <row r="809" spans="1:35" s="2" customFormat="1" ht="15" x14ac:dyDescent="0.2">
      <c r="A809" s="21">
        <v>8320</v>
      </c>
      <c r="B809" s="21" t="s">
        <v>310</v>
      </c>
      <c r="C809" s="22">
        <v>45323</v>
      </c>
      <c r="D809" s="22">
        <v>45547</v>
      </c>
      <c r="E809" s="21">
        <v>15.99</v>
      </c>
      <c r="F809" s="21">
        <v>122</v>
      </c>
      <c r="G809" s="21" t="s">
        <v>62</v>
      </c>
      <c r="H809" s="21">
        <v>2</v>
      </c>
      <c r="I809" s="21">
        <v>2</v>
      </c>
      <c r="J809" s="21" t="b">
        <v>0</v>
      </c>
      <c r="K809" s="21">
        <v>626</v>
      </c>
      <c r="L809" s="21">
        <v>69</v>
      </c>
      <c r="M809" s="21" t="s">
        <v>25</v>
      </c>
      <c r="N809" s="21" t="s">
        <v>26</v>
      </c>
      <c r="O809" s="21" t="s">
        <v>41</v>
      </c>
      <c r="P809" s="21">
        <v>17</v>
      </c>
      <c r="Q809" s="21">
        <v>4.2</v>
      </c>
      <c r="R809" s="21" t="b">
        <v>1</v>
      </c>
      <c r="S809" s="21" t="s">
        <v>28</v>
      </c>
      <c r="T809" s="21">
        <v>4570</v>
      </c>
      <c r="U809" s="21" t="s">
        <v>57</v>
      </c>
      <c r="V809" s="21" t="s">
        <v>30</v>
      </c>
      <c r="W809" s="21" t="s">
        <v>53</v>
      </c>
      <c r="X809" s="21">
        <v>7</v>
      </c>
      <c r="Y809" s="23">
        <f>streaming_service_data!$X809*streaming_service_data!$E809</f>
        <v>111.93</v>
      </c>
      <c r="Z809" s="21" t="s">
        <v>405</v>
      </c>
      <c r="AA809" s="21">
        <v>2024</v>
      </c>
      <c r="AB809" s="21" t="str">
        <f t="shared" si="60"/>
        <v>Sep</v>
      </c>
      <c r="AC809" s="21">
        <f t="shared" si="61"/>
        <v>2024</v>
      </c>
      <c r="AD809" s="21" t="s">
        <v>480</v>
      </c>
      <c r="AE809" s="39">
        <f t="shared" si="62"/>
        <v>7.1764705882352944</v>
      </c>
      <c r="AF809" s="35">
        <f t="shared" si="63"/>
        <v>0.13934426229508196</v>
      </c>
      <c r="AG809" s="21">
        <f ca="1">TODAY()-streaming_service_data!$D809</f>
        <v>198</v>
      </c>
      <c r="AH809" s="24" t="str">
        <f ca="1">IF(AG809&lt;=100,"Active",IF(streaming_service_data!$AG809&lt;200,"Moderate","In-Active"))</f>
        <v>Moderate</v>
      </c>
      <c r="AI809" s="2">
        <f t="shared" si="64"/>
        <v>7</v>
      </c>
    </row>
    <row r="810" spans="1:35" s="2" customFormat="1" ht="15" x14ac:dyDescent="0.2">
      <c r="A810" s="17">
        <v>8321</v>
      </c>
      <c r="B810" s="17" t="s">
        <v>84</v>
      </c>
      <c r="C810" s="25">
        <v>45191</v>
      </c>
      <c r="D810" s="25">
        <v>45619</v>
      </c>
      <c r="E810" s="17">
        <v>11.99</v>
      </c>
      <c r="F810" s="17">
        <v>496</v>
      </c>
      <c r="G810" s="17" t="s">
        <v>79</v>
      </c>
      <c r="H810" s="17">
        <v>3</v>
      </c>
      <c r="I810" s="17">
        <v>1</v>
      </c>
      <c r="J810" s="17" t="b">
        <v>1</v>
      </c>
      <c r="K810" s="17">
        <v>431</v>
      </c>
      <c r="L810" s="17">
        <v>41</v>
      </c>
      <c r="M810" s="17" t="s">
        <v>48</v>
      </c>
      <c r="N810" s="17" t="s">
        <v>49</v>
      </c>
      <c r="O810" s="17" t="s">
        <v>56</v>
      </c>
      <c r="P810" s="17">
        <v>91</v>
      </c>
      <c r="Q810" s="17">
        <v>4</v>
      </c>
      <c r="R810" s="17" t="b">
        <v>1</v>
      </c>
      <c r="S810" s="17" t="s">
        <v>28</v>
      </c>
      <c r="T810" s="17">
        <v>1394</v>
      </c>
      <c r="U810" s="17" t="s">
        <v>51</v>
      </c>
      <c r="V810" s="17" t="s">
        <v>68</v>
      </c>
      <c r="W810" s="17" t="s">
        <v>75</v>
      </c>
      <c r="X810" s="17">
        <v>14</v>
      </c>
      <c r="Y810" s="19">
        <f>streaming_service_data!$X810*streaming_service_data!$E810</f>
        <v>167.86</v>
      </c>
      <c r="Z810" s="17" t="s">
        <v>412</v>
      </c>
      <c r="AA810" s="17">
        <v>2023</v>
      </c>
      <c r="AB810" s="17" t="str">
        <f t="shared" si="60"/>
        <v>Nov</v>
      </c>
      <c r="AC810" s="17">
        <f t="shared" si="61"/>
        <v>2024</v>
      </c>
      <c r="AD810" s="17" t="s">
        <v>478</v>
      </c>
      <c r="AE810" s="38">
        <f t="shared" si="62"/>
        <v>5.4505494505494507</v>
      </c>
      <c r="AF810" s="31">
        <f t="shared" si="63"/>
        <v>0.18346774193548387</v>
      </c>
      <c r="AG810" s="17">
        <f ca="1">TODAY()-streaming_service_data!$D810</f>
        <v>126</v>
      </c>
      <c r="AH810" s="20" t="str">
        <f ca="1">IF(AG810&lt;=100,"Active",IF(streaming_service_data!$AG810&lt;200,"Moderate","In-Active"))</f>
        <v>Moderate</v>
      </c>
      <c r="AI810" s="2">
        <f t="shared" si="64"/>
        <v>14</v>
      </c>
    </row>
    <row r="811" spans="1:35" s="2" customFormat="1" ht="15" x14ac:dyDescent="0.2">
      <c r="A811" s="21">
        <v>8343</v>
      </c>
      <c r="B811" s="21" t="s">
        <v>100</v>
      </c>
      <c r="C811" s="22">
        <v>45333</v>
      </c>
      <c r="D811" s="22">
        <v>45643</v>
      </c>
      <c r="E811" s="21">
        <v>7.99</v>
      </c>
      <c r="F811" s="21">
        <v>103</v>
      </c>
      <c r="G811" s="21" t="s">
        <v>24</v>
      </c>
      <c r="H811" s="21">
        <v>2</v>
      </c>
      <c r="I811" s="21">
        <v>6</v>
      </c>
      <c r="J811" s="21" t="b">
        <v>0</v>
      </c>
      <c r="K811" s="21">
        <v>284</v>
      </c>
      <c r="L811" s="21">
        <v>84</v>
      </c>
      <c r="M811" s="21" t="s">
        <v>74</v>
      </c>
      <c r="N811" s="21" t="s">
        <v>26</v>
      </c>
      <c r="O811" s="21" t="s">
        <v>56</v>
      </c>
      <c r="P811" s="21">
        <v>30</v>
      </c>
      <c r="Q811" s="21">
        <v>4</v>
      </c>
      <c r="R811" s="21" t="b">
        <v>0</v>
      </c>
      <c r="S811" s="21" t="s">
        <v>28</v>
      </c>
      <c r="T811" s="21">
        <v>3452</v>
      </c>
      <c r="U811" s="21" t="s">
        <v>29</v>
      </c>
      <c r="V811" s="21" t="s">
        <v>68</v>
      </c>
      <c r="W811" s="21" t="s">
        <v>75</v>
      </c>
      <c r="X811" s="21">
        <v>10</v>
      </c>
      <c r="Y811" s="23">
        <f>streaming_service_data!$X811*streaming_service_data!$E811</f>
        <v>79.900000000000006</v>
      </c>
      <c r="Z811" s="21" t="s">
        <v>405</v>
      </c>
      <c r="AA811" s="21">
        <v>2024</v>
      </c>
      <c r="AB811" s="21" t="str">
        <f t="shared" si="60"/>
        <v>Dec</v>
      </c>
      <c r="AC811" s="21">
        <f t="shared" si="61"/>
        <v>2024</v>
      </c>
      <c r="AD811" s="21" t="s">
        <v>479</v>
      </c>
      <c r="AE811" s="39">
        <f t="shared" si="62"/>
        <v>3.4333333333333331</v>
      </c>
      <c r="AF811" s="35">
        <f t="shared" si="63"/>
        <v>0.29126213592233008</v>
      </c>
      <c r="AG811" s="21">
        <f ca="1">TODAY()-streaming_service_data!$D811</f>
        <v>102</v>
      </c>
      <c r="AH811" s="24" t="str">
        <f ca="1">IF(AG811&lt;=100,"Active",IF(streaming_service_data!$AG811&lt;200,"Moderate","In-Active"))</f>
        <v>Moderate</v>
      </c>
      <c r="AI811" s="2">
        <f t="shared" si="64"/>
        <v>10</v>
      </c>
    </row>
    <row r="812" spans="1:35" s="2" customFormat="1" ht="15" x14ac:dyDescent="0.2">
      <c r="A812" s="17">
        <v>8353</v>
      </c>
      <c r="B812" s="17" t="s">
        <v>105</v>
      </c>
      <c r="C812" s="25">
        <v>45097</v>
      </c>
      <c r="D812" s="25">
        <v>45615</v>
      </c>
      <c r="E812" s="17">
        <v>15.99</v>
      </c>
      <c r="F812" s="17">
        <v>89</v>
      </c>
      <c r="G812" s="17" t="s">
        <v>79</v>
      </c>
      <c r="H812" s="17">
        <v>5</v>
      </c>
      <c r="I812" s="17">
        <v>3</v>
      </c>
      <c r="J812" s="17" t="b">
        <v>0</v>
      </c>
      <c r="K812" s="17">
        <v>387</v>
      </c>
      <c r="L812" s="17">
        <v>81</v>
      </c>
      <c r="M812" s="17" t="s">
        <v>59</v>
      </c>
      <c r="N812" s="17" t="s">
        <v>26</v>
      </c>
      <c r="O812" s="17" t="s">
        <v>56</v>
      </c>
      <c r="P812" s="17">
        <v>87</v>
      </c>
      <c r="Q812" s="17">
        <v>3.8</v>
      </c>
      <c r="R812" s="17" t="b">
        <v>1</v>
      </c>
      <c r="S812" s="17" t="s">
        <v>28</v>
      </c>
      <c r="T812" s="17">
        <v>2864</v>
      </c>
      <c r="U812" s="17" t="s">
        <v>65</v>
      </c>
      <c r="V812" s="17" t="s">
        <v>60</v>
      </c>
      <c r="W812" s="17" t="s">
        <v>31</v>
      </c>
      <c r="X812" s="17">
        <v>16</v>
      </c>
      <c r="Y812" s="19">
        <f>streaming_service_data!$X812*streaming_service_data!$E812</f>
        <v>255.84</v>
      </c>
      <c r="Z812" s="17" t="s">
        <v>409</v>
      </c>
      <c r="AA812" s="17">
        <v>2023</v>
      </c>
      <c r="AB812" s="17" t="str">
        <f t="shared" si="60"/>
        <v>Nov</v>
      </c>
      <c r="AC812" s="17">
        <f t="shared" si="61"/>
        <v>2024</v>
      </c>
      <c r="AD812" s="17" t="s">
        <v>480</v>
      </c>
      <c r="AE812" s="38">
        <f t="shared" si="62"/>
        <v>1.0229885057471264</v>
      </c>
      <c r="AF812" s="31">
        <f t="shared" si="63"/>
        <v>0.97752808988764039</v>
      </c>
      <c r="AG812" s="17">
        <f ca="1">TODAY()-streaming_service_data!$D812</f>
        <v>130</v>
      </c>
      <c r="AH812" s="20" t="str">
        <f ca="1">IF(AG812&lt;=100,"Active",IF(streaming_service_data!$AG812&lt;200,"Moderate","In-Active"))</f>
        <v>Moderate</v>
      </c>
      <c r="AI812" s="2">
        <f t="shared" si="64"/>
        <v>16</v>
      </c>
    </row>
    <row r="813" spans="1:35" s="2" customFormat="1" ht="15" x14ac:dyDescent="0.2">
      <c r="A813" s="21">
        <v>8356</v>
      </c>
      <c r="B813" s="21" t="s">
        <v>308</v>
      </c>
      <c r="C813" s="22">
        <v>44942</v>
      </c>
      <c r="D813" s="22">
        <v>45640</v>
      </c>
      <c r="E813" s="21">
        <v>15.99</v>
      </c>
      <c r="F813" s="21">
        <v>463</v>
      </c>
      <c r="G813" s="21" t="s">
        <v>62</v>
      </c>
      <c r="H813" s="21">
        <v>2</v>
      </c>
      <c r="I813" s="21">
        <v>1</v>
      </c>
      <c r="J813" s="21" t="b">
        <v>0</v>
      </c>
      <c r="K813" s="21">
        <v>844</v>
      </c>
      <c r="L813" s="21">
        <v>98</v>
      </c>
      <c r="M813" s="21" t="s">
        <v>44</v>
      </c>
      <c r="N813" s="21" t="s">
        <v>64</v>
      </c>
      <c r="O813" s="21" t="s">
        <v>56</v>
      </c>
      <c r="P813" s="21">
        <v>15</v>
      </c>
      <c r="Q813" s="21">
        <v>3.6</v>
      </c>
      <c r="R813" s="21" t="b">
        <v>1</v>
      </c>
      <c r="S813" s="21" t="s">
        <v>28</v>
      </c>
      <c r="T813" s="21">
        <v>945</v>
      </c>
      <c r="U813" s="21" t="s">
        <v>29</v>
      </c>
      <c r="V813" s="21" t="s">
        <v>68</v>
      </c>
      <c r="W813" s="21" t="s">
        <v>75</v>
      </c>
      <c r="X813" s="21">
        <v>22</v>
      </c>
      <c r="Y813" s="23">
        <f>streaming_service_data!$X813*streaming_service_data!$E813</f>
        <v>351.78000000000003</v>
      </c>
      <c r="Z813" s="21" t="s">
        <v>404</v>
      </c>
      <c r="AA813" s="21">
        <v>2023</v>
      </c>
      <c r="AB813" s="21" t="str">
        <f t="shared" si="60"/>
        <v>Dec</v>
      </c>
      <c r="AC813" s="21">
        <f t="shared" si="61"/>
        <v>2024</v>
      </c>
      <c r="AD813" s="21" t="s">
        <v>480</v>
      </c>
      <c r="AE813" s="39">
        <f t="shared" si="62"/>
        <v>30.866666666666667</v>
      </c>
      <c r="AF813" s="35">
        <f t="shared" si="63"/>
        <v>3.2397408207343416E-2</v>
      </c>
      <c r="AG813" s="21">
        <f ca="1">TODAY()-streaming_service_data!$D813</f>
        <v>105</v>
      </c>
      <c r="AH813" s="24" t="str">
        <f ca="1">IF(AG813&lt;=100,"Active",IF(streaming_service_data!$AG813&lt;200,"Moderate","In-Active"))</f>
        <v>Moderate</v>
      </c>
      <c r="AI813" s="2">
        <f t="shared" si="64"/>
        <v>22</v>
      </c>
    </row>
    <row r="814" spans="1:35" s="2" customFormat="1" ht="15" x14ac:dyDescent="0.2">
      <c r="A814" s="17">
        <v>8396</v>
      </c>
      <c r="B814" s="17" t="s">
        <v>47</v>
      </c>
      <c r="C814" s="25">
        <v>45338</v>
      </c>
      <c r="D814" s="25">
        <v>45608</v>
      </c>
      <c r="E814" s="17">
        <v>7.99</v>
      </c>
      <c r="F814" s="17">
        <v>169</v>
      </c>
      <c r="G814" s="17" t="s">
        <v>46</v>
      </c>
      <c r="H814" s="17">
        <v>1</v>
      </c>
      <c r="I814" s="17">
        <v>5</v>
      </c>
      <c r="J814" s="17" t="b">
        <v>0</v>
      </c>
      <c r="K814" s="17">
        <v>543</v>
      </c>
      <c r="L814" s="17">
        <v>111</v>
      </c>
      <c r="M814" s="17" t="s">
        <v>63</v>
      </c>
      <c r="N814" s="17" t="s">
        <v>26</v>
      </c>
      <c r="O814" s="17" t="s">
        <v>67</v>
      </c>
      <c r="P814" s="17">
        <v>28</v>
      </c>
      <c r="Q814" s="17">
        <v>3.7</v>
      </c>
      <c r="R814" s="17" t="b">
        <v>0</v>
      </c>
      <c r="S814" s="17" t="s">
        <v>28</v>
      </c>
      <c r="T814" s="17">
        <v>3277</v>
      </c>
      <c r="U814" s="17" t="s">
        <v>51</v>
      </c>
      <c r="V814" s="17" t="s">
        <v>68</v>
      </c>
      <c r="W814" s="17" t="s">
        <v>37</v>
      </c>
      <c r="X814" s="17">
        <v>8</v>
      </c>
      <c r="Y814" s="19">
        <f>streaming_service_data!$X814*streaming_service_data!$E814</f>
        <v>63.92</v>
      </c>
      <c r="Z814" s="17" t="s">
        <v>405</v>
      </c>
      <c r="AA814" s="17">
        <v>2024</v>
      </c>
      <c r="AB814" s="17" t="str">
        <f t="shared" si="60"/>
        <v>Nov</v>
      </c>
      <c r="AC814" s="17">
        <f t="shared" si="61"/>
        <v>2024</v>
      </c>
      <c r="AD814" s="17" t="s">
        <v>479</v>
      </c>
      <c r="AE814" s="38">
        <f t="shared" si="62"/>
        <v>6.0357142857142856</v>
      </c>
      <c r="AF814" s="31">
        <f t="shared" si="63"/>
        <v>0.16568047337278108</v>
      </c>
      <c r="AG814" s="17">
        <f ca="1">TODAY()-streaming_service_data!$D814</f>
        <v>137</v>
      </c>
      <c r="AH814" s="20" t="str">
        <f ca="1">IF(AG814&lt;=100,"Active",IF(streaming_service_data!$AG814&lt;200,"Moderate","In-Active"))</f>
        <v>Moderate</v>
      </c>
      <c r="AI814" s="2">
        <f t="shared" si="64"/>
        <v>8</v>
      </c>
    </row>
    <row r="815" spans="1:35" s="2" customFormat="1" ht="15" x14ac:dyDescent="0.2">
      <c r="A815" s="21">
        <v>8399</v>
      </c>
      <c r="B815" s="21" t="s">
        <v>235</v>
      </c>
      <c r="C815" s="22">
        <v>45049</v>
      </c>
      <c r="D815" s="22">
        <v>45363</v>
      </c>
      <c r="E815" s="21">
        <v>11.99</v>
      </c>
      <c r="F815" s="21">
        <v>34</v>
      </c>
      <c r="G815" s="21" t="s">
        <v>24</v>
      </c>
      <c r="H815" s="21">
        <v>1</v>
      </c>
      <c r="I815" s="21">
        <v>2</v>
      </c>
      <c r="J815" s="21" t="b">
        <v>1</v>
      </c>
      <c r="K815" s="21">
        <v>393</v>
      </c>
      <c r="L815" s="21">
        <v>130</v>
      </c>
      <c r="M815" s="21" t="s">
        <v>44</v>
      </c>
      <c r="N815" s="21" t="s">
        <v>64</v>
      </c>
      <c r="O815" s="21" t="s">
        <v>41</v>
      </c>
      <c r="P815" s="21">
        <v>10</v>
      </c>
      <c r="Q815" s="21">
        <v>3.9</v>
      </c>
      <c r="R815" s="21" t="b">
        <v>0</v>
      </c>
      <c r="S815" s="21" t="s">
        <v>28</v>
      </c>
      <c r="T815" s="21">
        <v>3426</v>
      </c>
      <c r="U815" s="21" t="s">
        <v>57</v>
      </c>
      <c r="V815" s="21" t="s">
        <v>30</v>
      </c>
      <c r="W815" s="21" t="s">
        <v>31</v>
      </c>
      <c r="X815" s="21">
        <v>10</v>
      </c>
      <c r="Y815" s="23">
        <f>streaming_service_data!$X815*streaming_service_data!$E815</f>
        <v>119.9</v>
      </c>
      <c r="Z815" s="21" t="s">
        <v>408</v>
      </c>
      <c r="AA815" s="21">
        <v>2023</v>
      </c>
      <c r="AB815" s="21" t="str">
        <f t="shared" si="60"/>
        <v>Mar</v>
      </c>
      <c r="AC815" s="21">
        <f t="shared" si="61"/>
        <v>2024</v>
      </c>
      <c r="AD815" s="21" t="s">
        <v>478</v>
      </c>
      <c r="AE815" s="39">
        <f t="shared" si="62"/>
        <v>3.4</v>
      </c>
      <c r="AF815" s="35">
        <f t="shared" si="63"/>
        <v>0.29411764705882354</v>
      </c>
      <c r="AG815" s="21">
        <f ca="1">TODAY()-streaming_service_data!$D815</f>
        <v>382</v>
      </c>
      <c r="AH815" s="24" t="str">
        <f ca="1">IF(AG815&lt;=100,"Active",IF(streaming_service_data!$AG815&lt;200,"Moderate","In-Active"))</f>
        <v>In-Active</v>
      </c>
      <c r="AI815" s="2">
        <f t="shared" si="64"/>
        <v>10</v>
      </c>
    </row>
    <row r="816" spans="1:35" s="2" customFormat="1" ht="15" x14ac:dyDescent="0.2">
      <c r="A816" s="17">
        <v>8406</v>
      </c>
      <c r="B816" s="17" t="s">
        <v>394</v>
      </c>
      <c r="C816" s="25">
        <v>45249</v>
      </c>
      <c r="D816" s="25">
        <v>45640</v>
      </c>
      <c r="E816" s="17">
        <v>11.99</v>
      </c>
      <c r="F816" s="17">
        <v>187</v>
      </c>
      <c r="G816" s="17" t="s">
        <v>24</v>
      </c>
      <c r="H816" s="17">
        <v>5</v>
      </c>
      <c r="I816" s="17">
        <v>5</v>
      </c>
      <c r="J816" s="17" t="b">
        <v>1</v>
      </c>
      <c r="K816" s="17">
        <v>491</v>
      </c>
      <c r="L816" s="17">
        <v>197</v>
      </c>
      <c r="M816" s="17" t="s">
        <v>44</v>
      </c>
      <c r="N816" s="17" t="s">
        <v>26</v>
      </c>
      <c r="O816" s="17" t="s">
        <v>67</v>
      </c>
      <c r="P816" s="17">
        <v>54</v>
      </c>
      <c r="Q816" s="17">
        <v>3.3</v>
      </c>
      <c r="R816" s="17" t="b">
        <v>1</v>
      </c>
      <c r="S816" s="17" t="s">
        <v>28</v>
      </c>
      <c r="T816" s="17">
        <v>4380</v>
      </c>
      <c r="U816" s="17" t="s">
        <v>29</v>
      </c>
      <c r="V816" s="17" t="s">
        <v>30</v>
      </c>
      <c r="W816" s="17" t="s">
        <v>31</v>
      </c>
      <c r="X816" s="17">
        <v>12</v>
      </c>
      <c r="Y816" s="19">
        <f>streaming_service_data!$X816*streaming_service_data!$E816</f>
        <v>143.88</v>
      </c>
      <c r="Z816" s="17" t="s">
        <v>414</v>
      </c>
      <c r="AA816" s="17">
        <v>2023</v>
      </c>
      <c r="AB816" s="17" t="str">
        <f t="shared" si="60"/>
        <v>Dec</v>
      </c>
      <c r="AC816" s="17">
        <f t="shared" si="61"/>
        <v>2024</v>
      </c>
      <c r="AD816" s="17" t="s">
        <v>478</v>
      </c>
      <c r="AE816" s="38">
        <f t="shared" si="62"/>
        <v>3.4629629629629628</v>
      </c>
      <c r="AF816" s="31">
        <f t="shared" si="63"/>
        <v>0.28877005347593582</v>
      </c>
      <c r="AG816" s="17">
        <f ca="1">TODAY()-streaming_service_data!$D816</f>
        <v>105</v>
      </c>
      <c r="AH816" s="20" t="str">
        <f ca="1">IF(AG816&lt;=100,"Active",IF(streaming_service_data!$AG816&lt;200,"Moderate","In-Active"))</f>
        <v>Moderate</v>
      </c>
      <c r="AI816" s="2">
        <f t="shared" si="64"/>
        <v>12</v>
      </c>
    </row>
    <row r="817" spans="1:35" s="2" customFormat="1" ht="15" x14ac:dyDescent="0.2">
      <c r="A817" s="21">
        <v>8408</v>
      </c>
      <c r="B817" s="21" t="s">
        <v>119</v>
      </c>
      <c r="C817" s="22">
        <v>45135</v>
      </c>
      <c r="D817" s="22">
        <v>45638</v>
      </c>
      <c r="E817" s="21">
        <v>7.99</v>
      </c>
      <c r="F817" s="21">
        <v>286</v>
      </c>
      <c r="G817" s="21" t="s">
        <v>46</v>
      </c>
      <c r="H817" s="21">
        <v>2</v>
      </c>
      <c r="I817" s="21">
        <v>5</v>
      </c>
      <c r="J817" s="21" t="b">
        <v>1</v>
      </c>
      <c r="K817" s="21">
        <v>543</v>
      </c>
      <c r="L817" s="21">
        <v>16</v>
      </c>
      <c r="M817" s="21" t="s">
        <v>25</v>
      </c>
      <c r="N817" s="21" t="s">
        <v>49</v>
      </c>
      <c r="O817" s="21" t="s">
        <v>41</v>
      </c>
      <c r="P817" s="21">
        <v>8</v>
      </c>
      <c r="Q817" s="21">
        <v>3.7</v>
      </c>
      <c r="R817" s="21" t="b">
        <v>1</v>
      </c>
      <c r="S817" s="21" t="s">
        <v>28</v>
      </c>
      <c r="T817" s="21">
        <v>3130</v>
      </c>
      <c r="U817" s="21" t="s">
        <v>29</v>
      </c>
      <c r="V817" s="21" t="s">
        <v>30</v>
      </c>
      <c r="W817" s="21" t="s">
        <v>75</v>
      </c>
      <c r="X817" s="21">
        <v>16</v>
      </c>
      <c r="Y817" s="23">
        <f>streaming_service_data!$X817*streaming_service_data!$E817</f>
        <v>127.84</v>
      </c>
      <c r="Z817" s="21" t="s">
        <v>410</v>
      </c>
      <c r="AA817" s="21">
        <v>2023</v>
      </c>
      <c r="AB817" s="21" t="str">
        <f t="shared" si="60"/>
        <v>Dec</v>
      </c>
      <c r="AC817" s="21">
        <f t="shared" si="61"/>
        <v>2024</v>
      </c>
      <c r="AD817" s="21" t="s">
        <v>479</v>
      </c>
      <c r="AE817" s="39">
        <f t="shared" si="62"/>
        <v>35.75</v>
      </c>
      <c r="AF817" s="35">
        <f t="shared" si="63"/>
        <v>2.7972027972027972E-2</v>
      </c>
      <c r="AG817" s="21">
        <f ca="1">TODAY()-streaming_service_data!$D817</f>
        <v>107</v>
      </c>
      <c r="AH817" s="24" t="str">
        <f ca="1">IF(AG817&lt;=100,"Active",IF(streaming_service_data!$AG817&lt;200,"Moderate","In-Active"))</f>
        <v>Moderate</v>
      </c>
      <c r="AI817" s="2">
        <f t="shared" si="64"/>
        <v>16</v>
      </c>
    </row>
    <row r="818" spans="1:35" s="2" customFormat="1" ht="15" x14ac:dyDescent="0.2">
      <c r="A818" s="17">
        <v>8414</v>
      </c>
      <c r="B818" s="17" t="s">
        <v>105</v>
      </c>
      <c r="C818" s="25">
        <v>45304</v>
      </c>
      <c r="D818" s="25">
        <v>45618</v>
      </c>
      <c r="E818" s="17">
        <v>11.99</v>
      </c>
      <c r="F818" s="17">
        <v>70</v>
      </c>
      <c r="G818" s="17" t="s">
        <v>33</v>
      </c>
      <c r="H818" s="17">
        <v>2</v>
      </c>
      <c r="I818" s="17">
        <v>3</v>
      </c>
      <c r="J818" s="17" t="b">
        <v>1</v>
      </c>
      <c r="K818" s="17">
        <v>803</v>
      </c>
      <c r="L818" s="17">
        <v>51</v>
      </c>
      <c r="M818" s="17" t="s">
        <v>48</v>
      </c>
      <c r="N818" s="17" t="s">
        <v>64</v>
      </c>
      <c r="O818" s="17" t="s">
        <v>41</v>
      </c>
      <c r="P818" s="17">
        <v>24</v>
      </c>
      <c r="Q818" s="17">
        <v>3.8</v>
      </c>
      <c r="R818" s="17" t="b">
        <v>0</v>
      </c>
      <c r="S818" s="17" t="s">
        <v>28</v>
      </c>
      <c r="T818" s="17">
        <v>1422</v>
      </c>
      <c r="U818" s="17" t="s">
        <v>57</v>
      </c>
      <c r="V818" s="17" t="s">
        <v>68</v>
      </c>
      <c r="W818" s="17" t="s">
        <v>75</v>
      </c>
      <c r="X818" s="17">
        <v>10</v>
      </c>
      <c r="Y818" s="19">
        <f>streaming_service_data!$X818*streaming_service_data!$E818</f>
        <v>119.9</v>
      </c>
      <c r="Z818" s="17" t="s">
        <v>404</v>
      </c>
      <c r="AA818" s="17">
        <v>2024</v>
      </c>
      <c r="AB818" s="17" t="str">
        <f t="shared" si="60"/>
        <v>Nov</v>
      </c>
      <c r="AC818" s="17">
        <f t="shared" si="61"/>
        <v>2024</v>
      </c>
      <c r="AD818" s="17" t="s">
        <v>478</v>
      </c>
      <c r="AE818" s="38">
        <f t="shared" si="62"/>
        <v>2.9166666666666665</v>
      </c>
      <c r="AF818" s="31">
        <f t="shared" si="63"/>
        <v>0.34285714285714286</v>
      </c>
      <c r="AG818" s="17">
        <f ca="1">TODAY()-streaming_service_data!$D818</f>
        <v>127</v>
      </c>
      <c r="AH818" s="20" t="str">
        <f ca="1">IF(AG818&lt;=100,"Active",IF(streaming_service_data!$AG818&lt;200,"Moderate","In-Active"))</f>
        <v>Moderate</v>
      </c>
      <c r="AI818" s="2">
        <f t="shared" si="64"/>
        <v>10</v>
      </c>
    </row>
    <row r="819" spans="1:35" s="2" customFormat="1" ht="15" x14ac:dyDescent="0.2">
      <c r="A819" s="21">
        <v>8416</v>
      </c>
      <c r="B819" s="21" t="s">
        <v>245</v>
      </c>
      <c r="C819" s="22">
        <v>45044</v>
      </c>
      <c r="D819" s="22">
        <v>45625</v>
      </c>
      <c r="E819" s="21">
        <v>11.99</v>
      </c>
      <c r="F819" s="21">
        <v>65</v>
      </c>
      <c r="G819" s="21" t="s">
        <v>33</v>
      </c>
      <c r="H819" s="21">
        <v>2</v>
      </c>
      <c r="I819" s="21">
        <v>3</v>
      </c>
      <c r="J819" s="21" t="b">
        <v>1</v>
      </c>
      <c r="K819" s="21">
        <v>302</v>
      </c>
      <c r="L819" s="21">
        <v>6</v>
      </c>
      <c r="M819" s="21" t="s">
        <v>44</v>
      </c>
      <c r="N819" s="21" t="s">
        <v>26</v>
      </c>
      <c r="O819" s="21" t="s">
        <v>27</v>
      </c>
      <c r="P819" s="21">
        <v>81</v>
      </c>
      <c r="Q819" s="21">
        <v>3.5</v>
      </c>
      <c r="R819" s="21" t="b">
        <v>1</v>
      </c>
      <c r="S819" s="21" t="s">
        <v>28</v>
      </c>
      <c r="T819" s="21">
        <v>3828</v>
      </c>
      <c r="U819" s="21" t="s">
        <v>65</v>
      </c>
      <c r="V819" s="21" t="s">
        <v>52</v>
      </c>
      <c r="W819" s="21" t="s">
        <v>37</v>
      </c>
      <c r="X819" s="21">
        <v>19</v>
      </c>
      <c r="Y819" s="23">
        <f>streaming_service_data!$X819*streaming_service_data!$E819</f>
        <v>227.81</v>
      </c>
      <c r="Z819" s="21" t="s">
        <v>407</v>
      </c>
      <c r="AA819" s="21">
        <v>2023</v>
      </c>
      <c r="AB819" s="21" t="str">
        <f t="shared" si="60"/>
        <v>Nov</v>
      </c>
      <c r="AC819" s="21">
        <f t="shared" si="61"/>
        <v>2024</v>
      </c>
      <c r="AD819" s="21" t="s">
        <v>478</v>
      </c>
      <c r="AE819" s="39">
        <f t="shared" si="62"/>
        <v>0.80246913580246915</v>
      </c>
      <c r="AF819" s="35">
        <f t="shared" si="63"/>
        <v>1.2461538461538462</v>
      </c>
      <c r="AG819" s="21">
        <f ca="1">TODAY()-streaming_service_data!$D819</f>
        <v>120</v>
      </c>
      <c r="AH819" s="24" t="str">
        <f ca="1">IF(AG819&lt;=100,"Active",IF(streaming_service_data!$AG819&lt;200,"Moderate","In-Active"))</f>
        <v>Moderate</v>
      </c>
      <c r="AI819" s="2">
        <f t="shared" si="64"/>
        <v>19</v>
      </c>
    </row>
    <row r="820" spans="1:35" s="2" customFormat="1" ht="15" x14ac:dyDescent="0.2">
      <c r="A820" s="17">
        <v>8425</v>
      </c>
      <c r="B820" s="17" t="s">
        <v>32</v>
      </c>
      <c r="C820" s="25">
        <v>45610</v>
      </c>
      <c r="D820" s="25">
        <v>45624</v>
      </c>
      <c r="E820" s="17">
        <v>7.99</v>
      </c>
      <c r="F820" s="17">
        <v>237</v>
      </c>
      <c r="G820" s="17" t="s">
        <v>62</v>
      </c>
      <c r="H820" s="17">
        <v>5</v>
      </c>
      <c r="I820" s="17">
        <v>3</v>
      </c>
      <c r="J820" s="17" t="b">
        <v>1</v>
      </c>
      <c r="K820" s="17">
        <v>168</v>
      </c>
      <c r="L820" s="17">
        <v>18</v>
      </c>
      <c r="M820" s="17" t="s">
        <v>59</v>
      </c>
      <c r="N820" s="17" t="s">
        <v>64</v>
      </c>
      <c r="O820" s="17" t="s">
        <v>41</v>
      </c>
      <c r="P820" s="17">
        <v>32</v>
      </c>
      <c r="Q820" s="17">
        <v>3.5</v>
      </c>
      <c r="R820" s="17" t="b">
        <v>1</v>
      </c>
      <c r="S820" s="17" t="s">
        <v>28</v>
      </c>
      <c r="T820" s="17">
        <v>3633</v>
      </c>
      <c r="U820" s="17" t="s">
        <v>57</v>
      </c>
      <c r="V820" s="17" t="s">
        <v>36</v>
      </c>
      <c r="W820" s="17" t="s">
        <v>37</v>
      </c>
      <c r="X820" s="17">
        <v>1</v>
      </c>
      <c r="Y820" s="19">
        <f>streaming_service_data!$X820*streaming_service_data!$E820</f>
        <v>7.99</v>
      </c>
      <c r="Z820" s="17" t="s">
        <v>414</v>
      </c>
      <c r="AA820" s="17">
        <v>2024</v>
      </c>
      <c r="AB820" s="17" t="str">
        <f t="shared" si="60"/>
        <v>Nov</v>
      </c>
      <c r="AC820" s="17">
        <f t="shared" si="61"/>
        <v>2024</v>
      </c>
      <c r="AD820" s="17" t="s">
        <v>479</v>
      </c>
      <c r="AE820" s="38">
        <f t="shared" si="62"/>
        <v>7.40625</v>
      </c>
      <c r="AF820" s="31">
        <f t="shared" si="63"/>
        <v>0.13502109704641349</v>
      </c>
      <c r="AG820" s="17">
        <f ca="1">TODAY()-streaming_service_data!$D820</f>
        <v>121</v>
      </c>
      <c r="AH820" s="20" t="str">
        <f ca="1">IF(AG820&lt;=100,"Active",IF(streaming_service_data!$AG820&lt;200,"Moderate","In-Active"))</f>
        <v>Moderate</v>
      </c>
      <c r="AI820" s="2">
        <f t="shared" si="64"/>
        <v>1</v>
      </c>
    </row>
    <row r="821" spans="1:35" s="2" customFormat="1" ht="15" x14ac:dyDescent="0.2">
      <c r="A821" s="21">
        <v>8439</v>
      </c>
      <c r="B821" s="21" t="s">
        <v>242</v>
      </c>
      <c r="C821" s="22">
        <v>45133</v>
      </c>
      <c r="D821" s="22">
        <v>45617</v>
      </c>
      <c r="E821" s="21">
        <v>11.99</v>
      </c>
      <c r="F821" s="21">
        <v>392</v>
      </c>
      <c r="G821" s="21" t="s">
        <v>55</v>
      </c>
      <c r="H821" s="21">
        <v>4</v>
      </c>
      <c r="I821" s="21">
        <v>1</v>
      </c>
      <c r="J821" s="21" t="b">
        <v>1</v>
      </c>
      <c r="K821" s="21">
        <v>813</v>
      </c>
      <c r="L821" s="21">
        <v>2</v>
      </c>
      <c r="M821" s="21" t="s">
        <v>44</v>
      </c>
      <c r="N821" s="21" t="s">
        <v>64</v>
      </c>
      <c r="O821" s="21" t="s">
        <v>56</v>
      </c>
      <c r="P821" s="21">
        <v>57</v>
      </c>
      <c r="Q821" s="21">
        <v>3</v>
      </c>
      <c r="R821" s="21" t="b">
        <v>1</v>
      </c>
      <c r="S821" s="21" t="s">
        <v>28</v>
      </c>
      <c r="T821" s="21">
        <v>1025</v>
      </c>
      <c r="U821" s="21" t="s">
        <v>35</v>
      </c>
      <c r="V821" s="21" t="s">
        <v>52</v>
      </c>
      <c r="W821" s="21" t="s">
        <v>75</v>
      </c>
      <c r="X821" s="21">
        <v>15</v>
      </c>
      <c r="Y821" s="23">
        <f>streaming_service_data!$X821*streaming_service_data!$E821</f>
        <v>179.85</v>
      </c>
      <c r="Z821" s="21" t="s">
        <v>410</v>
      </c>
      <c r="AA821" s="21">
        <v>2023</v>
      </c>
      <c r="AB821" s="21" t="str">
        <f t="shared" si="60"/>
        <v>Nov</v>
      </c>
      <c r="AC821" s="21">
        <f t="shared" si="61"/>
        <v>2024</v>
      </c>
      <c r="AD821" s="21" t="s">
        <v>478</v>
      </c>
      <c r="AE821" s="39">
        <f t="shared" si="62"/>
        <v>6.8771929824561404</v>
      </c>
      <c r="AF821" s="35">
        <f t="shared" si="63"/>
        <v>0.14540816326530612</v>
      </c>
      <c r="AG821" s="21">
        <f ca="1">TODAY()-streaming_service_data!$D821</f>
        <v>128</v>
      </c>
      <c r="AH821" s="24" t="str">
        <f ca="1">IF(AG821&lt;=100,"Active",IF(streaming_service_data!$AG821&lt;200,"Moderate","In-Active"))</f>
        <v>Moderate</v>
      </c>
      <c r="AI821" s="2">
        <f t="shared" si="64"/>
        <v>15</v>
      </c>
    </row>
    <row r="822" spans="1:35" s="2" customFormat="1" ht="15" x14ac:dyDescent="0.2">
      <c r="A822" s="17">
        <v>8447</v>
      </c>
      <c r="B822" s="17" t="s">
        <v>69</v>
      </c>
      <c r="C822" s="25">
        <v>45013</v>
      </c>
      <c r="D822" s="25">
        <v>45618</v>
      </c>
      <c r="E822" s="17">
        <v>11.99</v>
      </c>
      <c r="F822" s="17">
        <v>411</v>
      </c>
      <c r="G822" s="17" t="s">
        <v>62</v>
      </c>
      <c r="H822" s="17">
        <v>5</v>
      </c>
      <c r="I822" s="17">
        <v>4</v>
      </c>
      <c r="J822" s="17" t="b">
        <v>1</v>
      </c>
      <c r="K822" s="17">
        <v>352</v>
      </c>
      <c r="L822" s="17">
        <v>78</v>
      </c>
      <c r="M822" s="17" t="s">
        <v>44</v>
      </c>
      <c r="N822" s="17" t="s">
        <v>49</v>
      </c>
      <c r="O822" s="17" t="s">
        <v>56</v>
      </c>
      <c r="P822" s="17">
        <v>47</v>
      </c>
      <c r="Q822" s="17">
        <v>3.7</v>
      </c>
      <c r="R822" s="17" t="b">
        <v>0</v>
      </c>
      <c r="S822" s="17" t="s">
        <v>28</v>
      </c>
      <c r="T822" s="17">
        <v>650</v>
      </c>
      <c r="U822" s="17" t="s">
        <v>65</v>
      </c>
      <c r="V822" s="17" t="s">
        <v>68</v>
      </c>
      <c r="W822" s="17" t="s">
        <v>31</v>
      </c>
      <c r="X822" s="17">
        <v>19</v>
      </c>
      <c r="Y822" s="19">
        <f>streaming_service_data!$X822*streaming_service_data!$E822</f>
        <v>227.81</v>
      </c>
      <c r="Z822" s="17" t="s">
        <v>406</v>
      </c>
      <c r="AA822" s="17">
        <v>2023</v>
      </c>
      <c r="AB822" s="17" t="str">
        <f t="shared" si="60"/>
        <v>Nov</v>
      </c>
      <c r="AC822" s="17">
        <f t="shared" si="61"/>
        <v>2024</v>
      </c>
      <c r="AD822" s="17" t="s">
        <v>478</v>
      </c>
      <c r="AE822" s="38">
        <f t="shared" si="62"/>
        <v>8.7446808510638299</v>
      </c>
      <c r="AF822" s="31">
        <f t="shared" si="63"/>
        <v>0.11435523114355231</v>
      </c>
      <c r="AG822" s="17">
        <f ca="1">TODAY()-streaming_service_data!$D822</f>
        <v>127</v>
      </c>
      <c r="AH822" s="20" t="str">
        <f ca="1">IF(AG822&lt;=100,"Active",IF(streaming_service_data!$AG822&lt;200,"Moderate","In-Active"))</f>
        <v>Moderate</v>
      </c>
      <c r="AI822" s="2">
        <f t="shared" si="64"/>
        <v>19</v>
      </c>
    </row>
    <row r="823" spans="1:35" s="2" customFormat="1" ht="15" x14ac:dyDescent="0.2">
      <c r="A823" s="21">
        <v>8451</v>
      </c>
      <c r="B823" s="21" t="s">
        <v>354</v>
      </c>
      <c r="C823" s="22">
        <v>44960</v>
      </c>
      <c r="D823" s="22">
        <v>45619</v>
      </c>
      <c r="E823" s="21">
        <v>11.99</v>
      </c>
      <c r="F823" s="21">
        <v>192</v>
      </c>
      <c r="G823" s="21" t="s">
        <v>24</v>
      </c>
      <c r="H823" s="21">
        <v>3</v>
      </c>
      <c r="I823" s="21">
        <v>3</v>
      </c>
      <c r="J823" s="21" t="b">
        <v>0</v>
      </c>
      <c r="K823" s="21">
        <v>585</v>
      </c>
      <c r="L823" s="21">
        <v>82</v>
      </c>
      <c r="M823" s="21" t="s">
        <v>63</v>
      </c>
      <c r="N823" s="21" t="s">
        <v>64</v>
      </c>
      <c r="O823" s="21" t="s">
        <v>27</v>
      </c>
      <c r="P823" s="21">
        <v>59</v>
      </c>
      <c r="Q823" s="21">
        <v>4.0999999999999996</v>
      </c>
      <c r="R823" s="21" t="b">
        <v>1</v>
      </c>
      <c r="S823" s="21" t="s">
        <v>28</v>
      </c>
      <c r="T823" s="21">
        <v>2897</v>
      </c>
      <c r="U823" s="21" t="s">
        <v>51</v>
      </c>
      <c r="V823" s="21" t="s">
        <v>60</v>
      </c>
      <c r="W823" s="21" t="s">
        <v>53</v>
      </c>
      <c r="X823" s="21">
        <v>21</v>
      </c>
      <c r="Y823" s="23">
        <f>streaming_service_data!$X823*streaming_service_data!$E823</f>
        <v>251.79</v>
      </c>
      <c r="Z823" s="21" t="s">
        <v>405</v>
      </c>
      <c r="AA823" s="21">
        <v>2023</v>
      </c>
      <c r="AB823" s="21" t="str">
        <f t="shared" si="60"/>
        <v>Nov</v>
      </c>
      <c r="AC823" s="21">
        <f t="shared" si="61"/>
        <v>2024</v>
      </c>
      <c r="AD823" s="21" t="s">
        <v>478</v>
      </c>
      <c r="AE823" s="39">
        <f t="shared" si="62"/>
        <v>3.2542372881355934</v>
      </c>
      <c r="AF823" s="35">
        <f t="shared" si="63"/>
        <v>0.30729166666666669</v>
      </c>
      <c r="AG823" s="21">
        <f ca="1">TODAY()-streaming_service_data!$D823</f>
        <v>126</v>
      </c>
      <c r="AH823" s="24" t="str">
        <f ca="1">IF(AG823&lt;=100,"Active",IF(streaming_service_data!$AG823&lt;200,"Moderate","In-Active"))</f>
        <v>Moderate</v>
      </c>
      <c r="AI823" s="2">
        <f t="shared" si="64"/>
        <v>21</v>
      </c>
    </row>
    <row r="824" spans="1:35" s="2" customFormat="1" ht="15" x14ac:dyDescent="0.2">
      <c r="A824" s="17">
        <v>8453</v>
      </c>
      <c r="B824" s="17" t="s">
        <v>213</v>
      </c>
      <c r="C824" s="25">
        <v>45429</v>
      </c>
      <c r="D824" s="25">
        <v>45623</v>
      </c>
      <c r="E824" s="17">
        <v>11.99</v>
      </c>
      <c r="F824" s="17">
        <v>136</v>
      </c>
      <c r="G824" s="17" t="s">
        <v>79</v>
      </c>
      <c r="H824" s="17">
        <v>2</v>
      </c>
      <c r="I824" s="17">
        <v>5</v>
      </c>
      <c r="J824" s="17" t="b">
        <v>1</v>
      </c>
      <c r="K824" s="17">
        <v>112</v>
      </c>
      <c r="L824" s="17">
        <v>181</v>
      </c>
      <c r="M824" s="17" t="s">
        <v>48</v>
      </c>
      <c r="N824" s="17" t="s">
        <v>64</v>
      </c>
      <c r="O824" s="17" t="s">
        <v>27</v>
      </c>
      <c r="P824" s="17">
        <v>15</v>
      </c>
      <c r="Q824" s="17">
        <v>3.6</v>
      </c>
      <c r="R824" s="17" t="b">
        <v>0</v>
      </c>
      <c r="S824" s="17" t="s">
        <v>28</v>
      </c>
      <c r="T824" s="17">
        <v>2634</v>
      </c>
      <c r="U824" s="17" t="s">
        <v>57</v>
      </c>
      <c r="V824" s="17" t="s">
        <v>52</v>
      </c>
      <c r="W824" s="17" t="s">
        <v>53</v>
      </c>
      <c r="X824" s="17">
        <v>6</v>
      </c>
      <c r="Y824" s="19">
        <f>streaming_service_data!$X824*streaming_service_data!$E824</f>
        <v>71.94</v>
      </c>
      <c r="Z824" s="17" t="s">
        <v>408</v>
      </c>
      <c r="AA824" s="17">
        <v>2024</v>
      </c>
      <c r="AB824" s="17" t="str">
        <f t="shared" si="60"/>
        <v>Nov</v>
      </c>
      <c r="AC824" s="17">
        <f t="shared" si="61"/>
        <v>2024</v>
      </c>
      <c r="AD824" s="17" t="s">
        <v>478</v>
      </c>
      <c r="AE824" s="38">
        <f t="shared" si="62"/>
        <v>9.0666666666666664</v>
      </c>
      <c r="AF824" s="31">
        <f t="shared" si="63"/>
        <v>0.11029411764705882</v>
      </c>
      <c r="AG824" s="17">
        <f ca="1">TODAY()-streaming_service_data!$D824</f>
        <v>122</v>
      </c>
      <c r="AH824" s="20" t="str">
        <f ca="1">IF(AG824&lt;=100,"Active",IF(streaming_service_data!$AG824&lt;200,"Moderate","In-Active"))</f>
        <v>Moderate</v>
      </c>
      <c r="AI824" s="2">
        <f t="shared" si="64"/>
        <v>6</v>
      </c>
    </row>
    <row r="825" spans="1:35" s="2" customFormat="1" ht="15" x14ac:dyDescent="0.2">
      <c r="A825" s="21">
        <v>8473</v>
      </c>
      <c r="B825" s="21" t="s">
        <v>294</v>
      </c>
      <c r="C825" s="22">
        <v>44982</v>
      </c>
      <c r="D825" s="22">
        <v>45638</v>
      </c>
      <c r="E825" s="21">
        <v>11.99</v>
      </c>
      <c r="F825" s="21">
        <v>12</v>
      </c>
      <c r="G825" s="21" t="s">
        <v>46</v>
      </c>
      <c r="H825" s="21">
        <v>4</v>
      </c>
      <c r="I825" s="21">
        <v>6</v>
      </c>
      <c r="J825" s="21" t="b">
        <v>0</v>
      </c>
      <c r="K825" s="21">
        <v>718</v>
      </c>
      <c r="L825" s="21">
        <v>100</v>
      </c>
      <c r="M825" s="21" t="s">
        <v>74</v>
      </c>
      <c r="N825" s="21" t="s">
        <v>40</v>
      </c>
      <c r="O825" s="21" t="s">
        <v>41</v>
      </c>
      <c r="P825" s="21">
        <v>24</v>
      </c>
      <c r="Q825" s="21">
        <v>4.0999999999999996</v>
      </c>
      <c r="R825" s="21" t="b">
        <v>0</v>
      </c>
      <c r="S825" s="21" t="s">
        <v>28</v>
      </c>
      <c r="T825" s="21">
        <v>1289</v>
      </c>
      <c r="U825" s="21" t="s">
        <v>29</v>
      </c>
      <c r="V825" s="21" t="s">
        <v>52</v>
      </c>
      <c r="W825" s="21" t="s">
        <v>53</v>
      </c>
      <c r="X825" s="21">
        <v>21</v>
      </c>
      <c r="Y825" s="23">
        <f>streaming_service_data!$X825*streaming_service_data!$E825</f>
        <v>251.79</v>
      </c>
      <c r="Z825" s="21" t="s">
        <v>405</v>
      </c>
      <c r="AA825" s="21">
        <v>2023</v>
      </c>
      <c r="AB825" s="21" t="str">
        <f t="shared" si="60"/>
        <v>Dec</v>
      </c>
      <c r="AC825" s="21">
        <f t="shared" si="61"/>
        <v>2024</v>
      </c>
      <c r="AD825" s="21" t="s">
        <v>478</v>
      </c>
      <c r="AE825" s="39">
        <f t="shared" si="62"/>
        <v>0.5</v>
      </c>
      <c r="AF825" s="35">
        <f t="shared" si="63"/>
        <v>2</v>
      </c>
      <c r="AG825" s="21">
        <f ca="1">TODAY()-streaming_service_data!$D825</f>
        <v>107</v>
      </c>
      <c r="AH825" s="24" t="str">
        <f ca="1">IF(AG825&lt;=100,"Active",IF(streaming_service_data!$AG825&lt;200,"Moderate","In-Active"))</f>
        <v>Moderate</v>
      </c>
      <c r="AI825" s="2">
        <f t="shared" si="64"/>
        <v>21</v>
      </c>
    </row>
    <row r="826" spans="1:35" s="2" customFormat="1" ht="15" x14ac:dyDescent="0.2">
      <c r="A826" s="17">
        <v>8477</v>
      </c>
      <c r="B826" s="17" t="s">
        <v>152</v>
      </c>
      <c r="C826" s="25">
        <v>45125</v>
      </c>
      <c r="D826" s="25">
        <v>45334</v>
      </c>
      <c r="E826" s="17">
        <v>7.99</v>
      </c>
      <c r="F826" s="17">
        <v>48</v>
      </c>
      <c r="G826" s="17" t="s">
        <v>33</v>
      </c>
      <c r="H826" s="17">
        <v>4</v>
      </c>
      <c r="I826" s="17">
        <v>2</v>
      </c>
      <c r="J826" s="17" t="b">
        <v>0</v>
      </c>
      <c r="K826" s="17">
        <v>33</v>
      </c>
      <c r="L826" s="17">
        <v>7</v>
      </c>
      <c r="M826" s="17" t="s">
        <v>25</v>
      </c>
      <c r="N826" s="17" t="s">
        <v>26</v>
      </c>
      <c r="O826" s="17" t="s">
        <v>34</v>
      </c>
      <c r="P826" s="17">
        <v>13</v>
      </c>
      <c r="Q826" s="17">
        <v>4.8</v>
      </c>
      <c r="R826" s="17" t="b">
        <v>1</v>
      </c>
      <c r="S826" s="17" t="s">
        <v>28</v>
      </c>
      <c r="T826" s="17">
        <v>1327</v>
      </c>
      <c r="U826" s="17" t="s">
        <v>51</v>
      </c>
      <c r="V826" s="17" t="s">
        <v>60</v>
      </c>
      <c r="W826" s="17" t="s">
        <v>53</v>
      </c>
      <c r="X826" s="17">
        <v>6</v>
      </c>
      <c r="Y826" s="19">
        <f>streaming_service_data!$X826*streaming_service_data!$E826</f>
        <v>47.94</v>
      </c>
      <c r="Z826" s="17" t="s">
        <v>410</v>
      </c>
      <c r="AA826" s="17">
        <v>2023</v>
      </c>
      <c r="AB826" s="17" t="str">
        <f t="shared" si="60"/>
        <v>Feb</v>
      </c>
      <c r="AC826" s="17">
        <f t="shared" si="61"/>
        <v>2024</v>
      </c>
      <c r="AD826" s="17" t="s">
        <v>479</v>
      </c>
      <c r="AE826" s="38">
        <f t="shared" si="62"/>
        <v>3.6923076923076925</v>
      </c>
      <c r="AF826" s="31">
        <f t="shared" si="63"/>
        <v>0.27083333333333331</v>
      </c>
      <c r="AG826" s="17">
        <f ca="1">TODAY()-streaming_service_data!$D826</f>
        <v>411</v>
      </c>
      <c r="AH826" s="20" t="str">
        <f ca="1">IF(AG826&lt;=100,"Active",IF(streaming_service_data!$AG826&lt;200,"Moderate","In-Active"))</f>
        <v>In-Active</v>
      </c>
      <c r="AI826" s="2">
        <f t="shared" si="64"/>
        <v>6</v>
      </c>
    </row>
    <row r="827" spans="1:35" s="2" customFormat="1" ht="15" x14ac:dyDescent="0.2">
      <c r="A827" s="21">
        <v>8481</v>
      </c>
      <c r="B827" s="21" t="s">
        <v>94</v>
      </c>
      <c r="C827" s="22">
        <v>45581</v>
      </c>
      <c r="D827" s="22">
        <v>45516</v>
      </c>
      <c r="E827" s="21">
        <v>7.99</v>
      </c>
      <c r="F827" s="21">
        <v>479</v>
      </c>
      <c r="G827" s="21" t="s">
        <v>79</v>
      </c>
      <c r="H827" s="21">
        <v>4</v>
      </c>
      <c r="I827" s="21">
        <v>5</v>
      </c>
      <c r="J827" s="21" t="b">
        <v>0</v>
      </c>
      <c r="K827" s="21">
        <v>159</v>
      </c>
      <c r="L827" s="21">
        <v>136</v>
      </c>
      <c r="M827" s="21" t="s">
        <v>39</v>
      </c>
      <c r="N827" s="21" t="s">
        <v>64</v>
      </c>
      <c r="O827" s="21" t="s">
        <v>34</v>
      </c>
      <c r="P827" s="21">
        <v>7</v>
      </c>
      <c r="Q827" s="21">
        <v>4.2</v>
      </c>
      <c r="R827" s="21" t="b">
        <v>1</v>
      </c>
      <c r="S827" s="21" t="s">
        <v>28</v>
      </c>
      <c r="T827" s="21">
        <v>3655</v>
      </c>
      <c r="U827" s="21" t="s">
        <v>51</v>
      </c>
      <c r="V827" s="21" t="s">
        <v>52</v>
      </c>
      <c r="W827" s="21" t="s">
        <v>37</v>
      </c>
      <c r="X827" s="21">
        <v>2</v>
      </c>
      <c r="Y827" s="23">
        <f>streaming_service_data!$X827*streaming_service_data!$E827</f>
        <v>15.98</v>
      </c>
      <c r="Z827" s="21" t="s">
        <v>413</v>
      </c>
      <c r="AA827" s="21">
        <v>2024</v>
      </c>
      <c r="AB827" s="21" t="str">
        <f t="shared" si="60"/>
        <v>Aug</v>
      </c>
      <c r="AC827" s="21">
        <f t="shared" si="61"/>
        <v>2024</v>
      </c>
      <c r="AD827" s="21" t="s">
        <v>479</v>
      </c>
      <c r="AE827" s="39">
        <f t="shared" si="62"/>
        <v>68.428571428571431</v>
      </c>
      <c r="AF827" s="35">
        <f t="shared" si="63"/>
        <v>1.4613778705636743E-2</v>
      </c>
      <c r="AG827" s="21">
        <f ca="1">TODAY()-streaming_service_data!$D827</f>
        <v>229</v>
      </c>
      <c r="AH827" s="24" t="str">
        <f ca="1">IF(AG827&lt;=100,"Active",IF(streaming_service_data!$AG827&lt;200,"Moderate","In-Active"))</f>
        <v>In-Active</v>
      </c>
      <c r="AI827" s="2">
        <f t="shared" si="64"/>
        <v>2</v>
      </c>
    </row>
    <row r="828" spans="1:35" s="2" customFormat="1" ht="15" x14ac:dyDescent="0.2">
      <c r="A828" s="17">
        <v>8495</v>
      </c>
      <c r="B828" s="17" t="s">
        <v>378</v>
      </c>
      <c r="C828" s="25">
        <v>45536</v>
      </c>
      <c r="D828" s="25">
        <v>45622</v>
      </c>
      <c r="E828" s="17">
        <v>7.99</v>
      </c>
      <c r="F828" s="17">
        <v>460</v>
      </c>
      <c r="G828" s="17" t="s">
        <v>62</v>
      </c>
      <c r="H828" s="17">
        <v>5</v>
      </c>
      <c r="I828" s="17">
        <v>2</v>
      </c>
      <c r="J828" s="17" t="b">
        <v>0</v>
      </c>
      <c r="K828" s="17">
        <v>559</v>
      </c>
      <c r="L828" s="17">
        <v>136</v>
      </c>
      <c r="M828" s="17" t="s">
        <v>74</v>
      </c>
      <c r="N828" s="17" t="s">
        <v>49</v>
      </c>
      <c r="O828" s="17" t="s">
        <v>34</v>
      </c>
      <c r="P828" s="17">
        <v>58</v>
      </c>
      <c r="Q828" s="17">
        <v>3.6</v>
      </c>
      <c r="R828" s="17" t="b">
        <v>0</v>
      </c>
      <c r="S828" s="17" t="s">
        <v>28</v>
      </c>
      <c r="T828" s="17">
        <v>4650</v>
      </c>
      <c r="U828" s="17" t="s">
        <v>35</v>
      </c>
      <c r="V828" s="17" t="s">
        <v>68</v>
      </c>
      <c r="W828" s="17" t="s">
        <v>53</v>
      </c>
      <c r="X828" s="17">
        <v>2</v>
      </c>
      <c r="Y828" s="19">
        <f>streaming_service_data!$X828*streaming_service_data!$E828</f>
        <v>15.98</v>
      </c>
      <c r="Z828" s="17" t="s">
        <v>412</v>
      </c>
      <c r="AA828" s="17">
        <v>2024</v>
      </c>
      <c r="AB828" s="17" t="str">
        <f t="shared" si="60"/>
        <v>Nov</v>
      </c>
      <c r="AC828" s="17">
        <f t="shared" si="61"/>
        <v>2024</v>
      </c>
      <c r="AD828" s="17" t="s">
        <v>479</v>
      </c>
      <c r="AE828" s="38">
        <f t="shared" si="62"/>
        <v>7.931034482758621</v>
      </c>
      <c r="AF828" s="31">
        <f t="shared" si="63"/>
        <v>0.12608695652173912</v>
      </c>
      <c r="AG828" s="17">
        <f ca="1">TODAY()-streaming_service_data!$D828</f>
        <v>123</v>
      </c>
      <c r="AH828" s="20" t="str">
        <f ca="1">IF(AG828&lt;=100,"Active",IF(streaming_service_data!$AG828&lt;200,"Moderate","In-Active"))</f>
        <v>Moderate</v>
      </c>
      <c r="AI828" s="2">
        <f t="shared" si="64"/>
        <v>2</v>
      </c>
    </row>
    <row r="829" spans="1:35" s="2" customFormat="1" ht="15" x14ac:dyDescent="0.2">
      <c r="A829" s="21">
        <v>8501</v>
      </c>
      <c r="B829" s="21" t="s">
        <v>82</v>
      </c>
      <c r="C829" s="22">
        <v>45508</v>
      </c>
      <c r="D829" s="22">
        <v>45615</v>
      </c>
      <c r="E829" s="21">
        <v>11.99</v>
      </c>
      <c r="F829" s="21">
        <v>42</v>
      </c>
      <c r="G829" s="21" t="s">
        <v>46</v>
      </c>
      <c r="H829" s="21">
        <v>5</v>
      </c>
      <c r="I829" s="21">
        <v>2</v>
      </c>
      <c r="J829" s="21" t="b">
        <v>1</v>
      </c>
      <c r="K829" s="21">
        <v>464</v>
      </c>
      <c r="L829" s="21">
        <v>171</v>
      </c>
      <c r="M829" s="21" t="s">
        <v>25</v>
      </c>
      <c r="N829" s="21" t="s">
        <v>64</v>
      </c>
      <c r="O829" s="21" t="s">
        <v>56</v>
      </c>
      <c r="P829" s="21">
        <v>88</v>
      </c>
      <c r="Q829" s="21">
        <v>4.5999999999999996</v>
      </c>
      <c r="R829" s="21" t="b">
        <v>1</v>
      </c>
      <c r="S829" s="21" t="s">
        <v>28</v>
      </c>
      <c r="T829" s="21">
        <v>3307</v>
      </c>
      <c r="U829" s="21" t="s">
        <v>51</v>
      </c>
      <c r="V829" s="21" t="s">
        <v>52</v>
      </c>
      <c r="W829" s="21" t="s">
        <v>53</v>
      </c>
      <c r="X829" s="21">
        <v>3</v>
      </c>
      <c r="Y829" s="23">
        <f>streaming_service_data!$X829*streaming_service_data!$E829</f>
        <v>35.97</v>
      </c>
      <c r="Z829" s="21" t="s">
        <v>411</v>
      </c>
      <c r="AA829" s="21">
        <v>2024</v>
      </c>
      <c r="AB829" s="21" t="str">
        <f t="shared" si="60"/>
        <v>Nov</v>
      </c>
      <c r="AC829" s="21">
        <f t="shared" si="61"/>
        <v>2024</v>
      </c>
      <c r="AD829" s="21" t="s">
        <v>478</v>
      </c>
      <c r="AE829" s="39">
        <f t="shared" si="62"/>
        <v>0.47727272727272729</v>
      </c>
      <c r="AF829" s="35">
        <f t="shared" si="63"/>
        <v>2.0952380952380953</v>
      </c>
      <c r="AG829" s="21">
        <f ca="1">TODAY()-streaming_service_data!$D829</f>
        <v>130</v>
      </c>
      <c r="AH829" s="24" t="str">
        <f ca="1">IF(AG829&lt;=100,"Active",IF(streaming_service_data!$AG829&lt;200,"Moderate","In-Active"))</f>
        <v>Moderate</v>
      </c>
      <c r="AI829" s="2">
        <f t="shared" si="64"/>
        <v>3</v>
      </c>
    </row>
    <row r="830" spans="1:35" s="2" customFormat="1" ht="15" x14ac:dyDescent="0.2">
      <c r="A830" s="17">
        <v>8528</v>
      </c>
      <c r="B830" s="17" t="s">
        <v>183</v>
      </c>
      <c r="C830" s="25">
        <v>45612</v>
      </c>
      <c r="D830" s="25">
        <v>45625</v>
      </c>
      <c r="E830" s="17">
        <v>7.99</v>
      </c>
      <c r="F830" s="17">
        <v>384</v>
      </c>
      <c r="G830" s="17" t="s">
        <v>43</v>
      </c>
      <c r="H830" s="17">
        <v>5</v>
      </c>
      <c r="I830" s="17">
        <v>1</v>
      </c>
      <c r="J830" s="17" t="b">
        <v>0</v>
      </c>
      <c r="K830" s="17">
        <v>423</v>
      </c>
      <c r="L830" s="17">
        <v>110</v>
      </c>
      <c r="M830" s="17" t="s">
        <v>74</v>
      </c>
      <c r="N830" s="17" t="s">
        <v>49</v>
      </c>
      <c r="O830" s="17" t="s">
        <v>41</v>
      </c>
      <c r="P830" s="17">
        <v>61</v>
      </c>
      <c r="Q830" s="17">
        <v>4.7</v>
      </c>
      <c r="R830" s="17" t="b">
        <v>1</v>
      </c>
      <c r="S830" s="17" t="s">
        <v>28</v>
      </c>
      <c r="T830" s="17">
        <v>3648</v>
      </c>
      <c r="U830" s="17" t="s">
        <v>29</v>
      </c>
      <c r="V830" s="17" t="s">
        <v>60</v>
      </c>
      <c r="W830" s="17" t="s">
        <v>53</v>
      </c>
      <c r="X830" s="17">
        <v>1</v>
      </c>
      <c r="Y830" s="19">
        <f>streaming_service_data!$X830*streaming_service_data!$E830</f>
        <v>7.99</v>
      </c>
      <c r="Z830" s="17" t="s">
        <v>414</v>
      </c>
      <c r="AA830" s="17">
        <v>2024</v>
      </c>
      <c r="AB830" s="17" t="str">
        <f t="shared" si="60"/>
        <v>Nov</v>
      </c>
      <c r="AC830" s="17">
        <f t="shared" si="61"/>
        <v>2024</v>
      </c>
      <c r="AD830" s="17" t="s">
        <v>479</v>
      </c>
      <c r="AE830" s="38">
        <f t="shared" si="62"/>
        <v>6.2950819672131146</v>
      </c>
      <c r="AF830" s="31">
        <f t="shared" si="63"/>
        <v>0.15885416666666666</v>
      </c>
      <c r="AG830" s="17">
        <f ca="1">TODAY()-streaming_service_data!$D830</f>
        <v>120</v>
      </c>
      <c r="AH830" s="20" t="str">
        <f ca="1">IF(AG830&lt;=100,"Active",IF(streaming_service_data!$AG830&lt;200,"Moderate","In-Active"))</f>
        <v>Moderate</v>
      </c>
      <c r="AI830" s="2">
        <f t="shared" si="64"/>
        <v>1</v>
      </c>
    </row>
    <row r="831" spans="1:35" s="2" customFormat="1" ht="15" x14ac:dyDescent="0.2">
      <c r="A831" s="21">
        <v>8530</v>
      </c>
      <c r="B831" s="21" t="s">
        <v>144</v>
      </c>
      <c r="C831" s="22">
        <v>45010</v>
      </c>
      <c r="D831" s="22">
        <v>45394</v>
      </c>
      <c r="E831" s="21">
        <v>11.99</v>
      </c>
      <c r="F831" s="21">
        <v>88</v>
      </c>
      <c r="G831" s="21" t="s">
        <v>46</v>
      </c>
      <c r="H831" s="21">
        <v>1</v>
      </c>
      <c r="I831" s="21">
        <v>6</v>
      </c>
      <c r="J831" s="21" t="b">
        <v>1</v>
      </c>
      <c r="K831" s="21">
        <v>962</v>
      </c>
      <c r="L831" s="21">
        <v>183</v>
      </c>
      <c r="M831" s="21" t="s">
        <v>59</v>
      </c>
      <c r="N831" s="21" t="s">
        <v>40</v>
      </c>
      <c r="O831" s="21" t="s">
        <v>56</v>
      </c>
      <c r="P831" s="21">
        <v>90</v>
      </c>
      <c r="Q831" s="21">
        <v>5</v>
      </c>
      <c r="R831" s="21" t="b">
        <v>0</v>
      </c>
      <c r="S831" s="21" t="s">
        <v>28</v>
      </c>
      <c r="T831" s="21">
        <v>4646</v>
      </c>
      <c r="U831" s="21" t="s">
        <v>51</v>
      </c>
      <c r="V831" s="21" t="s">
        <v>68</v>
      </c>
      <c r="W831" s="21" t="s">
        <v>31</v>
      </c>
      <c r="X831" s="21">
        <v>12</v>
      </c>
      <c r="Y831" s="23">
        <f>streaming_service_data!$X831*streaming_service_data!$E831</f>
        <v>143.88</v>
      </c>
      <c r="Z831" s="21" t="s">
        <v>406</v>
      </c>
      <c r="AA831" s="21">
        <v>2023</v>
      </c>
      <c r="AB831" s="21" t="str">
        <f t="shared" si="60"/>
        <v>Apr</v>
      </c>
      <c r="AC831" s="21">
        <f t="shared" si="61"/>
        <v>2024</v>
      </c>
      <c r="AD831" s="21" t="s">
        <v>478</v>
      </c>
      <c r="AE831" s="39">
        <f t="shared" si="62"/>
        <v>0.97777777777777775</v>
      </c>
      <c r="AF831" s="35">
        <f t="shared" si="63"/>
        <v>1.0227272727272727</v>
      </c>
      <c r="AG831" s="21">
        <f ca="1">TODAY()-streaming_service_data!$D831</f>
        <v>351</v>
      </c>
      <c r="AH831" s="24" t="str">
        <f ca="1">IF(AG831&lt;=100,"Active",IF(streaming_service_data!$AG831&lt;200,"Moderate","In-Active"))</f>
        <v>In-Active</v>
      </c>
      <c r="AI831" s="2">
        <f t="shared" si="64"/>
        <v>12</v>
      </c>
    </row>
    <row r="832" spans="1:35" s="2" customFormat="1" ht="15" x14ac:dyDescent="0.2">
      <c r="A832" s="17">
        <v>8552</v>
      </c>
      <c r="B832" s="17" t="s">
        <v>23</v>
      </c>
      <c r="C832" s="25">
        <v>45252</v>
      </c>
      <c r="D832" s="25">
        <v>45623</v>
      </c>
      <c r="E832" s="17">
        <v>15.99</v>
      </c>
      <c r="F832" s="17">
        <v>390</v>
      </c>
      <c r="G832" s="17" t="s">
        <v>24</v>
      </c>
      <c r="H832" s="17">
        <v>2</v>
      </c>
      <c r="I832" s="17">
        <v>4</v>
      </c>
      <c r="J832" s="17" t="b">
        <v>0</v>
      </c>
      <c r="K832" s="17">
        <v>537</v>
      </c>
      <c r="L832" s="17">
        <v>101</v>
      </c>
      <c r="M832" s="17" t="s">
        <v>44</v>
      </c>
      <c r="N832" s="17" t="s">
        <v>40</v>
      </c>
      <c r="O832" s="17" t="s">
        <v>50</v>
      </c>
      <c r="P832" s="17">
        <v>64</v>
      </c>
      <c r="Q832" s="17">
        <v>3</v>
      </c>
      <c r="R832" s="17" t="b">
        <v>1</v>
      </c>
      <c r="S832" s="17" t="s">
        <v>28</v>
      </c>
      <c r="T832" s="17">
        <v>3726</v>
      </c>
      <c r="U832" s="17" t="s">
        <v>35</v>
      </c>
      <c r="V832" s="17" t="s">
        <v>68</v>
      </c>
      <c r="W832" s="17" t="s">
        <v>53</v>
      </c>
      <c r="X832" s="17">
        <v>12</v>
      </c>
      <c r="Y832" s="19">
        <f>streaming_service_data!$X832*streaming_service_data!$E832</f>
        <v>191.88</v>
      </c>
      <c r="Z832" s="17" t="s">
        <v>414</v>
      </c>
      <c r="AA832" s="17">
        <v>2023</v>
      </c>
      <c r="AB832" s="17" t="str">
        <f t="shared" si="60"/>
        <v>Nov</v>
      </c>
      <c r="AC832" s="17">
        <f t="shared" si="61"/>
        <v>2024</v>
      </c>
      <c r="AD832" s="17" t="s">
        <v>480</v>
      </c>
      <c r="AE832" s="38">
        <f t="shared" si="62"/>
        <v>6.09375</v>
      </c>
      <c r="AF832" s="31">
        <f t="shared" si="63"/>
        <v>0.1641025641025641</v>
      </c>
      <c r="AG832" s="17">
        <f ca="1">TODAY()-streaming_service_data!$D832</f>
        <v>122</v>
      </c>
      <c r="AH832" s="20" t="str">
        <f ca="1">IF(AG832&lt;=100,"Active",IF(streaming_service_data!$AG832&lt;200,"Moderate","In-Active"))</f>
        <v>Moderate</v>
      </c>
      <c r="AI832" s="2">
        <f t="shared" si="64"/>
        <v>12</v>
      </c>
    </row>
    <row r="833" spans="1:35" s="2" customFormat="1" ht="15" x14ac:dyDescent="0.2">
      <c r="A833" s="21">
        <v>8554</v>
      </c>
      <c r="B833" s="21" t="s">
        <v>108</v>
      </c>
      <c r="C833" s="22">
        <v>44969</v>
      </c>
      <c r="D833" s="22">
        <v>45617</v>
      </c>
      <c r="E833" s="21">
        <v>15.99</v>
      </c>
      <c r="F833" s="21">
        <v>182</v>
      </c>
      <c r="G833" s="21" t="s">
        <v>79</v>
      </c>
      <c r="H833" s="21">
        <v>1</v>
      </c>
      <c r="I833" s="21">
        <v>2</v>
      </c>
      <c r="J833" s="21" t="b">
        <v>1</v>
      </c>
      <c r="K833" s="21">
        <v>442</v>
      </c>
      <c r="L833" s="21">
        <v>87</v>
      </c>
      <c r="M833" s="21" t="s">
        <v>25</v>
      </c>
      <c r="N833" s="21" t="s">
        <v>49</v>
      </c>
      <c r="O833" s="21" t="s">
        <v>41</v>
      </c>
      <c r="P833" s="21">
        <v>62</v>
      </c>
      <c r="Q833" s="21">
        <v>4.9000000000000004</v>
      </c>
      <c r="R833" s="21" t="b">
        <v>0</v>
      </c>
      <c r="S833" s="21" t="s">
        <v>28</v>
      </c>
      <c r="T833" s="21">
        <v>1901</v>
      </c>
      <c r="U833" s="21" t="s">
        <v>35</v>
      </c>
      <c r="V833" s="21" t="s">
        <v>60</v>
      </c>
      <c r="W833" s="21" t="s">
        <v>37</v>
      </c>
      <c r="X833" s="21">
        <v>21</v>
      </c>
      <c r="Y833" s="23">
        <f>streaming_service_data!$X833*streaming_service_data!$E833</f>
        <v>335.79</v>
      </c>
      <c r="Z833" s="21" t="s">
        <v>405</v>
      </c>
      <c r="AA833" s="21">
        <v>2023</v>
      </c>
      <c r="AB833" s="21" t="str">
        <f t="shared" si="60"/>
        <v>Nov</v>
      </c>
      <c r="AC833" s="21">
        <f t="shared" si="61"/>
        <v>2024</v>
      </c>
      <c r="AD833" s="21" t="s">
        <v>480</v>
      </c>
      <c r="AE833" s="39">
        <f t="shared" si="62"/>
        <v>2.935483870967742</v>
      </c>
      <c r="AF833" s="35">
        <f t="shared" si="63"/>
        <v>0.34065934065934067</v>
      </c>
      <c r="AG833" s="21">
        <f ca="1">TODAY()-streaming_service_data!$D833</f>
        <v>128</v>
      </c>
      <c r="AH833" s="24" t="str">
        <f ca="1">IF(AG833&lt;=100,"Active",IF(streaming_service_data!$AG833&lt;200,"Moderate","In-Active"))</f>
        <v>Moderate</v>
      </c>
      <c r="AI833" s="2">
        <f t="shared" si="64"/>
        <v>21</v>
      </c>
    </row>
    <row r="834" spans="1:35" s="2" customFormat="1" ht="15" x14ac:dyDescent="0.2">
      <c r="A834" s="17">
        <v>8564</v>
      </c>
      <c r="B834" s="17" t="s">
        <v>135</v>
      </c>
      <c r="C834" s="25">
        <v>45033</v>
      </c>
      <c r="D834" s="25">
        <v>45303</v>
      </c>
      <c r="E834" s="17">
        <v>7.99</v>
      </c>
      <c r="F834" s="17">
        <v>84</v>
      </c>
      <c r="G834" s="17" t="s">
        <v>79</v>
      </c>
      <c r="H834" s="17">
        <v>1</v>
      </c>
      <c r="I834" s="17">
        <v>2</v>
      </c>
      <c r="J834" s="17" t="b">
        <v>1</v>
      </c>
      <c r="K834" s="17">
        <v>871</v>
      </c>
      <c r="L834" s="17">
        <v>187</v>
      </c>
      <c r="M834" s="17" t="s">
        <v>25</v>
      </c>
      <c r="N834" s="17" t="s">
        <v>40</v>
      </c>
      <c r="O834" s="17" t="s">
        <v>41</v>
      </c>
      <c r="P834" s="17">
        <v>96</v>
      </c>
      <c r="Q834" s="17">
        <v>4.5</v>
      </c>
      <c r="R834" s="17" t="b">
        <v>1</v>
      </c>
      <c r="S834" s="17" t="s">
        <v>28</v>
      </c>
      <c r="T834" s="17">
        <v>2416</v>
      </c>
      <c r="U834" s="17" t="s">
        <v>29</v>
      </c>
      <c r="V834" s="17" t="s">
        <v>60</v>
      </c>
      <c r="W834" s="17" t="s">
        <v>31</v>
      </c>
      <c r="X834" s="17">
        <v>8</v>
      </c>
      <c r="Y834" s="19">
        <f>streaming_service_data!$X834*streaming_service_data!$E834</f>
        <v>63.92</v>
      </c>
      <c r="Z834" s="17" t="s">
        <v>407</v>
      </c>
      <c r="AA834" s="17">
        <v>2023</v>
      </c>
      <c r="AB834" s="17" t="str">
        <f t="shared" ref="AB834:AB897" si="65">LOOKUP(MONTH(D834),$AN$2:$AN$13,$AO$2:$AO$13)</f>
        <v>Jan</v>
      </c>
      <c r="AC834" s="17">
        <f t="shared" ref="AC834:AC897" si="66">YEAR(D834)</f>
        <v>2024</v>
      </c>
      <c r="AD834" s="17" t="s">
        <v>479</v>
      </c>
      <c r="AE834" s="38">
        <f t="shared" si="62"/>
        <v>0.875</v>
      </c>
      <c r="AF834" s="31">
        <f t="shared" si="63"/>
        <v>1.1428571428571428</v>
      </c>
      <c r="AG834" s="17">
        <f ca="1">TODAY()-streaming_service_data!$D834</f>
        <v>442</v>
      </c>
      <c r="AH834" s="20" t="str">
        <f ca="1">IF(AG834&lt;=100,"Active",IF(streaming_service_data!$AG834&lt;200,"Moderate","In-Active"))</f>
        <v>In-Active</v>
      </c>
      <c r="AI834" s="2">
        <f t="shared" si="64"/>
        <v>8</v>
      </c>
    </row>
    <row r="835" spans="1:35" s="2" customFormat="1" ht="15" x14ac:dyDescent="0.2">
      <c r="A835" s="21">
        <v>8567</v>
      </c>
      <c r="B835" s="21" t="s">
        <v>72</v>
      </c>
      <c r="C835" s="22">
        <v>45430</v>
      </c>
      <c r="D835" s="22">
        <v>45639</v>
      </c>
      <c r="E835" s="21">
        <v>7.99</v>
      </c>
      <c r="F835" s="21">
        <v>203</v>
      </c>
      <c r="G835" s="21" t="s">
        <v>43</v>
      </c>
      <c r="H835" s="21">
        <v>1</v>
      </c>
      <c r="I835" s="21">
        <v>3</v>
      </c>
      <c r="J835" s="21" t="b">
        <v>1</v>
      </c>
      <c r="K835" s="21">
        <v>738</v>
      </c>
      <c r="L835" s="21">
        <v>96</v>
      </c>
      <c r="M835" s="21" t="s">
        <v>59</v>
      </c>
      <c r="N835" s="21" t="s">
        <v>64</v>
      </c>
      <c r="O835" s="21" t="s">
        <v>67</v>
      </c>
      <c r="P835" s="21">
        <v>10</v>
      </c>
      <c r="Q835" s="21">
        <v>4</v>
      </c>
      <c r="R835" s="21" t="b">
        <v>0</v>
      </c>
      <c r="S835" s="21" t="s">
        <v>28</v>
      </c>
      <c r="T835" s="21">
        <v>1504</v>
      </c>
      <c r="U835" s="21" t="s">
        <v>57</v>
      </c>
      <c r="V835" s="21" t="s">
        <v>52</v>
      </c>
      <c r="W835" s="21" t="s">
        <v>75</v>
      </c>
      <c r="X835" s="21">
        <v>6</v>
      </c>
      <c r="Y835" s="23">
        <f>streaming_service_data!$X835*streaming_service_data!$E835</f>
        <v>47.94</v>
      </c>
      <c r="Z835" s="21" t="s">
        <v>408</v>
      </c>
      <c r="AA835" s="21">
        <v>2024</v>
      </c>
      <c r="AB835" s="21" t="str">
        <f t="shared" si="65"/>
        <v>Dec</v>
      </c>
      <c r="AC835" s="21">
        <f t="shared" si="66"/>
        <v>2024</v>
      </c>
      <c r="AD835" s="21" t="s">
        <v>479</v>
      </c>
      <c r="AE835" s="39">
        <f t="shared" ref="AE835:AE898" si="67">IFERROR(F835/P835,0)</f>
        <v>20.3</v>
      </c>
      <c r="AF835" s="35">
        <f t="shared" ref="AF835:AF898" si="68">P835/F835</f>
        <v>4.9261083743842367E-2</v>
      </c>
      <c r="AG835" s="21">
        <f ca="1">TODAY()-streaming_service_data!$D835</f>
        <v>106</v>
      </c>
      <c r="AH835" s="24" t="str">
        <f ca="1">IF(AG835&lt;=100,"Active",IF(streaming_service_data!$AG835&lt;200,"Moderate","In-Active"))</f>
        <v>Moderate</v>
      </c>
      <c r="AI835" s="2">
        <f t="shared" ref="AI835:AI898" si="69">IF(IF(C835&gt;D835,DATEDIF(D835,C835,"m"),DATEDIF(C835,D835,"m"))=0,1,IF(C835&gt;D835,DATEDIF(D835,C835,"m"),DATEDIF(C835,D835,"m")))</f>
        <v>6</v>
      </c>
    </row>
    <row r="836" spans="1:35" s="2" customFormat="1" ht="15" x14ac:dyDescent="0.2">
      <c r="A836" s="17">
        <v>8571</v>
      </c>
      <c r="B836" s="17" t="s">
        <v>214</v>
      </c>
      <c r="C836" s="25">
        <v>45074</v>
      </c>
      <c r="D836" s="25">
        <v>45641</v>
      </c>
      <c r="E836" s="17">
        <v>15.99</v>
      </c>
      <c r="F836" s="17">
        <v>482</v>
      </c>
      <c r="G836" s="17" t="s">
        <v>24</v>
      </c>
      <c r="H836" s="17">
        <v>2</v>
      </c>
      <c r="I836" s="17">
        <v>5</v>
      </c>
      <c r="J836" s="17" t="b">
        <v>1</v>
      </c>
      <c r="K836" s="17">
        <v>838</v>
      </c>
      <c r="L836" s="17">
        <v>159</v>
      </c>
      <c r="M836" s="17" t="s">
        <v>39</v>
      </c>
      <c r="N836" s="17" t="s">
        <v>40</v>
      </c>
      <c r="O836" s="17" t="s">
        <v>67</v>
      </c>
      <c r="P836" s="17">
        <v>39</v>
      </c>
      <c r="Q836" s="17">
        <v>4.8</v>
      </c>
      <c r="R836" s="17" t="b">
        <v>0</v>
      </c>
      <c r="S836" s="17" t="s">
        <v>28</v>
      </c>
      <c r="T836" s="17">
        <v>2978</v>
      </c>
      <c r="U836" s="17" t="s">
        <v>65</v>
      </c>
      <c r="V836" s="17" t="s">
        <v>60</v>
      </c>
      <c r="W836" s="17" t="s">
        <v>53</v>
      </c>
      <c r="X836" s="17">
        <v>18</v>
      </c>
      <c r="Y836" s="19">
        <f>streaming_service_data!$X836*streaming_service_data!$E836</f>
        <v>287.82</v>
      </c>
      <c r="Z836" s="17" t="s">
        <v>408</v>
      </c>
      <c r="AA836" s="17">
        <v>2023</v>
      </c>
      <c r="AB836" s="17" t="str">
        <f t="shared" si="65"/>
        <v>Dec</v>
      </c>
      <c r="AC836" s="17">
        <f t="shared" si="66"/>
        <v>2024</v>
      </c>
      <c r="AD836" s="17" t="s">
        <v>480</v>
      </c>
      <c r="AE836" s="38">
        <f t="shared" si="67"/>
        <v>12.358974358974359</v>
      </c>
      <c r="AF836" s="31">
        <f t="shared" si="68"/>
        <v>8.0912863070539423E-2</v>
      </c>
      <c r="AG836" s="17">
        <f ca="1">TODAY()-streaming_service_data!$D836</f>
        <v>104</v>
      </c>
      <c r="AH836" s="20" t="str">
        <f ca="1">IF(AG836&lt;=100,"Active",IF(streaming_service_data!$AG836&lt;200,"Moderate","In-Active"))</f>
        <v>Moderate</v>
      </c>
      <c r="AI836" s="2">
        <f t="shared" si="69"/>
        <v>18</v>
      </c>
    </row>
    <row r="837" spans="1:35" s="2" customFormat="1" ht="15" x14ac:dyDescent="0.2">
      <c r="A837" s="21">
        <v>8580</v>
      </c>
      <c r="B837" s="21" t="s">
        <v>237</v>
      </c>
      <c r="C837" s="22">
        <v>45328</v>
      </c>
      <c r="D837" s="22">
        <v>45577</v>
      </c>
      <c r="E837" s="21">
        <v>15.99</v>
      </c>
      <c r="F837" s="21">
        <v>119</v>
      </c>
      <c r="G837" s="21" t="s">
        <v>79</v>
      </c>
      <c r="H837" s="21">
        <v>4</v>
      </c>
      <c r="I837" s="21">
        <v>2</v>
      </c>
      <c r="J837" s="21" t="b">
        <v>0</v>
      </c>
      <c r="K837" s="21">
        <v>936</v>
      </c>
      <c r="L837" s="21">
        <v>188</v>
      </c>
      <c r="M837" s="21" t="s">
        <v>25</v>
      </c>
      <c r="N837" s="21" t="s">
        <v>64</v>
      </c>
      <c r="O837" s="21" t="s">
        <v>41</v>
      </c>
      <c r="P837" s="21">
        <v>59</v>
      </c>
      <c r="Q837" s="21">
        <v>4.0999999999999996</v>
      </c>
      <c r="R837" s="21" t="b">
        <v>1</v>
      </c>
      <c r="S837" s="21" t="s">
        <v>28</v>
      </c>
      <c r="T837" s="21">
        <v>1690</v>
      </c>
      <c r="U837" s="21" t="s">
        <v>35</v>
      </c>
      <c r="V837" s="21" t="s">
        <v>36</v>
      </c>
      <c r="W837" s="21" t="s">
        <v>75</v>
      </c>
      <c r="X837" s="21">
        <v>8</v>
      </c>
      <c r="Y837" s="23">
        <f>streaming_service_data!$X837*streaming_service_data!$E837</f>
        <v>127.92</v>
      </c>
      <c r="Z837" s="21" t="s">
        <v>405</v>
      </c>
      <c r="AA837" s="21">
        <v>2024</v>
      </c>
      <c r="AB837" s="21" t="str">
        <f t="shared" si="65"/>
        <v>Oct</v>
      </c>
      <c r="AC837" s="21">
        <f t="shared" si="66"/>
        <v>2024</v>
      </c>
      <c r="AD837" s="21" t="s">
        <v>480</v>
      </c>
      <c r="AE837" s="39">
        <f t="shared" si="67"/>
        <v>2.0169491525423728</v>
      </c>
      <c r="AF837" s="35">
        <f t="shared" si="68"/>
        <v>0.49579831932773111</v>
      </c>
      <c r="AG837" s="21">
        <f ca="1">TODAY()-streaming_service_data!$D837</f>
        <v>168</v>
      </c>
      <c r="AH837" s="24" t="str">
        <f ca="1">IF(AG837&lt;=100,"Active",IF(streaming_service_data!$AG837&lt;200,"Moderate","In-Active"))</f>
        <v>Moderate</v>
      </c>
      <c r="AI837" s="2">
        <f t="shared" si="69"/>
        <v>8</v>
      </c>
    </row>
    <row r="838" spans="1:35" s="2" customFormat="1" ht="15" x14ac:dyDescent="0.2">
      <c r="A838" s="17">
        <v>8581</v>
      </c>
      <c r="B838" s="17" t="s">
        <v>131</v>
      </c>
      <c r="C838" s="25">
        <v>45276</v>
      </c>
      <c r="D838" s="25">
        <v>45616</v>
      </c>
      <c r="E838" s="17">
        <v>11.99</v>
      </c>
      <c r="F838" s="17">
        <v>390</v>
      </c>
      <c r="G838" s="17" t="s">
        <v>79</v>
      </c>
      <c r="H838" s="17">
        <v>5</v>
      </c>
      <c r="I838" s="17">
        <v>1</v>
      </c>
      <c r="J838" s="17" t="b">
        <v>1</v>
      </c>
      <c r="K838" s="17">
        <v>889</v>
      </c>
      <c r="L838" s="17">
        <v>145</v>
      </c>
      <c r="M838" s="17" t="s">
        <v>25</v>
      </c>
      <c r="N838" s="17" t="s">
        <v>26</v>
      </c>
      <c r="O838" s="17" t="s">
        <v>27</v>
      </c>
      <c r="P838" s="17">
        <v>60</v>
      </c>
      <c r="Q838" s="17">
        <v>4.5</v>
      </c>
      <c r="R838" s="17" t="b">
        <v>1</v>
      </c>
      <c r="S838" s="17" t="s">
        <v>28</v>
      </c>
      <c r="T838" s="17">
        <v>3027</v>
      </c>
      <c r="U838" s="17" t="s">
        <v>51</v>
      </c>
      <c r="V838" s="17" t="s">
        <v>68</v>
      </c>
      <c r="W838" s="17" t="s">
        <v>31</v>
      </c>
      <c r="X838" s="17">
        <v>11</v>
      </c>
      <c r="Y838" s="19">
        <f>streaming_service_data!$X838*streaming_service_data!$E838</f>
        <v>131.89000000000001</v>
      </c>
      <c r="Z838" s="17" t="s">
        <v>415</v>
      </c>
      <c r="AA838" s="17">
        <v>2023</v>
      </c>
      <c r="AB838" s="17" t="str">
        <f t="shared" si="65"/>
        <v>Nov</v>
      </c>
      <c r="AC838" s="17">
        <f t="shared" si="66"/>
        <v>2024</v>
      </c>
      <c r="AD838" s="17" t="s">
        <v>478</v>
      </c>
      <c r="AE838" s="38">
        <f t="shared" si="67"/>
        <v>6.5</v>
      </c>
      <c r="AF838" s="31">
        <f t="shared" si="68"/>
        <v>0.15384615384615385</v>
      </c>
      <c r="AG838" s="17">
        <f ca="1">TODAY()-streaming_service_data!$D838</f>
        <v>129</v>
      </c>
      <c r="AH838" s="20" t="str">
        <f ca="1">IF(AG838&lt;=100,"Active",IF(streaming_service_data!$AG838&lt;200,"Moderate","In-Active"))</f>
        <v>Moderate</v>
      </c>
      <c r="AI838" s="2">
        <f t="shared" si="69"/>
        <v>11</v>
      </c>
    </row>
    <row r="839" spans="1:35" s="2" customFormat="1" ht="15" x14ac:dyDescent="0.2">
      <c r="A839" s="21">
        <v>8583</v>
      </c>
      <c r="B839" s="21" t="s">
        <v>87</v>
      </c>
      <c r="C839" s="22">
        <v>45612</v>
      </c>
      <c r="D839" s="22">
        <v>45623</v>
      </c>
      <c r="E839" s="21">
        <v>15.99</v>
      </c>
      <c r="F839" s="21">
        <v>352</v>
      </c>
      <c r="G839" s="21" t="s">
        <v>43</v>
      </c>
      <c r="H839" s="21">
        <v>3</v>
      </c>
      <c r="I839" s="21">
        <v>3</v>
      </c>
      <c r="J839" s="21" t="b">
        <v>0</v>
      </c>
      <c r="K839" s="21">
        <v>154</v>
      </c>
      <c r="L839" s="21">
        <v>148</v>
      </c>
      <c r="M839" s="21" t="s">
        <v>74</v>
      </c>
      <c r="N839" s="21" t="s">
        <v>40</v>
      </c>
      <c r="O839" s="21" t="s">
        <v>56</v>
      </c>
      <c r="P839" s="21">
        <v>39</v>
      </c>
      <c r="Q839" s="21">
        <v>4.7</v>
      </c>
      <c r="R839" s="21" t="b">
        <v>1</v>
      </c>
      <c r="S839" s="21" t="s">
        <v>28</v>
      </c>
      <c r="T839" s="21">
        <v>4588</v>
      </c>
      <c r="U839" s="21" t="s">
        <v>57</v>
      </c>
      <c r="V839" s="21" t="s">
        <v>30</v>
      </c>
      <c r="W839" s="21" t="s">
        <v>53</v>
      </c>
      <c r="X839" s="21">
        <v>1</v>
      </c>
      <c r="Y839" s="23">
        <f>streaming_service_data!$X839*streaming_service_data!$E839</f>
        <v>15.99</v>
      </c>
      <c r="Z839" s="21" t="s">
        <v>414</v>
      </c>
      <c r="AA839" s="21">
        <v>2024</v>
      </c>
      <c r="AB839" s="21" t="str">
        <f t="shared" si="65"/>
        <v>Nov</v>
      </c>
      <c r="AC839" s="21">
        <f t="shared" si="66"/>
        <v>2024</v>
      </c>
      <c r="AD839" s="21" t="s">
        <v>480</v>
      </c>
      <c r="AE839" s="39">
        <f t="shared" si="67"/>
        <v>9.0256410256410255</v>
      </c>
      <c r="AF839" s="35">
        <f t="shared" si="68"/>
        <v>0.11079545454545454</v>
      </c>
      <c r="AG839" s="21">
        <f ca="1">TODAY()-streaming_service_data!$D839</f>
        <v>122</v>
      </c>
      <c r="AH839" s="24" t="str">
        <f ca="1">IF(AG839&lt;=100,"Active",IF(streaming_service_data!$AG839&lt;200,"Moderate","In-Active"))</f>
        <v>Moderate</v>
      </c>
      <c r="AI839" s="2">
        <f t="shared" si="69"/>
        <v>1</v>
      </c>
    </row>
    <row r="840" spans="1:35" s="2" customFormat="1" ht="15" x14ac:dyDescent="0.2">
      <c r="A840" s="17">
        <v>8589</v>
      </c>
      <c r="B840" s="17" t="s">
        <v>137</v>
      </c>
      <c r="C840" s="25">
        <v>44945</v>
      </c>
      <c r="D840" s="25">
        <v>45616</v>
      </c>
      <c r="E840" s="17">
        <v>11.99</v>
      </c>
      <c r="F840" s="17">
        <v>102</v>
      </c>
      <c r="G840" s="17" t="s">
        <v>79</v>
      </c>
      <c r="H840" s="17">
        <v>2</v>
      </c>
      <c r="I840" s="17">
        <v>1</v>
      </c>
      <c r="J840" s="17" t="b">
        <v>1</v>
      </c>
      <c r="K840" s="17">
        <v>108</v>
      </c>
      <c r="L840" s="17">
        <v>105</v>
      </c>
      <c r="M840" s="17" t="s">
        <v>74</v>
      </c>
      <c r="N840" s="17" t="s">
        <v>26</v>
      </c>
      <c r="O840" s="17" t="s">
        <v>56</v>
      </c>
      <c r="P840" s="17">
        <v>76</v>
      </c>
      <c r="Q840" s="17">
        <v>4.7</v>
      </c>
      <c r="R840" s="17" t="b">
        <v>0</v>
      </c>
      <c r="S840" s="17" t="s">
        <v>28</v>
      </c>
      <c r="T840" s="17">
        <v>933</v>
      </c>
      <c r="U840" s="17" t="s">
        <v>35</v>
      </c>
      <c r="V840" s="17" t="s">
        <v>30</v>
      </c>
      <c r="W840" s="17" t="s">
        <v>75</v>
      </c>
      <c r="X840" s="17">
        <v>22</v>
      </c>
      <c r="Y840" s="19">
        <f>streaming_service_data!$X840*streaming_service_data!$E840</f>
        <v>263.78000000000003</v>
      </c>
      <c r="Z840" s="17" t="s">
        <v>404</v>
      </c>
      <c r="AA840" s="17">
        <v>2023</v>
      </c>
      <c r="AB840" s="17" t="str">
        <f t="shared" si="65"/>
        <v>Nov</v>
      </c>
      <c r="AC840" s="17">
        <f t="shared" si="66"/>
        <v>2024</v>
      </c>
      <c r="AD840" s="17" t="s">
        <v>478</v>
      </c>
      <c r="AE840" s="38">
        <f t="shared" si="67"/>
        <v>1.3421052631578947</v>
      </c>
      <c r="AF840" s="31">
        <f t="shared" si="68"/>
        <v>0.74509803921568629</v>
      </c>
      <c r="AG840" s="17">
        <f ca="1">TODAY()-streaming_service_data!$D840</f>
        <v>129</v>
      </c>
      <c r="AH840" s="20" t="str">
        <f ca="1">IF(AG840&lt;=100,"Active",IF(streaming_service_data!$AG840&lt;200,"Moderate","In-Active"))</f>
        <v>Moderate</v>
      </c>
      <c r="AI840" s="2">
        <f t="shared" si="69"/>
        <v>22</v>
      </c>
    </row>
    <row r="841" spans="1:35" s="2" customFormat="1" ht="15" x14ac:dyDescent="0.2">
      <c r="A841" s="21">
        <v>8593</v>
      </c>
      <c r="B841" s="21" t="s">
        <v>108</v>
      </c>
      <c r="C841" s="22">
        <v>45496</v>
      </c>
      <c r="D841" s="22">
        <v>45577</v>
      </c>
      <c r="E841" s="21">
        <v>15.99</v>
      </c>
      <c r="F841" s="21">
        <v>65</v>
      </c>
      <c r="G841" s="21" t="s">
        <v>55</v>
      </c>
      <c r="H841" s="21">
        <v>4</v>
      </c>
      <c r="I841" s="21">
        <v>3</v>
      </c>
      <c r="J841" s="21" t="b">
        <v>0</v>
      </c>
      <c r="K841" s="21">
        <v>238</v>
      </c>
      <c r="L841" s="21">
        <v>39</v>
      </c>
      <c r="M841" s="21" t="s">
        <v>74</v>
      </c>
      <c r="N841" s="21" t="s">
        <v>64</v>
      </c>
      <c r="O841" s="21" t="s">
        <v>34</v>
      </c>
      <c r="P841" s="21">
        <v>23</v>
      </c>
      <c r="Q841" s="21">
        <v>4.7</v>
      </c>
      <c r="R841" s="21" t="b">
        <v>0</v>
      </c>
      <c r="S841" s="21" t="s">
        <v>28</v>
      </c>
      <c r="T841" s="21">
        <v>2678</v>
      </c>
      <c r="U841" s="21" t="s">
        <v>51</v>
      </c>
      <c r="V841" s="21" t="s">
        <v>60</v>
      </c>
      <c r="W841" s="21" t="s">
        <v>37</v>
      </c>
      <c r="X841" s="21">
        <v>2</v>
      </c>
      <c r="Y841" s="23">
        <f>streaming_service_data!$X841*streaming_service_data!$E841</f>
        <v>31.98</v>
      </c>
      <c r="Z841" s="21" t="s">
        <v>410</v>
      </c>
      <c r="AA841" s="21">
        <v>2024</v>
      </c>
      <c r="AB841" s="21" t="str">
        <f t="shared" si="65"/>
        <v>Oct</v>
      </c>
      <c r="AC841" s="21">
        <f t="shared" si="66"/>
        <v>2024</v>
      </c>
      <c r="AD841" s="21" t="s">
        <v>480</v>
      </c>
      <c r="AE841" s="39">
        <f t="shared" si="67"/>
        <v>2.8260869565217392</v>
      </c>
      <c r="AF841" s="35">
        <f t="shared" si="68"/>
        <v>0.35384615384615387</v>
      </c>
      <c r="AG841" s="21">
        <f ca="1">TODAY()-streaming_service_data!$D841</f>
        <v>168</v>
      </c>
      <c r="AH841" s="24" t="str">
        <f ca="1">IF(AG841&lt;=100,"Active",IF(streaming_service_data!$AG841&lt;200,"Moderate","In-Active"))</f>
        <v>Moderate</v>
      </c>
      <c r="AI841" s="2">
        <f t="shared" si="69"/>
        <v>2</v>
      </c>
    </row>
    <row r="842" spans="1:35" s="2" customFormat="1" ht="15" x14ac:dyDescent="0.2">
      <c r="A842" s="17">
        <v>8605</v>
      </c>
      <c r="B842" s="17" t="s">
        <v>102</v>
      </c>
      <c r="C842" s="25">
        <v>45077</v>
      </c>
      <c r="D842" s="25">
        <v>45303</v>
      </c>
      <c r="E842" s="17">
        <v>11.99</v>
      </c>
      <c r="F842" s="17">
        <v>153</v>
      </c>
      <c r="G842" s="17" t="s">
        <v>55</v>
      </c>
      <c r="H842" s="17">
        <v>2</v>
      </c>
      <c r="I842" s="17">
        <v>2</v>
      </c>
      <c r="J842" s="17" t="b">
        <v>1</v>
      </c>
      <c r="K842" s="17">
        <v>40</v>
      </c>
      <c r="L842" s="17">
        <v>106</v>
      </c>
      <c r="M842" s="17" t="s">
        <v>48</v>
      </c>
      <c r="N842" s="17" t="s">
        <v>40</v>
      </c>
      <c r="O842" s="17" t="s">
        <v>67</v>
      </c>
      <c r="P842" s="17">
        <v>44</v>
      </c>
      <c r="Q842" s="17">
        <v>4.4000000000000004</v>
      </c>
      <c r="R842" s="17" t="b">
        <v>1</v>
      </c>
      <c r="S842" s="17" t="s">
        <v>28</v>
      </c>
      <c r="T842" s="17">
        <v>2790</v>
      </c>
      <c r="U842" s="17" t="s">
        <v>65</v>
      </c>
      <c r="V842" s="17" t="s">
        <v>36</v>
      </c>
      <c r="W842" s="17" t="s">
        <v>75</v>
      </c>
      <c r="X842" s="17">
        <v>7</v>
      </c>
      <c r="Y842" s="19">
        <f>streaming_service_data!$X842*streaming_service_data!$E842</f>
        <v>83.93</v>
      </c>
      <c r="Z842" s="17" t="s">
        <v>408</v>
      </c>
      <c r="AA842" s="17">
        <v>2023</v>
      </c>
      <c r="AB842" s="17" t="str">
        <f t="shared" si="65"/>
        <v>Jan</v>
      </c>
      <c r="AC842" s="17">
        <f t="shared" si="66"/>
        <v>2024</v>
      </c>
      <c r="AD842" s="17" t="s">
        <v>478</v>
      </c>
      <c r="AE842" s="38">
        <f t="shared" si="67"/>
        <v>3.4772727272727271</v>
      </c>
      <c r="AF842" s="31">
        <f t="shared" si="68"/>
        <v>0.28758169934640521</v>
      </c>
      <c r="AG842" s="17">
        <f ca="1">TODAY()-streaming_service_data!$D842</f>
        <v>442</v>
      </c>
      <c r="AH842" s="20" t="str">
        <f ca="1">IF(AG842&lt;=100,"Active",IF(streaming_service_data!$AG842&lt;200,"Moderate","In-Active"))</f>
        <v>In-Active</v>
      </c>
      <c r="AI842" s="2">
        <f t="shared" si="69"/>
        <v>7</v>
      </c>
    </row>
    <row r="843" spans="1:35" s="2" customFormat="1" ht="15" x14ac:dyDescent="0.2">
      <c r="A843" s="21">
        <v>8612</v>
      </c>
      <c r="B843" s="21" t="s">
        <v>195</v>
      </c>
      <c r="C843" s="22">
        <v>45344</v>
      </c>
      <c r="D843" s="22">
        <v>45644</v>
      </c>
      <c r="E843" s="21">
        <v>7.99</v>
      </c>
      <c r="F843" s="21">
        <v>285</v>
      </c>
      <c r="G843" s="21" t="s">
        <v>62</v>
      </c>
      <c r="H843" s="21">
        <v>5</v>
      </c>
      <c r="I843" s="21">
        <v>5</v>
      </c>
      <c r="J843" s="21" t="b">
        <v>0</v>
      </c>
      <c r="K843" s="21">
        <v>600</v>
      </c>
      <c r="L843" s="21">
        <v>109</v>
      </c>
      <c r="M843" s="21" t="s">
        <v>63</v>
      </c>
      <c r="N843" s="21" t="s">
        <v>64</v>
      </c>
      <c r="O843" s="21" t="s">
        <v>41</v>
      </c>
      <c r="P843" s="21">
        <v>76</v>
      </c>
      <c r="Q843" s="21">
        <v>4</v>
      </c>
      <c r="R843" s="21" t="b">
        <v>0</v>
      </c>
      <c r="S843" s="21" t="s">
        <v>28</v>
      </c>
      <c r="T843" s="21">
        <v>2330</v>
      </c>
      <c r="U843" s="21" t="s">
        <v>29</v>
      </c>
      <c r="V843" s="21" t="s">
        <v>36</v>
      </c>
      <c r="W843" s="21" t="s">
        <v>53</v>
      </c>
      <c r="X843" s="21">
        <v>9</v>
      </c>
      <c r="Y843" s="23">
        <f>streaming_service_data!$X843*streaming_service_data!$E843</f>
        <v>71.91</v>
      </c>
      <c r="Z843" s="21" t="s">
        <v>405</v>
      </c>
      <c r="AA843" s="21">
        <v>2024</v>
      </c>
      <c r="AB843" s="21" t="str">
        <f t="shared" si="65"/>
        <v>Dec</v>
      </c>
      <c r="AC843" s="21">
        <f t="shared" si="66"/>
        <v>2024</v>
      </c>
      <c r="AD843" s="21" t="s">
        <v>479</v>
      </c>
      <c r="AE843" s="39">
        <f t="shared" si="67"/>
        <v>3.75</v>
      </c>
      <c r="AF843" s="35">
        <f t="shared" si="68"/>
        <v>0.26666666666666666</v>
      </c>
      <c r="AG843" s="21">
        <f ca="1">TODAY()-streaming_service_data!$D843</f>
        <v>101</v>
      </c>
      <c r="AH843" s="24" t="str">
        <f ca="1">IF(AG843&lt;=100,"Active",IF(streaming_service_data!$AG843&lt;200,"Moderate","In-Active"))</f>
        <v>Moderate</v>
      </c>
      <c r="AI843" s="2">
        <f t="shared" si="69"/>
        <v>9</v>
      </c>
    </row>
    <row r="844" spans="1:35" s="2" customFormat="1" ht="15" x14ac:dyDescent="0.2">
      <c r="A844" s="17">
        <v>8616</v>
      </c>
      <c r="B844" s="17" t="s">
        <v>146</v>
      </c>
      <c r="C844" s="25">
        <v>45303</v>
      </c>
      <c r="D844" s="25">
        <v>45394</v>
      </c>
      <c r="E844" s="17">
        <v>11.99</v>
      </c>
      <c r="F844" s="17">
        <v>129</v>
      </c>
      <c r="G844" s="17" t="s">
        <v>55</v>
      </c>
      <c r="H844" s="17">
        <v>4</v>
      </c>
      <c r="I844" s="17">
        <v>6</v>
      </c>
      <c r="J844" s="17" t="b">
        <v>0</v>
      </c>
      <c r="K844" s="17">
        <v>543</v>
      </c>
      <c r="L844" s="17">
        <v>126</v>
      </c>
      <c r="M844" s="17" t="s">
        <v>44</v>
      </c>
      <c r="N844" s="17" t="s">
        <v>40</v>
      </c>
      <c r="O844" s="17" t="s">
        <v>41</v>
      </c>
      <c r="P844" s="17">
        <v>95</v>
      </c>
      <c r="Q844" s="17">
        <v>3.4</v>
      </c>
      <c r="R844" s="17" t="b">
        <v>1</v>
      </c>
      <c r="S844" s="17" t="s">
        <v>28</v>
      </c>
      <c r="T844" s="17">
        <v>97</v>
      </c>
      <c r="U844" s="17" t="s">
        <v>29</v>
      </c>
      <c r="V844" s="17" t="s">
        <v>30</v>
      </c>
      <c r="W844" s="17" t="s">
        <v>31</v>
      </c>
      <c r="X844" s="17">
        <v>3</v>
      </c>
      <c r="Y844" s="19">
        <f>streaming_service_data!$X844*streaming_service_data!$E844</f>
        <v>35.97</v>
      </c>
      <c r="Z844" s="17" t="s">
        <v>404</v>
      </c>
      <c r="AA844" s="17">
        <v>2024</v>
      </c>
      <c r="AB844" s="17" t="str">
        <f t="shared" si="65"/>
        <v>Apr</v>
      </c>
      <c r="AC844" s="17">
        <f t="shared" si="66"/>
        <v>2024</v>
      </c>
      <c r="AD844" s="17" t="s">
        <v>478</v>
      </c>
      <c r="AE844" s="38">
        <f t="shared" si="67"/>
        <v>1.3578947368421053</v>
      </c>
      <c r="AF844" s="31">
        <f t="shared" si="68"/>
        <v>0.73643410852713176</v>
      </c>
      <c r="AG844" s="17">
        <f ca="1">TODAY()-streaming_service_data!$D844</f>
        <v>351</v>
      </c>
      <c r="AH844" s="20" t="str">
        <f ca="1">IF(AG844&lt;=100,"Active",IF(streaming_service_data!$AG844&lt;200,"Moderate","In-Active"))</f>
        <v>In-Active</v>
      </c>
      <c r="AI844" s="2">
        <f t="shared" si="69"/>
        <v>3</v>
      </c>
    </row>
    <row r="845" spans="1:35" s="2" customFormat="1" ht="15" x14ac:dyDescent="0.2">
      <c r="A845" s="21">
        <v>8617</v>
      </c>
      <c r="B845" s="21" t="s">
        <v>100</v>
      </c>
      <c r="C845" s="22">
        <v>45579</v>
      </c>
      <c r="D845" s="22">
        <v>45608</v>
      </c>
      <c r="E845" s="21">
        <v>15.99</v>
      </c>
      <c r="F845" s="21">
        <v>202</v>
      </c>
      <c r="G845" s="21" t="s">
        <v>62</v>
      </c>
      <c r="H845" s="21">
        <v>1</v>
      </c>
      <c r="I845" s="21">
        <v>2</v>
      </c>
      <c r="J845" s="21" t="b">
        <v>1</v>
      </c>
      <c r="K845" s="21">
        <v>260</v>
      </c>
      <c r="L845" s="21">
        <v>53</v>
      </c>
      <c r="M845" s="21" t="s">
        <v>59</v>
      </c>
      <c r="N845" s="21" t="s">
        <v>64</v>
      </c>
      <c r="O845" s="21" t="s">
        <v>56</v>
      </c>
      <c r="P845" s="21">
        <v>13</v>
      </c>
      <c r="Q845" s="21">
        <v>3.9</v>
      </c>
      <c r="R845" s="21" t="b">
        <v>1</v>
      </c>
      <c r="S845" s="21" t="s">
        <v>28</v>
      </c>
      <c r="T845" s="21">
        <v>1423</v>
      </c>
      <c r="U845" s="21" t="s">
        <v>57</v>
      </c>
      <c r="V845" s="21" t="s">
        <v>68</v>
      </c>
      <c r="W845" s="21" t="s">
        <v>37</v>
      </c>
      <c r="X845" s="21">
        <v>1</v>
      </c>
      <c r="Y845" s="23">
        <f>streaming_service_data!$X845*streaming_service_data!$E845</f>
        <v>15.99</v>
      </c>
      <c r="Z845" s="21" t="s">
        <v>413</v>
      </c>
      <c r="AA845" s="21">
        <v>2024</v>
      </c>
      <c r="AB845" s="21" t="str">
        <f t="shared" si="65"/>
        <v>Nov</v>
      </c>
      <c r="AC845" s="21">
        <f t="shared" si="66"/>
        <v>2024</v>
      </c>
      <c r="AD845" s="21" t="s">
        <v>480</v>
      </c>
      <c r="AE845" s="39">
        <f t="shared" si="67"/>
        <v>15.538461538461538</v>
      </c>
      <c r="AF845" s="35">
        <f t="shared" si="68"/>
        <v>6.4356435643564358E-2</v>
      </c>
      <c r="AG845" s="21">
        <f ca="1">TODAY()-streaming_service_data!$D845</f>
        <v>137</v>
      </c>
      <c r="AH845" s="24" t="str">
        <f ca="1">IF(AG845&lt;=100,"Active",IF(streaming_service_data!$AG845&lt;200,"Moderate","In-Active"))</f>
        <v>Moderate</v>
      </c>
      <c r="AI845" s="2">
        <f t="shared" si="69"/>
        <v>1</v>
      </c>
    </row>
    <row r="846" spans="1:35" s="2" customFormat="1" ht="15" x14ac:dyDescent="0.2">
      <c r="A846" s="17">
        <v>8627</v>
      </c>
      <c r="B846" s="17" t="s">
        <v>153</v>
      </c>
      <c r="C846" s="25">
        <v>45552</v>
      </c>
      <c r="D846" s="25">
        <v>45303</v>
      </c>
      <c r="E846" s="17">
        <v>11.99</v>
      </c>
      <c r="F846" s="17">
        <v>97</v>
      </c>
      <c r="G846" s="17" t="s">
        <v>62</v>
      </c>
      <c r="H846" s="17">
        <v>3</v>
      </c>
      <c r="I846" s="17">
        <v>2</v>
      </c>
      <c r="J846" s="17" t="b">
        <v>0</v>
      </c>
      <c r="K846" s="17">
        <v>287</v>
      </c>
      <c r="L846" s="17">
        <v>39</v>
      </c>
      <c r="M846" s="17" t="s">
        <v>74</v>
      </c>
      <c r="N846" s="17" t="s">
        <v>26</v>
      </c>
      <c r="O846" s="17" t="s">
        <v>56</v>
      </c>
      <c r="P846" s="17">
        <v>9</v>
      </c>
      <c r="Q846" s="17">
        <v>4.9000000000000004</v>
      </c>
      <c r="R846" s="17" t="b">
        <v>0</v>
      </c>
      <c r="S846" s="17" t="s">
        <v>28</v>
      </c>
      <c r="T846" s="17">
        <v>2331</v>
      </c>
      <c r="U846" s="17" t="s">
        <v>57</v>
      </c>
      <c r="V846" s="17" t="s">
        <v>36</v>
      </c>
      <c r="W846" s="17" t="s">
        <v>37</v>
      </c>
      <c r="X846" s="17">
        <v>8</v>
      </c>
      <c r="Y846" s="19">
        <f>streaming_service_data!$X846*streaming_service_data!$E846</f>
        <v>95.92</v>
      </c>
      <c r="Z846" s="17" t="s">
        <v>412</v>
      </c>
      <c r="AA846" s="17">
        <v>2024</v>
      </c>
      <c r="AB846" s="17" t="str">
        <f t="shared" si="65"/>
        <v>Jan</v>
      </c>
      <c r="AC846" s="17">
        <f t="shared" si="66"/>
        <v>2024</v>
      </c>
      <c r="AD846" s="17" t="s">
        <v>478</v>
      </c>
      <c r="AE846" s="38">
        <f t="shared" si="67"/>
        <v>10.777777777777779</v>
      </c>
      <c r="AF846" s="31">
        <f t="shared" si="68"/>
        <v>9.2783505154639179E-2</v>
      </c>
      <c r="AG846" s="17">
        <f ca="1">TODAY()-streaming_service_data!$D846</f>
        <v>442</v>
      </c>
      <c r="AH846" s="20" t="str">
        <f ca="1">IF(AG846&lt;=100,"Active",IF(streaming_service_data!$AG846&lt;200,"Moderate","In-Active"))</f>
        <v>In-Active</v>
      </c>
      <c r="AI846" s="2">
        <f t="shared" si="69"/>
        <v>8</v>
      </c>
    </row>
    <row r="847" spans="1:35" s="2" customFormat="1" ht="15" x14ac:dyDescent="0.2">
      <c r="A847" s="21">
        <v>8628</v>
      </c>
      <c r="B847" s="21" t="s">
        <v>112</v>
      </c>
      <c r="C847" s="22">
        <v>44921</v>
      </c>
      <c r="D847" s="22">
        <v>45625</v>
      </c>
      <c r="E847" s="21">
        <v>11.99</v>
      </c>
      <c r="F847" s="21">
        <v>331</v>
      </c>
      <c r="G847" s="21" t="s">
        <v>55</v>
      </c>
      <c r="H847" s="21">
        <v>4</v>
      </c>
      <c r="I847" s="21">
        <v>2</v>
      </c>
      <c r="J847" s="21" t="b">
        <v>1</v>
      </c>
      <c r="K847" s="21">
        <v>133</v>
      </c>
      <c r="L847" s="21">
        <v>143</v>
      </c>
      <c r="M847" s="21" t="s">
        <v>44</v>
      </c>
      <c r="N847" s="21" t="s">
        <v>26</v>
      </c>
      <c r="O847" s="21" t="s">
        <v>50</v>
      </c>
      <c r="P847" s="21">
        <v>35</v>
      </c>
      <c r="Q847" s="21">
        <v>4.5999999999999996</v>
      </c>
      <c r="R847" s="21" t="b">
        <v>1</v>
      </c>
      <c r="S847" s="21" t="s">
        <v>28</v>
      </c>
      <c r="T847" s="21">
        <v>484</v>
      </c>
      <c r="U847" s="21" t="s">
        <v>57</v>
      </c>
      <c r="V847" s="21" t="s">
        <v>68</v>
      </c>
      <c r="W847" s="21" t="s">
        <v>31</v>
      </c>
      <c r="X847" s="21">
        <v>23</v>
      </c>
      <c r="Y847" s="23">
        <f>streaming_service_data!$X847*streaming_service_data!$E847</f>
        <v>275.77</v>
      </c>
      <c r="Z847" s="21" t="s">
        <v>415</v>
      </c>
      <c r="AA847" s="21">
        <v>2022</v>
      </c>
      <c r="AB847" s="21" t="str">
        <f t="shared" si="65"/>
        <v>Nov</v>
      </c>
      <c r="AC847" s="21">
        <f t="shared" si="66"/>
        <v>2024</v>
      </c>
      <c r="AD847" s="21" t="s">
        <v>478</v>
      </c>
      <c r="AE847" s="39">
        <f t="shared" si="67"/>
        <v>9.4571428571428573</v>
      </c>
      <c r="AF847" s="35">
        <f t="shared" si="68"/>
        <v>0.10574018126888217</v>
      </c>
      <c r="AG847" s="21">
        <f ca="1">TODAY()-streaming_service_data!$D847</f>
        <v>120</v>
      </c>
      <c r="AH847" s="24" t="str">
        <f ca="1">IF(AG847&lt;=100,"Active",IF(streaming_service_data!$AG847&lt;200,"Moderate","In-Active"))</f>
        <v>Moderate</v>
      </c>
      <c r="AI847" s="2">
        <f t="shared" si="69"/>
        <v>23</v>
      </c>
    </row>
    <row r="848" spans="1:35" s="2" customFormat="1" ht="15" x14ac:dyDescent="0.2">
      <c r="A848" s="17">
        <v>8634</v>
      </c>
      <c r="B848" s="17" t="s">
        <v>139</v>
      </c>
      <c r="C848" s="25">
        <v>44965</v>
      </c>
      <c r="D848" s="25">
        <v>45639</v>
      </c>
      <c r="E848" s="17">
        <v>15.99</v>
      </c>
      <c r="F848" s="17">
        <v>321</v>
      </c>
      <c r="G848" s="17" t="s">
        <v>33</v>
      </c>
      <c r="H848" s="17">
        <v>2</v>
      </c>
      <c r="I848" s="17">
        <v>2</v>
      </c>
      <c r="J848" s="17" t="b">
        <v>0</v>
      </c>
      <c r="K848" s="17">
        <v>676</v>
      </c>
      <c r="L848" s="17">
        <v>81</v>
      </c>
      <c r="M848" s="17" t="s">
        <v>25</v>
      </c>
      <c r="N848" s="17" t="s">
        <v>64</v>
      </c>
      <c r="O848" s="17" t="s">
        <v>56</v>
      </c>
      <c r="P848" s="17">
        <v>65</v>
      </c>
      <c r="Q848" s="17">
        <v>4.5999999999999996</v>
      </c>
      <c r="R848" s="17" t="b">
        <v>0</v>
      </c>
      <c r="S848" s="17" t="s">
        <v>28</v>
      </c>
      <c r="T848" s="17">
        <v>4647</v>
      </c>
      <c r="U848" s="17" t="s">
        <v>65</v>
      </c>
      <c r="V848" s="17" t="s">
        <v>68</v>
      </c>
      <c r="W848" s="17" t="s">
        <v>31</v>
      </c>
      <c r="X848" s="17">
        <v>22</v>
      </c>
      <c r="Y848" s="19">
        <f>streaming_service_data!$X848*streaming_service_data!$E848</f>
        <v>351.78000000000003</v>
      </c>
      <c r="Z848" s="17" t="s">
        <v>405</v>
      </c>
      <c r="AA848" s="17">
        <v>2023</v>
      </c>
      <c r="AB848" s="17" t="str">
        <f t="shared" si="65"/>
        <v>Dec</v>
      </c>
      <c r="AC848" s="17">
        <f t="shared" si="66"/>
        <v>2024</v>
      </c>
      <c r="AD848" s="17" t="s">
        <v>480</v>
      </c>
      <c r="AE848" s="38">
        <f t="shared" si="67"/>
        <v>4.9384615384615387</v>
      </c>
      <c r="AF848" s="31">
        <f t="shared" si="68"/>
        <v>0.20249221183800623</v>
      </c>
      <c r="AG848" s="17">
        <f ca="1">TODAY()-streaming_service_data!$D848</f>
        <v>106</v>
      </c>
      <c r="AH848" s="20" t="str">
        <f ca="1">IF(AG848&lt;=100,"Active",IF(streaming_service_data!$AG848&lt;200,"Moderate","In-Active"))</f>
        <v>Moderate</v>
      </c>
      <c r="AI848" s="2">
        <f t="shared" si="69"/>
        <v>22</v>
      </c>
    </row>
    <row r="849" spans="1:35" s="2" customFormat="1" ht="15" x14ac:dyDescent="0.2">
      <c r="A849" s="21">
        <v>8645</v>
      </c>
      <c r="B849" s="21" t="s">
        <v>167</v>
      </c>
      <c r="C849" s="22">
        <v>45399</v>
      </c>
      <c r="D849" s="22">
        <v>45625</v>
      </c>
      <c r="E849" s="21">
        <v>11.99</v>
      </c>
      <c r="F849" s="21">
        <v>289</v>
      </c>
      <c r="G849" s="21" t="s">
        <v>43</v>
      </c>
      <c r="H849" s="21">
        <v>4</v>
      </c>
      <c r="I849" s="21">
        <v>3</v>
      </c>
      <c r="J849" s="21" t="b">
        <v>1</v>
      </c>
      <c r="K849" s="21">
        <v>999</v>
      </c>
      <c r="L849" s="21">
        <v>22</v>
      </c>
      <c r="M849" s="21" t="s">
        <v>25</v>
      </c>
      <c r="N849" s="21" t="s">
        <v>26</v>
      </c>
      <c r="O849" s="21" t="s">
        <v>41</v>
      </c>
      <c r="P849" s="21">
        <v>50</v>
      </c>
      <c r="Q849" s="21">
        <v>4.3</v>
      </c>
      <c r="R849" s="21" t="b">
        <v>1</v>
      </c>
      <c r="S849" s="21" t="s">
        <v>28</v>
      </c>
      <c r="T849" s="21">
        <v>4170</v>
      </c>
      <c r="U849" s="21" t="s">
        <v>51</v>
      </c>
      <c r="V849" s="21" t="s">
        <v>68</v>
      </c>
      <c r="W849" s="21" t="s">
        <v>31</v>
      </c>
      <c r="X849" s="21">
        <v>7</v>
      </c>
      <c r="Y849" s="23">
        <f>streaming_service_data!$X849*streaming_service_data!$E849</f>
        <v>83.93</v>
      </c>
      <c r="Z849" s="21" t="s">
        <v>407</v>
      </c>
      <c r="AA849" s="21">
        <v>2024</v>
      </c>
      <c r="AB849" s="21" t="str">
        <f t="shared" si="65"/>
        <v>Nov</v>
      </c>
      <c r="AC849" s="21">
        <f t="shared" si="66"/>
        <v>2024</v>
      </c>
      <c r="AD849" s="21" t="s">
        <v>478</v>
      </c>
      <c r="AE849" s="39">
        <f t="shared" si="67"/>
        <v>5.78</v>
      </c>
      <c r="AF849" s="35">
        <f t="shared" si="68"/>
        <v>0.17301038062283736</v>
      </c>
      <c r="AG849" s="21">
        <f ca="1">TODAY()-streaming_service_data!$D849</f>
        <v>120</v>
      </c>
      <c r="AH849" s="24" t="str">
        <f ca="1">IF(AG849&lt;=100,"Active",IF(streaming_service_data!$AG849&lt;200,"Moderate","In-Active"))</f>
        <v>Moderate</v>
      </c>
      <c r="AI849" s="2">
        <f t="shared" si="69"/>
        <v>7</v>
      </c>
    </row>
    <row r="850" spans="1:35" s="2" customFormat="1" ht="15" x14ac:dyDescent="0.2">
      <c r="A850" s="17">
        <v>8646</v>
      </c>
      <c r="B850" s="17" t="s">
        <v>189</v>
      </c>
      <c r="C850" s="25">
        <v>45281</v>
      </c>
      <c r="D850" s="25">
        <v>45455</v>
      </c>
      <c r="E850" s="17">
        <v>7.99</v>
      </c>
      <c r="F850" s="17">
        <v>234</v>
      </c>
      <c r="G850" s="17" t="s">
        <v>24</v>
      </c>
      <c r="H850" s="17">
        <v>2</v>
      </c>
      <c r="I850" s="17">
        <v>6</v>
      </c>
      <c r="J850" s="17" t="b">
        <v>1</v>
      </c>
      <c r="K850" s="17">
        <v>580</v>
      </c>
      <c r="L850" s="17">
        <v>149</v>
      </c>
      <c r="M850" s="17" t="s">
        <v>44</v>
      </c>
      <c r="N850" s="17" t="s">
        <v>26</v>
      </c>
      <c r="O850" s="17" t="s">
        <v>67</v>
      </c>
      <c r="P850" s="17">
        <v>31</v>
      </c>
      <c r="Q850" s="17">
        <v>3.8</v>
      </c>
      <c r="R850" s="17" t="b">
        <v>1</v>
      </c>
      <c r="S850" s="17" t="s">
        <v>28</v>
      </c>
      <c r="T850" s="17">
        <v>1976</v>
      </c>
      <c r="U850" s="17" t="s">
        <v>57</v>
      </c>
      <c r="V850" s="17" t="s">
        <v>68</v>
      </c>
      <c r="W850" s="17" t="s">
        <v>31</v>
      </c>
      <c r="X850" s="17">
        <v>5</v>
      </c>
      <c r="Y850" s="19">
        <f>streaming_service_data!$X850*streaming_service_data!$E850</f>
        <v>39.950000000000003</v>
      </c>
      <c r="Z850" s="17" t="s">
        <v>415</v>
      </c>
      <c r="AA850" s="17">
        <v>2023</v>
      </c>
      <c r="AB850" s="17" t="str">
        <f t="shared" si="65"/>
        <v>Jun</v>
      </c>
      <c r="AC850" s="17">
        <f t="shared" si="66"/>
        <v>2024</v>
      </c>
      <c r="AD850" s="17" t="s">
        <v>479</v>
      </c>
      <c r="AE850" s="38">
        <f t="shared" si="67"/>
        <v>7.5483870967741939</v>
      </c>
      <c r="AF850" s="31">
        <f t="shared" si="68"/>
        <v>0.13247863247863248</v>
      </c>
      <c r="AG850" s="17">
        <f ca="1">TODAY()-streaming_service_data!$D850</f>
        <v>290</v>
      </c>
      <c r="AH850" s="20" t="str">
        <f ca="1">IF(AG850&lt;=100,"Active",IF(streaming_service_data!$AG850&lt;200,"Moderate","In-Active"))</f>
        <v>In-Active</v>
      </c>
      <c r="AI850" s="2">
        <f t="shared" si="69"/>
        <v>5</v>
      </c>
    </row>
    <row r="851" spans="1:35" s="2" customFormat="1" ht="15" x14ac:dyDescent="0.2">
      <c r="A851" s="21">
        <v>8651</v>
      </c>
      <c r="B851" s="21" t="s">
        <v>183</v>
      </c>
      <c r="C851" s="22">
        <v>45523</v>
      </c>
      <c r="D851" s="22">
        <v>45622</v>
      </c>
      <c r="E851" s="21">
        <v>15.99</v>
      </c>
      <c r="F851" s="21">
        <v>380</v>
      </c>
      <c r="G851" s="21" t="s">
        <v>79</v>
      </c>
      <c r="H851" s="21">
        <v>5</v>
      </c>
      <c r="I851" s="21">
        <v>5</v>
      </c>
      <c r="J851" s="21" t="b">
        <v>0</v>
      </c>
      <c r="K851" s="21">
        <v>334</v>
      </c>
      <c r="L851" s="21">
        <v>175</v>
      </c>
      <c r="M851" s="21" t="s">
        <v>74</v>
      </c>
      <c r="N851" s="21" t="s">
        <v>49</v>
      </c>
      <c r="O851" s="21" t="s">
        <v>34</v>
      </c>
      <c r="P851" s="21">
        <v>69</v>
      </c>
      <c r="Q851" s="21">
        <v>3.1</v>
      </c>
      <c r="R851" s="21" t="b">
        <v>0</v>
      </c>
      <c r="S851" s="21" t="s">
        <v>28</v>
      </c>
      <c r="T851" s="21">
        <v>4445</v>
      </c>
      <c r="U851" s="21" t="s">
        <v>65</v>
      </c>
      <c r="V851" s="21" t="s">
        <v>68</v>
      </c>
      <c r="W851" s="21" t="s">
        <v>31</v>
      </c>
      <c r="X851" s="21">
        <v>3</v>
      </c>
      <c r="Y851" s="23">
        <f>streaming_service_data!$X851*streaming_service_data!$E851</f>
        <v>47.97</v>
      </c>
      <c r="Z851" s="21" t="s">
        <v>411</v>
      </c>
      <c r="AA851" s="21">
        <v>2024</v>
      </c>
      <c r="AB851" s="21" t="str">
        <f t="shared" si="65"/>
        <v>Nov</v>
      </c>
      <c r="AC851" s="21">
        <f t="shared" si="66"/>
        <v>2024</v>
      </c>
      <c r="AD851" s="21" t="s">
        <v>480</v>
      </c>
      <c r="AE851" s="39">
        <f t="shared" si="67"/>
        <v>5.5072463768115938</v>
      </c>
      <c r="AF851" s="35">
        <f t="shared" si="68"/>
        <v>0.18157894736842106</v>
      </c>
      <c r="AG851" s="21">
        <f ca="1">TODAY()-streaming_service_data!$D851</f>
        <v>123</v>
      </c>
      <c r="AH851" s="24" t="str">
        <f ca="1">IF(AG851&lt;=100,"Active",IF(streaming_service_data!$AG851&lt;200,"Moderate","In-Active"))</f>
        <v>Moderate</v>
      </c>
      <c r="AI851" s="2">
        <f t="shared" si="69"/>
        <v>3</v>
      </c>
    </row>
    <row r="852" spans="1:35" s="2" customFormat="1" ht="15" x14ac:dyDescent="0.2">
      <c r="A852" s="17">
        <v>8673</v>
      </c>
      <c r="B852" s="17" t="s">
        <v>97</v>
      </c>
      <c r="C852" s="25">
        <v>45289</v>
      </c>
      <c r="D852" s="25">
        <v>45608</v>
      </c>
      <c r="E852" s="17">
        <v>7.99</v>
      </c>
      <c r="F852" s="17">
        <v>378</v>
      </c>
      <c r="G852" s="17" t="s">
        <v>24</v>
      </c>
      <c r="H852" s="17">
        <v>2</v>
      </c>
      <c r="I852" s="17">
        <v>3</v>
      </c>
      <c r="J852" s="17" t="b">
        <v>0</v>
      </c>
      <c r="K852" s="17">
        <v>155</v>
      </c>
      <c r="L852" s="17">
        <v>69</v>
      </c>
      <c r="M852" s="17" t="s">
        <v>44</v>
      </c>
      <c r="N852" s="17" t="s">
        <v>40</v>
      </c>
      <c r="O852" s="17" t="s">
        <v>50</v>
      </c>
      <c r="P852" s="17">
        <v>11</v>
      </c>
      <c r="Q852" s="17">
        <v>3.3</v>
      </c>
      <c r="R852" s="17" t="b">
        <v>0</v>
      </c>
      <c r="S852" s="17" t="s">
        <v>28</v>
      </c>
      <c r="T852" s="17">
        <v>353</v>
      </c>
      <c r="U852" s="17" t="s">
        <v>51</v>
      </c>
      <c r="V852" s="17" t="s">
        <v>68</v>
      </c>
      <c r="W852" s="17" t="s">
        <v>53</v>
      </c>
      <c r="X852" s="17">
        <v>10</v>
      </c>
      <c r="Y852" s="19">
        <f>streaming_service_data!$X852*streaming_service_data!$E852</f>
        <v>79.900000000000006</v>
      </c>
      <c r="Z852" s="17" t="s">
        <v>415</v>
      </c>
      <c r="AA852" s="17">
        <v>2023</v>
      </c>
      <c r="AB852" s="17" t="str">
        <f t="shared" si="65"/>
        <v>Nov</v>
      </c>
      <c r="AC852" s="17">
        <f t="shared" si="66"/>
        <v>2024</v>
      </c>
      <c r="AD852" s="17" t="s">
        <v>479</v>
      </c>
      <c r="AE852" s="38">
        <f t="shared" si="67"/>
        <v>34.363636363636367</v>
      </c>
      <c r="AF852" s="31">
        <f t="shared" si="68"/>
        <v>2.9100529100529099E-2</v>
      </c>
      <c r="AG852" s="17">
        <f ca="1">TODAY()-streaming_service_data!$D852</f>
        <v>137</v>
      </c>
      <c r="AH852" s="20" t="str">
        <f ca="1">IF(AG852&lt;=100,"Active",IF(streaming_service_data!$AG852&lt;200,"Moderate","In-Active"))</f>
        <v>Moderate</v>
      </c>
      <c r="AI852" s="2">
        <f t="shared" si="69"/>
        <v>10</v>
      </c>
    </row>
    <row r="853" spans="1:35" s="2" customFormat="1" ht="15" x14ac:dyDescent="0.2">
      <c r="A853" s="21">
        <v>8674</v>
      </c>
      <c r="B853" s="21" t="s">
        <v>222</v>
      </c>
      <c r="C853" s="22">
        <v>44927</v>
      </c>
      <c r="D853" s="22">
        <v>45616</v>
      </c>
      <c r="E853" s="21">
        <v>15.99</v>
      </c>
      <c r="F853" s="21">
        <v>455</v>
      </c>
      <c r="G853" s="21" t="s">
        <v>62</v>
      </c>
      <c r="H853" s="21">
        <v>5</v>
      </c>
      <c r="I853" s="21">
        <v>6</v>
      </c>
      <c r="J853" s="21" t="b">
        <v>1</v>
      </c>
      <c r="K853" s="21">
        <v>813</v>
      </c>
      <c r="L853" s="21">
        <v>155</v>
      </c>
      <c r="M853" s="21" t="s">
        <v>39</v>
      </c>
      <c r="N853" s="21" t="s">
        <v>64</v>
      </c>
      <c r="O853" s="21" t="s">
        <v>67</v>
      </c>
      <c r="P853" s="21">
        <v>85</v>
      </c>
      <c r="Q853" s="21">
        <v>3.6</v>
      </c>
      <c r="R853" s="21" t="b">
        <v>1</v>
      </c>
      <c r="S853" s="21" t="s">
        <v>28</v>
      </c>
      <c r="T853" s="21">
        <v>2897</v>
      </c>
      <c r="U853" s="21" t="s">
        <v>51</v>
      </c>
      <c r="V853" s="21" t="s">
        <v>36</v>
      </c>
      <c r="W853" s="21" t="s">
        <v>53</v>
      </c>
      <c r="X853" s="21">
        <v>22</v>
      </c>
      <c r="Y853" s="23">
        <f>streaming_service_data!$X853*streaming_service_data!$E853</f>
        <v>351.78000000000003</v>
      </c>
      <c r="Z853" s="21" t="s">
        <v>404</v>
      </c>
      <c r="AA853" s="21">
        <v>2023</v>
      </c>
      <c r="AB853" s="21" t="str">
        <f t="shared" si="65"/>
        <v>Nov</v>
      </c>
      <c r="AC853" s="21">
        <f t="shared" si="66"/>
        <v>2024</v>
      </c>
      <c r="AD853" s="21" t="s">
        <v>480</v>
      </c>
      <c r="AE853" s="39">
        <f t="shared" si="67"/>
        <v>5.3529411764705879</v>
      </c>
      <c r="AF853" s="35">
        <f t="shared" si="68"/>
        <v>0.18681318681318682</v>
      </c>
      <c r="AG853" s="21">
        <f ca="1">TODAY()-streaming_service_data!$D853</f>
        <v>129</v>
      </c>
      <c r="AH853" s="24" t="str">
        <f ca="1">IF(AG853&lt;=100,"Active",IF(streaming_service_data!$AG853&lt;200,"Moderate","In-Active"))</f>
        <v>Moderate</v>
      </c>
      <c r="AI853" s="2">
        <f t="shared" si="69"/>
        <v>22</v>
      </c>
    </row>
    <row r="854" spans="1:35" s="2" customFormat="1" ht="15" x14ac:dyDescent="0.2">
      <c r="A854" s="17">
        <v>8685</v>
      </c>
      <c r="B854" s="17" t="s">
        <v>99</v>
      </c>
      <c r="C854" s="25">
        <v>45538</v>
      </c>
      <c r="D854" s="25">
        <v>45616</v>
      </c>
      <c r="E854" s="17">
        <v>11.99</v>
      </c>
      <c r="F854" s="17">
        <v>446</v>
      </c>
      <c r="G854" s="17" t="s">
        <v>46</v>
      </c>
      <c r="H854" s="17">
        <v>5</v>
      </c>
      <c r="I854" s="17">
        <v>3</v>
      </c>
      <c r="J854" s="17" t="b">
        <v>1</v>
      </c>
      <c r="K854" s="17">
        <v>831</v>
      </c>
      <c r="L854" s="17">
        <v>37</v>
      </c>
      <c r="M854" s="17" t="s">
        <v>74</v>
      </c>
      <c r="N854" s="17" t="s">
        <v>26</v>
      </c>
      <c r="O854" s="17" t="s">
        <v>56</v>
      </c>
      <c r="P854" s="17">
        <v>54</v>
      </c>
      <c r="Q854" s="17">
        <v>3.3</v>
      </c>
      <c r="R854" s="17" t="b">
        <v>1</v>
      </c>
      <c r="S854" s="17" t="s">
        <v>28</v>
      </c>
      <c r="T854" s="17">
        <v>3007</v>
      </c>
      <c r="U854" s="17" t="s">
        <v>51</v>
      </c>
      <c r="V854" s="17" t="s">
        <v>60</v>
      </c>
      <c r="W854" s="17" t="s">
        <v>37</v>
      </c>
      <c r="X854" s="17">
        <v>2</v>
      </c>
      <c r="Y854" s="19">
        <f>streaming_service_data!$X854*streaming_service_data!$E854</f>
        <v>23.98</v>
      </c>
      <c r="Z854" s="17" t="s">
        <v>412</v>
      </c>
      <c r="AA854" s="17">
        <v>2024</v>
      </c>
      <c r="AB854" s="17" t="str">
        <f t="shared" si="65"/>
        <v>Nov</v>
      </c>
      <c r="AC854" s="17">
        <f t="shared" si="66"/>
        <v>2024</v>
      </c>
      <c r="AD854" s="17" t="s">
        <v>478</v>
      </c>
      <c r="AE854" s="38">
        <f t="shared" si="67"/>
        <v>8.2592592592592595</v>
      </c>
      <c r="AF854" s="31">
        <f t="shared" si="68"/>
        <v>0.1210762331838565</v>
      </c>
      <c r="AG854" s="17">
        <f ca="1">TODAY()-streaming_service_data!$D854</f>
        <v>129</v>
      </c>
      <c r="AH854" s="20" t="str">
        <f ca="1">IF(AG854&lt;=100,"Active",IF(streaming_service_data!$AG854&lt;200,"Moderate","In-Active"))</f>
        <v>Moderate</v>
      </c>
      <c r="AI854" s="2">
        <f t="shared" si="69"/>
        <v>2</v>
      </c>
    </row>
    <row r="855" spans="1:35" s="2" customFormat="1" ht="15" x14ac:dyDescent="0.2">
      <c r="A855" s="21">
        <v>8694</v>
      </c>
      <c r="B855" s="21" t="s">
        <v>298</v>
      </c>
      <c r="C855" s="22">
        <v>45274</v>
      </c>
      <c r="D855" s="22">
        <v>45363</v>
      </c>
      <c r="E855" s="21">
        <v>15.99</v>
      </c>
      <c r="F855" s="21">
        <v>270</v>
      </c>
      <c r="G855" s="21" t="s">
        <v>62</v>
      </c>
      <c r="H855" s="21">
        <v>2</v>
      </c>
      <c r="I855" s="21">
        <v>3</v>
      </c>
      <c r="J855" s="21" t="b">
        <v>1</v>
      </c>
      <c r="K855" s="21">
        <v>836</v>
      </c>
      <c r="L855" s="21">
        <v>67</v>
      </c>
      <c r="M855" s="21" t="s">
        <v>59</v>
      </c>
      <c r="N855" s="21" t="s">
        <v>26</v>
      </c>
      <c r="O855" s="21" t="s">
        <v>67</v>
      </c>
      <c r="P855" s="21">
        <v>51</v>
      </c>
      <c r="Q855" s="21">
        <v>4.5</v>
      </c>
      <c r="R855" s="21" t="b">
        <v>1</v>
      </c>
      <c r="S855" s="21" t="s">
        <v>28</v>
      </c>
      <c r="T855" s="21">
        <v>414</v>
      </c>
      <c r="U855" s="21" t="s">
        <v>51</v>
      </c>
      <c r="V855" s="21" t="s">
        <v>52</v>
      </c>
      <c r="W855" s="21" t="s">
        <v>53</v>
      </c>
      <c r="X855" s="21">
        <v>2</v>
      </c>
      <c r="Y855" s="23">
        <f>streaming_service_data!$X855*streaming_service_data!$E855</f>
        <v>31.98</v>
      </c>
      <c r="Z855" s="21" t="s">
        <v>415</v>
      </c>
      <c r="AA855" s="21">
        <v>2023</v>
      </c>
      <c r="AB855" s="21" t="str">
        <f t="shared" si="65"/>
        <v>Mar</v>
      </c>
      <c r="AC855" s="21">
        <f t="shared" si="66"/>
        <v>2024</v>
      </c>
      <c r="AD855" s="21" t="s">
        <v>480</v>
      </c>
      <c r="AE855" s="39">
        <f t="shared" si="67"/>
        <v>5.2941176470588234</v>
      </c>
      <c r="AF855" s="35">
        <f t="shared" si="68"/>
        <v>0.18888888888888888</v>
      </c>
      <c r="AG855" s="21">
        <f ca="1">TODAY()-streaming_service_data!$D855</f>
        <v>382</v>
      </c>
      <c r="AH855" s="24" t="str">
        <f ca="1">IF(AG855&lt;=100,"Active",IF(streaming_service_data!$AG855&lt;200,"Moderate","In-Active"))</f>
        <v>In-Active</v>
      </c>
      <c r="AI855" s="2">
        <f t="shared" si="69"/>
        <v>2</v>
      </c>
    </row>
    <row r="856" spans="1:35" s="2" customFormat="1" ht="15" x14ac:dyDescent="0.2">
      <c r="A856" s="17">
        <v>8703</v>
      </c>
      <c r="B856" s="17" t="s">
        <v>165</v>
      </c>
      <c r="C856" s="25">
        <v>45450</v>
      </c>
      <c r="D856" s="25">
        <v>45618</v>
      </c>
      <c r="E856" s="17">
        <v>15.99</v>
      </c>
      <c r="F856" s="17">
        <v>336</v>
      </c>
      <c r="G856" s="17" t="s">
        <v>33</v>
      </c>
      <c r="H856" s="17">
        <v>1</v>
      </c>
      <c r="I856" s="17">
        <v>4</v>
      </c>
      <c r="J856" s="17" t="b">
        <v>1</v>
      </c>
      <c r="K856" s="17">
        <v>855</v>
      </c>
      <c r="L856" s="17">
        <v>186</v>
      </c>
      <c r="M856" s="17" t="s">
        <v>39</v>
      </c>
      <c r="N856" s="17" t="s">
        <v>26</v>
      </c>
      <c r="O856" s="17" t="s">
        <v>41</v>
      </c>
      <c r="P856" s="17">
        <v>54</v>
      </c>
      <c r="Q856" s="17">
        <v>3.6</v>
      </c>
      <c r="R856" s="17" t="b">
        <v>0</v>
      </c>
      <c r="S856" s="17" t="s">
        <v>28</v>
      </c>
      <c r="T856" s="17">
        <v>3674</v>
      </c>
      <c r="U856" s="17" t="s">
        <v>65</v>
      </c>
      <c r="V856" s="17" t="s">
        <v>36</v>
      </c>
      <c r="W856" s="17" t="s">
        <v>31</v>
      </c>
      <c r="X856" s="17">
        <v>5</v>
      </c>
      <c r="Y856" s="19">
        <f>streaming_service_data!$X856*streaming_service_data!$E856</f>
        <v>79.95</v>
      </c>
      <c r="Z856" s="17" t="s">
        <v>409</v>
      </c>
      <c r="AA856" s="17">
        <v>2024</v>
      </c>
      <c r="AB856" s="17" t="str">
        <f t="shared" si="65"/>
        <v>Nov</v>
      </c>
      <c r="AC856" s="17">
        <f t="shared" si="66"/>
        <v>2024</v>
      </c>
      <c r="AD856" s="17" t="s">
        <v>480</v>
      </c>
      <c r="AE856" s="38">
        <f t="shared" si="67"/>
        <v>6.2222222222222223</v>
      </c>
      <c r="AF856" s="31">
        <f t="shared" si="68"/>
        <v>0.16071428571428573</v>
      </c>
      <c r="AG856" s="17">
        <f ca="1">TODAY()-streaming_service_data!$D856</f>
        <v>127</v>
      </c>
      <c r="AH856" s="20" t="str">
        <f ca="1">IF(AG856&lt;=100,"Active",IF(streaming_service_data!$AG856&lt;200,"Moderate","In-Active"))</f>
        <v>Moderate</v>
      </c>
      <c r="AI856" s="2">
        <f t="shared" si="69"/>
        <v>5</v>
      </c>
    </row>
    <row r="857" spans="1:35" s="2" customFormat="1" ht="15" x14ac:dyDescent="0.2">
      <c r="A857" s="21">
        <v>8719</v>
      </c>
      <c r="B857" s="21" t="s">
        <v>92</v>
      </c>
      <c r="C857" s="22">
        <v>45187</v>
      </c>
      <c r="D857" s="22">
        <v>45622</v>
      </c>
      <c r="E857" s="21">
        <v>15.99</v>
      </c>
      <c r="F857" s="21">
        <v>345</v>
      </c>
      <c r="G857" s="21" t="s">
        <v>46</v>
      </c>
      <c r="H857" s="21">
        <v>4</v>
      </c>
      <c r="I857" s="21">
        <v>5</v>
      </c>
      <c r="J857" s="21" t="b">
        <v>0</v>
      </c>
      <c r="K857" s="21">
        <v>180</v>
      </c>
      <c r="L857" s="21">
        <v>99</v>
      </c>
      <c r="M857" s="21" t="s">
        <v>44</v>
      </c>
      <c r="N857" s="21" t="s">
        <v>64</v>
      </c>
      <c r="O857" s="21" t="s">
        <v>67</v>
      </c>
      <c r="P857" s="21">
        <v>73</v>
      </c>
      <c r="Q857" s="21">
        <v>4.7</v>
      </c>
      <c r="R857" s="21" t="b">
        <v>1</v>
      </c>
      <c r="S857" s="21" t="s">
        <v>28</v>
      </c>
      <c r="T857" s="21">
        <v>2636</v>
      </c>
      <c r="U857" s="21" t="s">
        <v>29</v>
      </c>
      <c r="V857" s="21" t="s">
        <v>52</v>
      </c>
      <c r="W857" s="21" t="s">
        <v>31</v>
      </c>
      <c r="X857" s="21">
        <v>14</v>
      </c>
      <c r="Y857" s="23">
        <f>streaming_service_data!$X857*streaming_service_data!$E857</f>
        <v>223.86</v>
      </c>
      <c r="Z857" s="21" t="s">
        <v>412</v>
      </c>
      <c r="AA857" s="21">
        <v>2023</v>
      </c>
      <c r="AB857" s="21" t="str">
        <f t="shared" si="65"/>
        <v>Nov</v>
      </c>
      <c r="AC857" s="21">
        <f t="shared" si="66"/>
        <v>2024</v>
      </c>
      <c r="AD857" s="21" t="s">
        <v>480</v>
      </c>
      <c r="AE857" s="39">
        <f t="shared" si="67"/>
        <v>4.7260273972602738</v>
      </c>
      <c r="AF857" s="35">
        <f t="shared" si="68"/>
        <v>0.21159420289855072</v>
      </c>
      <c r="AG857" s="21">
        <f ca="1">TODAY()-streaming_service_data!$D857</f>
        <v>123</v>
      </c>
      <c r="AH857" s="24" t="str">
        <f ca="1">IF(AG857&lt;=100,"Active",IF(streaming_service_data!$AG857&lt;200,"Moderate","In-Active"))</f>
        <v>Moderate</v>
      </c>
      <c r="AI857" s="2">
        <f t="shared" si="69"/>
        <v>14</v>
      </c>
    </row>
    <row r="858" spans="1:35" s="2" customFormat="1" ht="15" x14ac:dyDescent="0.2">
      <c r="A858" s="17">
        <v>8721</v>
      </c>
      <c r="B858" s="17" t="s">
        <v>182</v>
      </c>
      <c r="C858" s="25">
        <v>44980</v>
      </c>
      <c r="D858" s="25">
        <v>45303</v>
      </c>
      <c r="E858" s="17">
        <v>15.99</v>
      </c>
      <c r="F858" s="17">
        <v>81</v>
      </c>
      <c r="G858" s="17" t="s">
        <v>33</v>
      </c>
      <c r="H858" s="17">
        <v>3</v>
      </c>
      <c r="I858" s="17">
        <v>5</v>
      </c>
      <c r="J858" s="17" t="b">
        <v>0</v>
      </c>
      <c r="K858" s="17">
        <v>394</v>
      </c>
      <c r="L858" s="17">
        <v>168</v>
      </c>
      <c r="M858" s="17" t="s">
        <v>39</v>
      </c>
      <c r="N858" s="17" t="s">
        <v>64</v>
      </c>
      <c r="O858" s="17" t="s">
        <v>41</v>
      </c>
      <c r="P858" s="17">
        <v>21</v>
      </c>
      <c r="Q858" s="17">
        <v>4.7</v>
      </c>
      <c r="R858" s="17" t="b">
        <v>1</v>
      </c>
      <c r="S858" s="17" t="s">
        <v>28</v>
      </c>
      <c r="T858" s="17">
        <v>510</v>
      </c>
      <c r="U858" s="17" t="s">
        <v>51</v>
      </c>
      <c r="V858" s="17" t="s">
        <v>52</v>
      </c>
      <c r="W858" s="17" t="s">
        <v>31</v>
      </c>
      <c r="X858" s="17">
        <v>10</v>
      </c>
      <c r="Y858" s="19">
        <f>streaming_service_data!$X858*streaming_service_data!$E858</f>
        <v>159.9</v>
      </c>
      <c r="Z858" s="17" t="s">
        <v>405</v>
      </c>
      <c r="AA858" s="17">
        <v>2023</v>
      </c>
      <c r="AB858" s="17" t="str">
        <f t="shared" si="65"/>
        <v>Jan</v>
      </c>
      <c r="AC858" s="17">
        <f t="shared" si="66"/>
        <v>2024</v>
      </c>
      <c r="AD858" s="17" t="s">
        <v>480</v>
      </c>
      <c r="AE858" s="38">
        <f t="shared" si="67"/>
        <v>3.8571428571428572</v>
      </c>
      <c r="AF858" s="31">
        <f t="shared" si="68"/>
        <v>0.25925925925925924</v>
      </c>
      <c r="AG858" s="17">
        <f ca="1">TODAY()-streaming_service_data!$D858</f>
        <v>442</v>
      </c>
      <c r="AH858" s="20" t="str">
        <f ca="1">IF(AG858&lt;=100,"Active",IF(streaming_service_data!$AG858&lt;200,"Moderate","In-Active"))</f>
        <v>In-Active</v>
      </c>
      <c r="AI858" s="2">
        <f t="shared" si="69"/>
        <v>10</v>
      </c>
    </row>
    <row r="859" spans="1:35" s="2" customFormat="1" ht="15" x14ac:dyDescent="0.2">
      <c r="A859" s="21">
        <v>8729</v>
      </c>
      <c r="B859" s="21" t="s">
        <v>224</v>
      </c>
      <c r="C859" s="22">
        <v>45536</v>
      </c>
      <c r="D859" s="22">
        <v>45639</v>
      </c>
      <c r="E859" s="21">
        <v>7.99</v>
      </c>
      <c r="F859" s="21">
        <v>459</v>
      </c>
      <c r="G859" s="21" t="s">
        <v>46</v>
      </c>
      <c r="H859" s="21">
        <v>2</v>
      </c>
      <c r="I859" s="21">
        <v>4</v>
      </c>
      <c r="J859" s="21" t="b">
        <v>0</v>
      </c>
      <c r="K859" s="21">
        <v>573</v>
      </c>
      <c r="L859" s="21">
        <v>190</v>
      </c>
      <c r="M859" s="21" t="s">
        <v>59</v>
      </c>
      <c r="N859" s="21" t="s">
        <v>26</v>
      </c>
      <c r="O859" s="21" t="s">
        <v>50</v>
      </c>
      <c r="P859" s="21">
        <v>81</v>
      </c>
      <c r="Q859" s="21">
        <v>4.3</v>
      </c>
      <c r="R859" s="21" t="b">
        <v>0</v>
      </c>
      <c r="S859" s="21" t="s">
        <v>28</v>
      </c>
      <c r="T859" s="21">
        <v>3910</v>
      </c>
      <c r="U859" s="21" t="s">
        <v>57</v>
      </c>
      <c r="V859" s="21" t="s">
        <v>60</v>
      </c>
      <c r="W859" s="21" t="s">
        <v>53</v>
      </c>
      <c r="X859" s="21">
        <v>3</v>
      </c>
      <c r="Y859" s="23">
        <f>streaming_service_data!$X859*streaming_service_data!$E859</f>
        <v>23.97</v>
      </c>
      <c r="Z859" s="21" t="s">
        <v>412</v>
      </c>
      <c r="AA859" s="21">
        <v>2024</v>
      </c>
      <c r="AB859" s="21" t="str">
        <f t="shared" si="65"/>
        <v>Dec</v>
      </c>
      <c r="AC859" s="21">
        <f t="shared" si="66"/>
        <v>2024</v>
      </c>
      <c r="AD859" s="21" t="s">
        <v>479</v>
      </c>
      <c r="AE859" s="39">
        <f t="shared" si="67"/>
        <v>5.666666666666667</v>
      </c>
      <c r="AF859" s="35">
        <f t="shared" si="68"/>
        <v>0.17647058823529413</v>
      </c>
      <c r="AG859" s="21">
        <f ca="1">TODAY()-streaming_service_data!$D859</f>
        <v>106</v>
      </c>
      <c r="AH859" s="24" t="str">
        <f ca="1">IF(AG859&lt;=100,"Active",IF(streaming_service_data!$AG859&lt;200,"Moderate","In-Active"))</f>
        <v>Moderate</v>
      </c>
      <c r="AI859" s="2">
        <f t="shared" si="69"/>
        <v>3</v>
      </c>
    </row>
    <row r="860" spans="1:35" s="2" customFormat="1" ht="15" x14ac:dyDescent="0.2">
      <c r="A860" s="17">
        <v>8731</v>
      </c>
      <c r="B860" s="17" t="s">
        <v>120</v>
      </c>
      <c r="C860" s="25">
        <v>45291</v>
      </c>
      <c r="D860" s="25">
        <v>45334</v>
      </c>
      <c r="E860" s="17">
        <v>15.99</v>
      </c>
      <c r="F860" s="17">
        <v>210</v>
      </c>
      <c r="G860" s="17" t="s">
        <v>79</v>
      </c>
      <c r="H860" s="17">
        <v>5</v>
      </c>
      <c r="I860" s="17">
        <v>5</v>
      </c>
      <c r="J860" s="17" t="b">
        <v>0</v>
      </c>
      <c r="K860" s="17">
        <v>206</v>
      </c>
      <c r="L860" s="17">
        <v>194</v>
      </c>
      <c r="M860" s="17" t="s">
        <v>39</v>
      </c>
      <c r="N860" s="17" t="s">
        <v>26</v>
      </c>
      <c r="O860" s="17" t="s">
        <v>27</v>
      </c>
      <c r="P860" s="17">
        <v>62</v>
      </c>
      <c r="Q860" s="17">
        <v>3.9</v>
      </c>
      <c r="R860" s="17" t="b">
        <v>0</v>
      </c>
      <c r="S860" s="17" t="s">
        <v>28</v>
      </c>
      <c r="T860" s="17">
        <v>2856</v>
      </c>
      <c r="U860" s="17" t="s">
        <v>29</v>
      </c>
      <c r="V860" s="17" t="s">
        <v>60</v>
      </c>
      <c r="W860" s="17" t="s">
        <v>37</v>
      </c>
      <c r="X860" s="17">
        <v>1</v>
      </c>
      <c r="Y860" s="19">
        <f>streaming_service_data!$X860*streaming_service_data!$E860</f>
        <v>15.99</v>
      </c>
      <c r="Z860" s="17" t="s">
        <v>415</v>
      </c>
      <c r="AA860" s="17">
        <v>2023</v>
      </c>
      <c r="AB860" s="17" t="str">
        <f t="shared" si="65"/>
        <v>Feb</v>
      </c>
      <c r="AC860" s="17">
        <f t="shared" si="66"/>
        <v>2024</v>
      </c>
      <c r="AD860" s="17" t="s">
        <v>480</v>
      </c>
      <c r="AE860" s="38">
        <f t="shared" si="67"/>
        <v>3.3870967741935485</v>
      </c>
      <c r="AF860" s="31">
        <f t="shared" si="68"/>
        <v>0.29523809523809524</v>
      </c>
      <c r="AG860" s="17">
        <f ca="1">TODAY()-streaming_service_data!$D860</f>
        <v>411</v>
      </c>
      <c r="AH860" s="20" t="str">
        <f ca="1">IF(AG860&lt;=100,"Active",IF(streaming_service_data!$AG860&lt;200,"Moderate","In-Active"))</f>
        <v>In-Active</v>
      </c>
      <c r="AI860" s="2">
        <f t="shared" si="69"/>
        <v>1</v>
      </c>
    </row>
    <row r="861" spans="1:35" s="2" customFormat="1" ht="15" x14ac:dyDescent="0.2">
      <c r="A861" s="21">
        <v>8733</v>
      </c>
      <c r="B861" s="21" t="s">
        <v>189</v>
      </c>
      <c r="C861" s="22">
        <v>45449</v>
      </c>
      <c r="D861" s="22">
        <v>45642</v>
      </c>
      <c r="E861" s="21">
        <v>15.99</v>
      </c>
      <c r="F861" s="21">
        <v>451</v>
      </c>
      <c r="G861" s="21" t="s">
        <v>55</v>
      </c>
      <c r="H861" s="21">
        <v>4</v>
      </c>
      <c r="I861" s="21">
        <v>4</v>
      </c>
      <c r="J861" s="21" t="b">
        <v>1</v>
      </c>
      <c r="K861" s="21">
        <v>742</v>
      </c>
      <c r="L861" s="21">
        <v>140</v>
      </c>
      <c r="M861" s="21" t="s">
        <v>59</v>
      </c>
      <c r="N861" s="21" t="s">
        <v>40</v>
      </c>
      <c r="O861" s="21" t="s">
        <v>56</v>
      </c>
      <c r="P861" s="21">
        <v>37</v>
      </c>
      <c r="Q861" s="21">
        <v>4.0999999999999996</v>
      </c>
      <c r="R861" s="21" t="b">
        <v>1</v>
      </c>
      <c r="S861" s="21" t="s">
        <v>28</v>
      </c>
      <c r="T861" s="21">
        <v>3708</v>
      </c>
      <c r="U861" s="21" t="s">
        <v>51</v>
      </c>
      <c r="V861" s="21" t="s">
        <v>30</v>
      </c>
      <c r="W861" s="21" t="s">
        <v>75</v>
      </c>
      <c r="X861" s="21">
        <v>6</v>
      </c>
      <c r="Y861" s="23">
        <f>streaming_service_data!$X861*streaming_service_data!$E861</f>
        <v>95.94</v>
      </c>
      <c r="Z861" s="21" t="s">
        <v>409</v>
      </c>
      <c r="AA861" s="21">
        <v>2024</v>
      </c>
      <c r="AB861" s="21" t="str">
        <f t="shared" si="65"/>
        <v>Dec</v>
      </c>
      <c r="AC861" s="21">
        <f t="shared" si="66"/>
        <v>2024</v>
      </c>
      <c r="AD861" s="21" t="s">
        <v>480</v>
      </c>
      <c r="AE861" s="39">
        <f t="shared" si="67"/>
        <v>12.189189189189189</v>
      </c>
      <c r="AF861" s="35">
        <f t="shared" si="68"/>
        <v>8.2039911308203997E-2</v>
      </c>
      <c r="AG861" s="21">
        <f ca="1">TODAY()-streaming_service_data!$D861</f>
        <v>103</v>
      </c>
      <c r="AH861" s="24" t="str">
        <f ca="1">IF(AG861&lt;=100,"Active",IF(streaming_service_data!$AG861&lt;200,"Moderate","In-Active"))</f>
        <v>Moderate</v>
      </c>
      <c r="AI861" s="2">
        <f t="shared" si="69"/>
        <v>6</v>
      </c>
    </row>
    <row r="862" spans="1:35" s="2" customFormat="1" ht="15" x14ac:dyDescent="0.2">
      <c r="A862" s="17">
        <v>8738</v>
      </c>
      <c r="B862" s="17" t="s">
        <v>100</v>
      </c>
      <c r="C862" s="25">
        <v>45556</v>
      </c>
      <c r="D862" s="25">
        <v>45625</v>
      </c>
      <c r="E862" s="17">
        <v>7.99</v>
      </c>
      <c r="F862" s="17">
        <v>427</v>
      </c>
      <c r="G862" s="17" t="s">
        <v>79</v>
      </c>
      <c r="H862" s="17">
        <v>1</v>
      </c>
      <c r="I862" s="17">
        <v>1</v>
      </c>
      <c r="J862" s="17" t="b">
        <v>1</v>
      </c>
      <c r="K862" s="17">
        <v>886</v>
      </c>
      <c r="L862" s="17">
        <v>17</v>
      </c>
      <c r="M862" s="17" t="s">
        <v>44</v>
      </c>
      <c r="N862" s="17" t="s">
        <v>40</v>
      </c>
      <c r="O862" s="17" t="s">
        <v>41</v>
      </c>
      <c r="P862" s="17">
        <v>41</v>
      </c>
      <c r="Q862" s="17">
        <v>4.0999999999999996</v>
      </c>
      <c r="R862" s="17" t="b">
        <v>0</v>
      </c>
      <c r="S862" s="17" t="s">
        <v>28</v>
      </c>
      <c r="T862" s="17">
        <v>342</v>
      </c>
      <c r="U862" s="17" t="s">
        <v>51</v>
      </c>
      <c r="V862" s="17" t="s">
        <v>60</v>
      </c>
      <c r="W862" s="17" t="s">
        <v>75</v>
      </c>
      <c r="X862" s="17">
        <v>2</v>
      </c>
      <c r="Y862" s="19">
        <f>streaming_service_data!$X862*streaming_service_data!$E862</f>
        <v>15.98</v>
      </c>
      <c r="Z862" s="17" t="s">
        <v>412</v>
      </c>
      <c r="AA862" s="17">
        <v>2024</v>
      </c>
      <c r="AB862" s="17" t="str">
        <f t="shared" si="65"/>
        <v>Nov</v>
      </c>
      <c r="AC862" s="17">
        <f t="shared" si="66"/>
        <v>2024</v>
      </c>
      <c r="AD862" s="17" t="s">
        <v>479</v>
      </c>
      <c r="AE862" s="38">
        <f t="shared" si="67"/>
        <v>10.414634146341463</v>
      </c>
      <c r="AF862" s="31">
        <f t="shared" si="68"/>
        <v>9.6018735362997654E-2</v>
      </c>
      <c r="AG862" s="17">
        <f ca="1">TODAY()-streaming_service_data!$D862</f>
        <v>120</v>
      </c>
      <c r="AH862" s="20" t="str">
        <f ca="1">IF(AG862&lt;=100,"Active",IF(streaming_service_data!$AG862&lt;200,"Moderate","In-Active"))</f>
        <v>Moderate</v>
      </c>
      <c r="AI862" s="2">
        <f t="shared" si="69"/>
        <v>2</v>
      </c>
    </row>
    <row r="863" spans="1:35" s="2" customFormat="1" ht="15" x14ac:dyDescent="0.2">
      <c r="A863" s="21">
        <v>8743</v>
      </c>
      <c r="B863" s="21" t="s">
        <v>134</v>
      </c>
      <c r="C863" s="22">
        <v>45321</v>
      </c>
      <c r="D863" s="22">
        <v>45621</v>
      </c>
      <c r="E863" s="21">
        <v>11.99</v>
      </c>
      <c r="F863" s="21">
        <v>129</v>
      </c>
      <c r="G863" s="21" t="s">
        <v>24</v>
      </c>
      <c r="H863" s="21">
        <v>3</v>
      </c>
      <c r="I863" s="21">
        <v>5</v>
      </c>
      <c r="J863" s="21" t="b">
        <v>1</v>
      </c>
      <c r="K863" s="21">
        <v>594</v>
      </c>
      <c r="L863" s="21">
        <v>127</v>
      </c>
      <c r="M863" s="21" t="s">
        <v>48</v>
      </c>
      <c r="N863" s="21" t="s">
        <v>26</v>
      </c>
      <c r="O863" s="21" t="s">
        <v>34</v>
      </c>
      <c r="P863" s="21">
        <v>79</v>
      </c>
      <c r="Q863" s="21">
        <v>3.9</v>
      </c>
      <c r="R863" s="21" t="b">
        <v>0</v>
      </c>
      <c r="S863" s="21" t="s">
        <v>28</v>
      </c>
      <c r="T863" s="21">
        <v>2858</v>
      </c>
      <c r="U863" s="21" t="s">
        <v>29</v>
      </c>
      <c r="V863" s="21" t="s">
        <v>60</v>
      </c>
      <c r="W863" s="21" t="s">
        <v>53</v>
      </c>
      <c r="X863" s="21">
        <v>9</v>
      </c>
      <c r="Y863" s="23">
        <f>streaming_service_data!$X863*streaming_service_data!$E863</f>
        <v>107.91</v>
      </c>
      <c r="Z863" s="21" t="s">
        <v>404</v>
      </c>
      <c r="AA863" s="21">
        <v>2024</v>
      </c>
      <c r="AB863" s="21" t="str">
        <f t="shared" si="65"/>
        <v>Nov</v>
      </c>
      <c r="AC863" s="21">
        <f t="shared" si="66"/>
        <v>2024</v>
      </c>
      <c r="AD863" s="21" t="s">
        <v>478</v>
      </c>
      <c r="AE863" s="39">
        <f t="shared" si="67"/>
        <v>1.6329113924050633</v>
      </c>
      <c r="AF863" s="35">
        <f t="shared" si="68"/>
        <v>0.61240310077519378</v>
      </c>
      <c r="AG863" s="21">
        <f ca="1">TODAY()-streaming_service_data!$D863</f>
        <v>124</v>
      </c>
      <c r="AH863" s="24" t="str">
        <f ca="1">IF(AG863&lt;=100,"Active",IF(streaming_service_data!$AG863&lt;200,"Moderate","In-Active"))</f>
        <v>Moderate</v>
      </c>
      <c r="AI863" s="2">
        <f t="shared" si="69"/>
        <v>9</v>
      </c>
    </row>
    <row r="864" spans="1:35" s="2" customFormat="1" ht="15" x14ac:dyDescent="0.2">
      <c r="A864" s="17">
        <v>8753</v>
      </c>
      <c r="B864" s="17" t="s">
        <v>167</v>
      </c>
      <c r="C864" s="25">
        <v>45339</v>
      </c>
      <c r="D864" s="25">
        <v>45626</v>
      </c>
      <c r="E864" s="17">
        <v>11.99</v>
      </c>
      <c r="F864" s="17">
        <v>247</v>
      </c>
      <c r="G864" s="17" t="s">
        <v>24</v>
      </c>
      <c r="H864" s="17">
        <v>2</v>
      </c>
      <c r="I864" s="17">
        <v>3</v>
      </c>
      <c r="J864" s="17" t="b">
        <v>0</v>
      </c>
      <c r="K864" s="17">
        <v>696</v>
      </c>
      <c r="L864" s="17">
        <v>28</v>
      </c>
      <c r="M864" s="17" t="s">
        <v>63</v>
      </c>
      <c r="N864" s="17" t="s">
        <v>40</v>
      </c>
      <c r="O864" s="17" t="s">
        <v>67</v>
      </c>
      <c r="P864" s="17">
        <v>79</v>
      </c>
      <c r="Q864" s="17">
        <v>4.8</v>
      </c>
      <c r="R864" s="17" t="b">
        <v>0</v>
      </c>
      <c r="S864" s="17" t="s">
        <v>28</v>
      </c>
      <c r="T864" s="17">
        <v>1500</v>
      </c>
      <c r="U864" s="17" t="s">
        <v>29</v>
      </c>
      <c r="V864" s="17" t="s">
        <v>68</v>
      </c>
      <c r="W864" s="17" t="s">
        <v>31</v>
      </c>
      <c r="X864" s="17">
        <v>9</v>
      </c>
      <c r="Y864" s="19">
        <f>streaming_service_data!$X864*streaming_service_data!$E864</f>
        <v>107.91</v>
      </c>
      <c r="Z864" s="17" t="s">
        <v>405</v>
      </c>
      <c r="AA864" s="17">
        <v>2024</v>
      </c>
      <c r="AB864" s="17" t="str">
        <f t="shared" si="65"/>
        <v>Nov</v>
      </c>
      <c r="AC864" s="17">
        <f t="shared" si="66"/>
        <v>2024</v>
      </c>
      <c r="AD864" s="17" t="s">
        <v>478</v>
      </c>
      <c r="AE864" s="38">
        <f t="shared" si="67"/>
        <v>3.1265822784810124</v>
      </c>
      <c r="AF864" s="31">
        <f t="shared" si="68"/>
        <v>0.31983805668016196</v>
      </c>
      <c r="AG864" s="17">
        <f ca="1">TODAY()-streaming_service_data!$D864</f>
        <v>119</v>
      </c>
      <c r="AH864" s="20" t="str">
        <f ca="1">IF(AG864&lt;=100,"Active",IF(streaming_service_data!$AG864&lt;200,"Moderate","In-Active"))</f>
        <v>Moderate</v>
      </c>
      <c r="AI864" s="2">
        <f t="shared" si="69"/>
        <v>9</v>
      </c>
    </row>
    <row r="865" spans="1:35" s="2" customFormat="1" ht="15" x14ac:dyDescent="0.2">
      <c r="A865" s="21">
        <v>8756</v>
      </c>
      <c r="B865" s="21" t="s">
        <v>102</v>
      </c>
      <c r="C865" s="22">
        <v>45282</v>
      </c>
      <c r="D865" s="22">
        <v>45547</v>
      </c>
      <c r="E865" s="21">
        <v>7.99</v>
      </c>
      <c r="F865" s="21">
        <v>138</v>
      </c>
      <c r="G865" s="21" t="s">
        <v>33</v>
      </c>
      <c r="H865" s="21">
        <v>3</v>
      </c>
      <c r="I865" s="21">
        <v>2</v>
      </c>
      <c r="J865" s="21" t="b">
        <v>1</v>
      </c>
      <c r="K865" s="21">
        <v>811</v>
      </c>
      <c r="L865" s="21">
        <v>37</v>
      </c>
      <c r="M865" s="21" t="s">
        <v>59</v>
      </c>
      <c r="N865" s="21" t="s">
        <v>40</v>
      </c>
      <c r="O865" s="21" t="s">
        <v>41</v>
      </c>
      <c r="P865" s="21">
        <v>36</v>
      </c>
      <c r="Q865" s="21">
        <v>3.6</v>
      </c>
      <c r="R865" s="21" t="b">
        <v>0</v>
      </c>
      <c r="S865" s="21" t="s">
        <v>28</v>
      </c>
      <c r="T865" s="21">
        <v>77</v>
      </c>
      <c r="U865" s="21" t="s">
        <v>29</v>
      </c>
      <c r="V865" s="21" t="s">
        <v>30</v>
      </c>
      <c r="W865" s="21" t="s">
        <v>37</v>
      </c>
      <c r="X865" s="21">
        <v>8</v>
      </c>
      <c r="Y865" s="23">
        <f>streaming_service_data!$X865*streaming_service_data!$E865</f>
        <v>63.92</v>
      </c>
      <c r="Z865" s="21" t="s">
        <v>415</v>
      </c>
      <c r="AA865" s="21">
        <v>2023</v>
      </c>
      <c r="AB865" s="21" t="str">
        <f t="shared" si="65"/>
        <v>Sep</v>
      </c>
      <c r="AC865" s="21">
        <f t="shared" si="66"/>
        <v>2024</v>
      </c>
      <c r="AD865" s="21" t="s">
        <v>479</v>
      </c>
      <c r="AE865" s="39">
        <f t="shared" si="67"/>
        <v>3.8333333333333335</v>
      </c>
      <c r="AF865" s="35">
        <f t="shared" si="68"/>
        <v>0.2608695652173913</v>
      </c>
      <c r="AG865" s="21">
        <f ca="1">TODAY()-streaming_service_data!$D865</f>
        <v>198</v>
      </c>
      <c r="AH865" s="24" t="str">
        <f ca="1">IF(AG865&lt;=100,"Active",IF(streaming_service_data!$AG865&lt;200,"Moderate","In-Active"))</f>
        <v>Moderate</v>
      </c>
      <c r="AI865" s="2">
        <f t="shared" si="69"/>
        <v>8</v>
      </c>
    </row>
    <row r="866" spans="1:35" s="2" customFormat="1" ht="15" x14ac:dyDescent="0.2">
      <c r="A866" s="17">
        <v>8766</v>
      </c>
      <c r="B866" s="17" t="s">
        <v>263</v>
      </c>
      <c r="C866" s="25">
        <v>45198</v>
      </c>
      <c r="D866" s="25">
        <v>45623</v>
      </c>
      <c r="E866" s="17">
        <v>15.99</v>
      </c>
      <c r="F866" s="17">
        <v>33</v>
      </c>
      <c r="G866" s="17" t="s">
        <v>46</v>
      </c>
      <c r="H866" s="17">
        <v>1</v>
      </c>
      <c r="I866" s="17">
        <v>4</v>
      </c>
      <c r="J866" s="17" t="b">
        <v>1</v>
      </c>
      <c r="K866" s="17">
        <v>475</v>
      </c>
      <c r="L866" s="17">
        <v>151</v>
      </c>
      <c r="M866" s="17" t="s">
        <v>39</v>
      </c>
      <c r="N866" s="17" t="s">
        <v>49</v>
      </c>
      <c r="O866" s="17" t="s">
        <v>67</v>
      </c>
      <c r="P866" s="17">
        <v>16</v>
      </c>
      <c r="Q866" s="17">
        <v>4.7</v>
      </c>
      <c r="R866" s="17" t="b">
        <v>1</v>
      </c>
      <c r="S866" s="17" t="s">
        <v>28</v>
      </c>
      <c r="T866" s="17">
        <v>1634</v>
      </c>
      <c r="U866" s="17" t="s">
        <v>51</v>
      </c>
      <c r="V866" s="17" t="s">
        <v>60</v>
      </c>
      <c r="W866" s="17" t="s">
        <v>31</v>
      </c>
      <c r="X866" s="17">
        <v>13</v>
      </c>
      <c r="Y866" s="19">
        <f>streaming_service_data!$X866*streaming_service_data!$E866</f>
        <v>207.87</v>
      </c>
      <c r="Z866" s="17" t="s">
        <v>412</v>
      </c>
      <c r="AA866" s="17">
        <v>2023</v>
      </c>
      <c r="AB866" s="17" t="str">
        <f t="shared" si="65"/>
        <v>Nov</v>
      </c>
      <c r="AC866" s="17">
        <f t="shared" si="66"/>
        <v>2024</v>
      </c>
      <c r="AD866" s="17" t="s">
        <v>480</v>
      </c>
      <c r="AE866" s="38">
        <f t="shared" si="67"/>
        <v>2.0625</v>
      </c>
      <c r="AF866" s="31">
        <f t="shared" si="68"/>
        <v>0.48484848484848486</v>
      </c>
      <c r="AG866" s="17">
        <f ca="1">TODAY()-streaming_service_data!$D866</f>
        <v>122</v>
      </c>
      <c r="AH866" s="20" t="str">
        <f ca="1">IF(AG866&lt;=100,"Active",IF(streaming_service_data!$AG866&lt;200,"Moderate","In-Active"))</f>
        <v>Moderate</v>
      </c>
      <c r="AI866" s="2">
        <f t="shared" si="69"/>
        <v>13</v>
      </c>
    </row>
    <row r="867" spans="1:35" s="2" customFormat="1" ht="15" x14ac:dyDescent="0.2">
      <c r="A867" s="21">
        <v>8768</v>
      </c>
      <c r="B867" s="21" t="s">
        <v>182</v>
      </c>
      <c r="C867" s="22">
        <v>45546</v>
      </c>
      <c r="D867" s="22">
        <v>45303</v>
      </c>
      <c r="E867" s="21">
        <v>15.99</v>
      </c>
      <c r="F867" s="21">
        <v>75</v>
      </c>
      <c r="G867" s="21" t="s">
        <v>43</v>
      </c>
      <c r="H867" s="21">
        <v>5</v>
      </c>
      <c r="I867" s="21">
        <v>1</v>
      </c>
      <c r="J867" s="21" t="b">
        <v>1</v>
      </c>
      <c r="K867" s="21">
        <v>115</v>
      </c>
      <c r="L867" s="21">
        <v>122</v>
      </c>
      <c r="M867" s="21" t="s">
        <v>59</v>
      </c>
      <c r="N867" s="21" t="s">
        <v>40</v>
      </c>
      <c r="O867" s="21" t="s">
        <v>27</v>
      </c>
      <c r="P867" s="21">
        <v>86</v>
      </c>
      <c r="Q867" s="21">
        <v>3.5</v>
      </c>
      <c r="R867" s="21" t="b">
        <v>0</v>
      </c>
      <c r="S867" s="21" t="s">
        <v>28</v>
      </c>
      <c r="T867" s="21">
        <v>3761</v>
      </c>
      <c r="U867" s="21" t="s">
        <v>65</v>
      </c>
      <c r="V867" s="21" t="s">
        <v>36</v>
      </c>
      <c r="W867" s="21" t="s">
        <v>37</v>
      </c>
      <c r="X867" s="21">
        <v>7</v>
      </c>
      <c r="Y867" s="23">
        <f>streaming_service_data!$X867*streaming_service_data!$E867</f>
        <v>111.93</v>
      </c>
      <c r="Z867" s="21" t="s">
        <v>412</v>
      </c>
      <c r="AA867" s="21">
        <v>2024</v>
      </c>
      <c r="AB867" s="21" t="str">
        <f t="shared" si="65"/>
        <v>Jan</v>
      </c>
      <c r="AC867" s="21">
        <f t="shared" si="66"/>
        <v>2024</v>
      </c>
      <c r="AD867" s="21" t="s">
        <v>480</v>
      </c>
      <c r="AE867" s="39">
        <f t="shared" si="67"/>
        <v>0.87209302325581395</v>
      </c>
      <c r="AF867" s="35">
        <f t="shared" si="68"/>
        <v>1.1466666666666667</v>
      </c>
      <c r="AG867" s="21">
        <f ca="1">TODAY()-streaming_service_data!$D867</f>
        <v>442</v>
      </c>
      <c r="AH867" s="24" t="str">
        <f ca="1">IF(AG867&lt;=100,"Active",IF(streaming_service_data!$AG867&lt;200,"Moderate","In-Active"))</f>
        <v>In-Active</v>
      </c>
      <c r="AI867" s="2">
        <f t="shared" si="69"/>
        <v>7</v>
      </c>
    </row>
    <row r="868" spans="1:35" s="2" customFormat="1" ht="15" x14ac:dyDescent="0.2">
      <c r="A868" s="17">
        <v>8770</v>
      </c>
      <c r="B868" s="17" t="s">
        <v>82</v>
      </c>
      <c r="C868" s="25">
        <v>45268</v>
      </c>
      <c r="D868" s="25">
        <v>45617</v>
      </c>
      <c r="E868" s="17">
        <v>7.99</v>
      </c>
      <c r="F868" s="17">
        <v>48</v>
      </c>
      <c r="G868" s="17" t="s">
        <v>33</v>
      </c>
      <c r="H868" s="17">
        <v>4</v>
      </c>
      <c r="I868" s="17">
        <v>2</v>
      </c>
      <c r="J868" s="17" t="b">
        <v>0</v>
      </c>
      <c r="K868" s="17">
        <v>938</v>
      </c>
      <c r="L868" s="17">
        <v>92</v>
      </c>
      <c r="M868" s="17" t="s">
        <v>39</v>
      </c>
      <c r="N868" s="17" t="s">
        <v>64</v>
      </c>
      <c r="O868" s="17" t="s">
        <v>67</v>
      </c>
      <c r="P868" s="17">
        <v>99</v>
      </c>
      <c r="Q868" s="17">
        <v>4.2</v>
      </c>
      <c r="R868" s="17" t="b">
        <v>1</v>
      </c>
      <c r="S868" s="17" t="s">
        <v>28</v>
      </c>
      <c r="T868" s="17">
        <v>3288</v>
      </c>
      <c r="U868" s="17" t="s">
        <v>51</v>
      </c>
      <c r="V868" s="17" t="s">
        <v>68</v>
      </c>
      <c r="W868" s="17" t="s">
        <v>31</v>
      </c>
      <c r="X868" s="17">
        <v>11</v>
      </c>
      <c r="Y868" s="19">
        <f>streaming_service_data!$X868*streaming_service_data!$E868</f>
        <v>87.89</v>
      </c>
      <c r="Z868" s="17" t="s">
        <v>415</v>
      </c>
      <c r="AA868" s="17">
        <v>2023</v>
      </c>
      <c r="AB868" s="17" t="str">
        <f t="shared" si="65"/>
        <v>Nov</v>
      </c>
      <c r="AC868" s="17">
        <f t="shared" si="66"/>
        <v>2024</v>
      </c>
      <c r="AD868" s="17" t="s">
        <v>479</v>
      </c>
      <c r="AE868" s="38">
        <f t="shared" si="67"/>
        <v>0.48484848484848486</v>
      </c>
      <c r="AF868" s="31">
        <f t="shared" si="68"/>
        <v>2.0625</v>
      </c>
      <c r="AG868" s="17">
        <f ca="1">TODAY()-streaming_service_data!$D868</f>
        <v>128</v>
      </c>
      <c r="AH868" s="20" t="str">
        <f ca="1">IF(AG868&lt;=100,"Active",IF(streaming_service_data!$AG868&lt;200,"Moderate","In-Active"))</f>
        <v>Moderate</v>
      </c>
      <c r="AI868" s="2">
        <f t="shared" si="69"/>
        <v>11</v>
      </c>
    </row>
    <row r="869" spans="1:35" s="2" customFormat="1" ht="15" x14ac:dyDescent="0.2">
      <c r="A869" s="21">
        <v>8774</v>
      </c>
      <c r="B869" s="21" t="s">
        <v>190</v>
      </c>
      <c r="C869" s="22">
        <v>44996</v>
      </c>
      <c r="D869" s="22">
        <v>45516</v>
      </c>
      <c r="E869" s="21">
        <v>15.99</v>
      </c>
      <c r="F869" s="21">
        <v>496</v>
      </c>
      <c r="G869" s="21" t="s">
        <v>62</v>
      </c>
      <c r="H869" s="21">
        <v>5</v>
      </c>
      <c r="I869" s="21">
        <v>6</v>
      </c>
      <c r="J869" s="21" t="b">
        <v>0</v>
      </c>
      <c r="K869" s="21">
        <v>803</v>
      </c>
      <c r="L869" s="21">
        <v>130</v>
      </c>
      <c r="M869" s="21" t="s">
        <v>25</v>
      </c>
      <c r="N869" s="21" t="s">
        <v>64</v>
      </c>
      <c r="O869" s="21" t="s">
        <v>67</v>
      </c>
      <c r="P869" s="21">
        <v>4</v>
      </c>
      <c r="Q869" s="21">
        <v>4.8</v>
      </c>
      <c r="R869" s="21" t="b">
        <v>0</v>
      </c>
      <c r="S869" s="21" t="s">
        <v>28</v>
      </c>
      <c r="T869" s="21">
        <v>4504</v>
      </c>
      <c r="U869" s="21" t="s">
        <v>51</v>
      </c>
      <c r="V869" s="21" t="s">
        <v>60</v>
      </c>
      <c r="W869" s="21" t="s">
        <v>53</v>
      </c>
      <c r="X869" s="21">
        <v>17</v>
      </c>
      <c r="Y869" s="23">
        <f>streaming_service_data!$X869*streaming_service_data!$E869</f>
        <v>271.83</v>
      </c>
      <c r="Z869" s="21" t="s">
        <v>406</v>
      </c>
      <c r="AA869" s="21">
        <v>2023</v>
      </c>
      <c r="AB869" s="21" t="str">
        <f t="shared" si="65"/>
        <v>Aug</v>
      </c>
      <c r="AC869" s="21">
        <f t="shared" si="66"/>
        <v>2024</v>
      </c>
      <c r="AD869" s="21" t="s">
        <v>480</v>
      </c>
      <c r="AE869" s="39">
        <f t="shared" si="67"/>
        <v>124</v>
      </c>
      <c r="AF869" s="35">
        <f t="shared" si="68"/>
        <v>8.0645161290322578E-3</v>
      </c>
      <c r="AG869" s="21">
        <f ca="1">TODAY()-streaming_service_data!$D869</f>
        <v>229</v>
      </c>
      <c r="AH869" s="24" t="str">
        <f ca="1">IF(AG869&lt;=100,"Active",IF(streaming_service_data!$AG869&lt;200,"Moderate","In-Active"))</f>
        <v>In-Active</v>
      </c>
      <c r="AI869" s="2">
        <f t="shared" si="69"/>
        <v>17</v>
      </c>
    </row>
    <row r="870" spans="1:35" s="2" customFormat="1" ht="15" x14ac:dyDescent="0.2">
      <c r="A870" s="17">
        <v>8777</v>
      </c>
      <c r="B870" s="17" t="s">
        <v>176</v>
      </c>
      <c r="C870" s="25">
        <v>45598</v>
      </c>
      <c r="D870" s="25">
        <v>45623</v>
      </c>
      <c r="E870" s="17">
        <v>11.99</v>
      </c>
      <c r="F870" s="17">
        <v>395</v>
      </c>
      <c r="G870" s="17" t="s">
        <v>43</v>
      </c>
      <c r="H870" s="17">
        <v>4</v>
      </c>
      <c r="I870" s="17">
        <v>4</v>
      </c>
      <c r="J870" s="17" t="b">
        <v>0</v>
      </c>
      <c r="K870" s="17">
        <v>190</v>
      </c>
      <c r="L870" s="17">
        <v>105</v>
      </c>
      <c r="M870" s="17" t="s">
        <v>74</v>
      </c>
      <c r="N870" s="17" t="s">
        <v>49</v>
      </c>
      <c r="O870" s="17" t="s">
        <v>34</v>
      </c>
      <c r="P870" s="17">
        <v>67</v>
      </c>
      <c r="Q870" s="17">
        <v>4.0999999999999996</v>
      </c>
      <c r="R870" s="17" t="b">
        <v>0</v>
      </c>
      <c r="S870" s="17" t="s">
        <v>28</v>
      </c>
      <c r="T870" s="17">
        <v>1040</v>
      </c>
      <c r="U870" s="17" t="s">
        <v>29</v>
      </c>
      <c r="V870" s="17" t="s">
        <v>60</v>
      </c>
      <c r="W870" s="17" t="s">
        <v>37</v>
      </c>
      <c r="X870" s="17">
        <v>1</v>
      </c>
      <c r="Y870" s="19">
        <f>streaming_service_data!$X870*streaming_service_data!$E870</f>
        <v>11.99</v>
      </c>
      <c r="Z870" s="17" t="s">
        <v>414</v>
      </c>
      <c r="AA870" s="17">
        <v>2024</v>
      </c>
      <c r="AB870" s="17" t="str">
        <f t="shared" si="65"/>
        <v>Nov</v>
      </c>
      <c r="AC870" s="17">
        <f t="shared" si="66"/>
        <v>2024</v>
      </c>
      <c r="AD870" s="17" t="s">
        <v>478</v>
      </c>
      <c r="AE870" s="38">
        <f t="shared" si="67"/>
        <v>5.8955223880597014</v>
      </c>
      <c r="AF870" s="31">
        <f t="shared" si="68"/>
        <v>0.16962025316455695</v>
      </c>
      <c r="AG870" s="17">
        <f ca="1">TODAY()-streaming_service_data!$D870</f>
        <v>122</v>
      </c>
      <c r="AH870" s="20" t="str">
        <f ca="1">IF(AG870&lt;=100,"Active",IF(streaming_service_data!$AG870&lt;200,"Moderate","In-Active"))</f>
        <v>Moderate</v>
      </c>
      <c r="AI870" s="2">
        <f t="shared" si="69"/>
        <v>1</v>
      </c>
    </row>
    <row r="871" spans="1:35" s="2" customFormat="1" ht="15" x14ac:dyDescent="0.2">
      <c r="A871" s="21">
        <v>8793</v>
      </c>
      <c r="B871" s="21" t="s">
        <v>105</v>
      </c>
      <c r="C871" s="22">
        <v>45430</v>
      </c>
      <c r="D871" s="22">
        <v>45617</v>
      </c>
      <c r="E871" s="21">
        <v>7.99</v>
      </c>
      <c r="F871" s="21">
        <v>162</v>
      </c>
      <c r="G871" s="21" t="s">
        <v>43</v>
      </c>
      <c r="H871" s="21">
        <v>2</v>
      </c>
      <c r="I871" s="21">
        <v>5</v>
      </c>
      <c r="J871" s="21" t="b">
        <v>1</v>
      </c>
      <c r="K871" s="21">
        <v>672</v>
      </c>
      <c r="L871" s="21">
        <v>57</v>
      </c>
      <c r="M871" s="21" t="s">
        <v>59</v>
      </c>
      <c r="N871" s="21" t="s">
        <v>40</v>
      </c>
      <c r="O871" s="21" t="s">
        <v>41</v>
      </c>
      <c r="P871" s="21">
        <v>16</v>
      </c>
      <c r="Q871" s="21">
        <v>4.3</v>
      </c>
      <c r="R871" s="21" t="b">
        <v>0</v>
      </c>
      <c r="S871" s="21" t="s">
        <v>28</v>
      </c>
      <c r="T871" s="21">
        <v>3930</v>
      </c>
      <c r="U871" s="21" t="s">
        <v>57</v>
      </c>
      <c r="V871" s="21" t="s">
        <v>52</v>
      </c>
      <c r="W871" s="21" t="s">
        <v>75</v>
      </c>
      <c r="X871" s="21">
        <v>6</v>
      </c>
      <c r="Y871" s="23">
        <f>streaming_service_data!$X871*streaming_service_data!$E871</f>
        <v>47.94</v>
      </c>
      <c r="Z871" s="21" t="s">
        <v>408</v>
      </c>
      <c r="AA871" s="21">
        <v>2024</v>
      </c>
      <c r="AB871" s="21" t="str">
        <f t="shared" si="65"/>
        <v>Nov</v>
      </c>
      <c r="AC871" s="21">
        <f t="shared" si="66"/>
        <v>2024</v>
      </c>
      <c r="AD871" s="21" t="s">
        <v>479</v>
      </c>
      <c r="AE871" s="39">
        <f t="shared" si="67"/>
        <v>10.125</v>
      </c>
      <c r="AF871" s="35">
        <f t="shared" si="68"/>
        <v>9.8765432098765427E-2</v>
      </c>
      <c r="AG871" s="21">
        <f ca="1">TODAY()-streaming_service_data!$D871</f>
        <v>128</v>
      </c>
      <c r="AH871" s="24" t="str">
        <f ca="1">IF(AG871&lt;=100,"Active",IF(streaming_service_data!$AG871&lt;200,"Moderate","In-Active"))</f>
        <v>Moderate</v>
      </c>
      <c r="AI871" s="2">
        <f t="shared" si="69"/>
        <v>6</v>
      </c>
    </row>
    <row r="872" spans="1:35" s="2" customFormat="1" ht="15" x14ac:dyDescent="0.2">
      <c r="A872" s="17">
        <v>8798</v>
      </c>
      <c r="B872" s="17" t="s">
        <v>296</v>
      </c>
      <c r="C872" s="25">
        <v>45036</v>
      </c>
      <c r="D872" s="25">
        <v>45641</v>
      </c>
      <c r="E872" s="17">
        <v>15.99</v>
      </c>
      <c r="F872" s="17">
        <v>453</v>
      </c>
      <c r="G872" s="17" t="s">
        <v>55</v>
      </c>
      <c r="H872" s="17">
        <v>5</v>
      </c>
      <c r="I872" s="17">
        <v>2</v>
      </c>
      <c r="J872" s="17" t="b">
        <v>1</v>
      </c>
      <c r="K872" s="17">
        <v>591</v>
      </c>
      <c r="L872" s="17">
        <v>169</v>
      </c>
      <c r="M872" s="17" t="s">
        <v>39</v>
      </c>
      <c r="N872" s="17" t="s">
        <v>26</v>
      </c>
      <c r="O872" s="17" t="s">
        <v>56</v>
      </c>
      <c r="P872" s="17">
        <v>72</v>
      </c>
      <c r="Q872" s="17">
        <v>4.0999999999999996</v>
      </c>
      <c r="R872" s="17" t="b">
        <v>1</v>
      </c>
      <c r="S872" s="17" t="s">
        <v>28</v>
      </c>
      <c r="T872" s="17">
        <v>4031</v>
      </c>
      <c r="U872" s="17" t="s">
        <v>65</v>
      </c>
      <c r="V872" s="17" t="s">
        <v>36</v>
      </c>
      <c r="W872" s="17" t="s">
        <v>37</v>
      </c>
      <c r="X872" s="17">
        <v>19</v>
      </c>
      <c r="Y872" s="19">
        <f>streaming_service_data!$X872*streaming_service_data!$E872</f>
        <v>303.81</v>
      </c>
      <c r="Z872" s="17" t="s">
        <v>407</v>
      </c>
      <c r="AA872" s="17">
        <v>2023</v>
      </c>
      <c r="AB872" s="17" t="str">
        <f t="shared" si="65"/>
        <v>Dec</v>
      </c>
      <c r="AC872" s="17">
        <f t="shared" si="66"/>
        <v>2024</v>
      </c>
      <c r="AD872" s="17" t="s">
        <v>480</v>
      </c>
      <c r="AE872" s="38">
        <f t="shared" si="67"/>
        <v>6.291666666666667</v>
      </c>
      <c r="AF872" s="31">
        <f t="shared" si="68"/>
        <v>0.15894039735099338</v>
      </c>
      <c r="AG872" s="17">
        <f ca="1">TODAY()-streaming_service_data!$D872</f>
        <v>104</v>
      </c>
      <c r="AH872" s="20" t="str">
        <f ca="1">IF(AG872&lt;=100,"Active",IF(streaming_service_data!$AG872&lt;200,"Moderate","In-Active"))</f>
        <v>Moderate</v>
      </c>
      <c r="AI872" s="2">
        <f t="shared" si="69"/>
        <v>19</v>
      </c>
    </row>
    <row r="873" spans="1:35" s="2" customFormat="1" ht="15" x14ac:dyDescent="0.2">
      <c r="A873" s="21">
        <v>8805</v>
      </c>
      <c r="B873" s="21" t="s">
        <v>71</v>
      </c>
      <c r="C873" s="22">
        <v>45450</v>
      </c>
      <c r="D873" s="22">
        <v>45455</v>
      </c>
      <c r="E873" s="21">
        <v>15.99</v>
      </c>
      <c r="F873" s="21">
        <v>53</v>
      </c>
      <c r="G873" s="21" t="s">
        <v>79</v>
      </c>
      <c r="H873" s="21">
        <v>4</v>
      </c>
      <c r="I873" s="21">
        <v>2</v>
      </c>
      <c r="J873" s="21" t="b">
        <v>1</v>
      </c>
      <c r="K873" s="21">
        <v>720</v>
      </c>
      <c r="L873" s="21">
        <v>37</v>
      </c>
      <c r="M873" s="21" t="s">
        <v>59</v>
      </c>
      <c r="N873" s="21" t="s">
        <v>26</v>
      </c>
      <c r="O873" s="21" t="s">
        <v>50</v>
      </c>
      <c r="P873" s="21">
        <v>8</v>
      </c>
      <c r="Q873" s="21">
        <v>4</v>
      </c>
      <c r="R873" s="21" t="b">
        <v>1</v>
      </c>
      <c r="S873" s="21" t="s">
        <v>28</v>
      </c>
      <c r="T873" s="21">
        <v>2727</v>
      </c>
      <c r="U873" s="21" t="s">
        <v>57</v>
      </c>
      <c r="V873" s="21" t="s">
        <v>68</v>
      </c>
      <c r="W873" s="21" t="s">
        <v>37</v>
      </c>
      <c r="X873" s="21">
        <v>1</v>
      </c>
      <c r="Y873" s="23">
        <f>streaming_service_data!$X873*streaming_service_data!$E873</f>
        <v>15.99</v>
      </c>
      <c r="Z873" s="21" t="s">
        <v>409</v>
      </c>
      <c r="AA873" s="21">
        <v>2024</v>
      </c>
      <c r="AB873" s="21" t="str">
        <f t="shared" si="65"/>
        <v>Jun</v>
      </c>
      <c r="AC873" s="21">
        <f t="shared" si="66"/>
        <v>2024</v>
      </c>
      <c r="AD873" s="21" t="s">
        <v>480</v>
      </c>
      <c r="AE873" s="39">
        <f t="shared" si="67"/>
        <v>6.625</v>
      </c>
      <c r="AF873" s="35">
        <f t="shared" si="68"/>
        <v>0.15094339622641509</v>
      </c>
      <c r="AG873" s="21">
        <f ca="1">TODAY()-streaming_service_data!$D873</f>
        <v>290</v>
      </c>
      <c r="AH873" s="24" t="str">
        <f ca="1">IF(AG873&lt;=100,"Active",IF(streaming_service_data!$AG873&lt;200,"Moderate","In-Active"))</f>
        <v>In-Active</v>
      </c>
      <c r="AI873" s="2">
        <f t="shared" si="69"/>
        <v>1</v>
      </c>
    </row>
    <row r="874" spans="1:35" s="2" customFormat="1" ht="15" x14ac:dyDescent="0.2">
      <c r="A874" s="17">
        <v>8815</v>
      </c>
      <c r="B874" s="17" t="s">
        <v>214</v>
      </c>
      <c r="C874" s="25">
        <v>45243</v>
      </c>
      <c r="D874" s="25">
        <v>45303</v>
      </c>
      <c r="E874" s="17">
        <v>7.99</v>
      </c>
      <c r="F874" s="17">
        <v>148</v>
      </c>
      <c r="G874" s="17" t="s">
        <v>46</v>
      </c>
      <c r="H874" s="17">
        <v>1</v>
      </c>
      <c r="I874" s="17">
        <v>1</v>
      </c>
      <c r="J874" s="17" t="b">
        <v>1</v>
      </c>
      <c r="K874" s="17">
        <v>579</v>
      </c>
      <c r="L874" s="17">
        <v>121</v>
      </c>
      <c r="M874" s="17" t="s">
        <v>74</v>
      </c>
      <c r="N874" s="17" t="s">
        <v>64</v>
      </c>
      <c r="O874" s="17" t="s">
        <v>50</v>
      </c>
      <c r="P874" s="17">
        <v>8</v>
      </c>
      <c r="Q874" s="17">
        <v>3.6</v>
      </c>
      <c r="R874" s="17" t="b">
        <v>0</v>
      </c>
      <c r="S874" s="17" t="s">
        <v>28</v>
      </c>
      <c r="T874" s="17">
        <v>3448</v>
      </c>
      <c r="U874" s="17" t="s">
        <v>51</v>
      </c>
      <c r="V874" s="17" t="s">
        <v>60</v>
      </c>
      <c r="W874" s="17" t="s">
        <v>37</v>
      </c>
      <c r="X874" s="17">
        <v>1</v>
      </c>
      <c r="Y874" s="19">
        <f>streaming_service_data!$X874*streaming_service_data!$E874</f>
        <v>7.99</v>
      </c>
      <c r="Z874" s="17" t="s">
        <v>414</v>
      </c>
      <c r="AA874" s="17">
        <v>2023</v>
      </c>
      <c r="AB874" s="17" t="str">
        <f t="shared" si="65"/>
        <v>Jan</v>
      </c>
      <c r="AC874" s="17">
        <f t="shared" si="66"/>
        <v>2024</v>
      </c>
      <c r="AD874" s="17" t="s">
        <v>479</v>
      </c>
      <c r="AE874" s="38">
        <f t="shared" si="67"/>
        <v>18.5</v>
      </c>
      <c r="AF874" s="31">
        <f t="shared" si="68"/>
        <v>5.4054054054054057E-2</v>
      </c>
      <c r="AG874" s="17">
        <f ca="1">TODAY()-streaming_service_data!$D874</f>
        <v>442</v>
      </c>
      <c r="AH874" s="20" t="str">
        <f ca="1">IF(AG874&lt;=100,"Active",IF(streaming_service_data!$AG874&lt;200,"Moderate","In-Active"))</f>
        <v>In-Active</v>
      </c>
      <c r="AI874" s="2">
        <f t="shared" si="69"/>
        <v>1</v>
      </c>
    </row>
    <row r="875" spans="1:35" s="2" customFormat="1" ht="15" x14ac:dyDescent="0.2">
      <c r="A875" s="21">
        <v>8833</v>
      </c>
      <c r="B875" s="21" t="s">
        <v>73</v>
      </c>
      <c r="C875" s="22">
        <v>45479</v>
      </c>
      <c r="D875" s="22">
        <v>45608</v>
      </c>
      <c r="E875" s="21">
        <v>7.99</v>
      </c>
      <c r="F875" s="21">
        <v>289</v>
      </c>
      <c r="G875" s="21" t="s">
        <v>33</v>
      </c>
      <c r="H875" s="21">
        <v>5</v>
      </c>
      <c r="I875" s="21">
        <v>2</v>
      </c>
      <c r="J875" s="21" t="b">
        <v>0</v>
      </c>
      <c r="K875" s="21">
        <v>216</v>
      </c>
      <c r="L875" s="21">
        <v>162</v>
      </c>
      <c r="M875" s="21" t="s">
        <v>74</v>
      </c>
      <c r="N875" s="21" t="s">
        <v>26</v>
      </c>
      <c r="O875" s="21" t="s">
        <v>27</v>
      </c>
      <c r="P875" s="21">
        <v>99</v>
      </c>
      <c r="Q875" s="21">
        <v>3.7</v>
      </c>
      <c r="R875" s="21" t="b">
        <v>1</v>
      </c>
      <c r="S875" s="21" t="s">
        <v>28</v>
      </c>
      <c r="T875" s="21">
        <v>3711</v>
      </c>
      <c r="U875" s="21" t="s">
        <v>51</v>
      </c>
      <c r="V875" s="21" t="s">
        <v>68</v>
      </c>
      <c r="W875" s="21" t="s">
        <v>31</v>
      </c>
      <c r="X875" s="21">
        <v>4</v>
      </c>
      <c r="Y875" s="23">
        <f>streaming_service_data!$X875*streaming_service_data!$E875</f>
        <v>31.96</v>
      </c>
      <c r="Z875" s="21" t="s">
        <v>410</v>
      </c>
      <c r="AA875" s="21">
        <v>2024</v>
      </c>
      <c r="AB875" s="21" t="str">
        <f t="shared" si="65"/>
        <v>Nov</v>
      </c>
      <c r="AC875" s="21">
        <f t="shared" si="66"/>
        <v>2024</v>
      </c>
      <c r="AD875" s="21" t="s">
        <v>479</v>
      </c>
      <c r="AE875" s="39">
        <f t="shared" si="67"/>
        <v>2.9191919191919191</v>
      </c>
      <c r="AF875" s="35">
        <f t="shared" si="68"/>
        <v>0.34256055363321797</v>
      </c>
      <c r="AG875" s="21">
        <f ca="1">TODAY()-streaming_service_data!$D875</f>
        <v>137</v>
      </c>
      <c r="AH875" s="24" t="str">
        <f ca="1">IF(AG875&lt;=100,"Active",IF(streaming_service_data!$AG875&lt;200,"Moderate","In-Active"))</f>
        <v>Moderate</v>
      </c>
      <c r="AI875" s="2">
        <f t="shared" si="69"/>
        <v>4</v>
      </c>
    </row>
    <row r="876" spans="1:35" s="2" customFormat="1" ht="15" x14ac:dyDescent="0.2">
      <c r="A876" s="17">
        <v>8844</v>
      </c>
      <c r="B876" s="17" t="s">
        <v>100</v>
      </c>
      <c r="C876" s="25">
        <v>45559</v>
      </c>
      <c r="D876" s="25">
        <v>45644</v>
      </c>
      <c r="E876" s="17">
        <v>7.99</v>
      </c>
      <c r="F876" s="17">
        <v>70</v>
      </c>
      <c r="G876" s="17" t="s">
        <v>43</v>
      </c>
      <c r="H876" s="17">
        <v>3</v>
      </c>
      <c r="I876" s="17">
        <v>6</v>
      </c>
      <c r="J876" s="17" t="b">
        <v>1</v>
      </c>
      <c r="K876" s="17">
        <v>226</v>
      </c>
      <c r="L876" s="17">
        <v>104</v>
      </c>
      <c r="M876" s="17" t="s">
        <v>25</v>
      </c>
      <c r="N876" s="17" t="s">
        <v>40</v>
      </c>
      <c r="O876" s="17" t="s">
        <v>34</v>
      </c>
      <c r="P876" s="17">
        <v>59</v>
      </c>
      <c r="Q876" s="17">
        <v>3.3</v>
      </c>
      <c r="R876" s="17" t="b">
        <v>1</v>
      </c>
      <c r="S876" s="17" t="s">
        <v>28</v>
      </c>
      <c r="T876" s="17">
        <v>615</v>
      </c>
      <c r="U876" s="17" t="s">
        <v>57</v>
      </c>
      <c r="V876" s="17" t="s">
        <v>60</v>
      </c>
      <c r="W876" s="17" t="s">
        <v>31</v>
      </c>
      <c r="X876" s="17">
        <v>2</v>
      </c>
      <c r="Y876" s="19">
        <f>streaming_service_data!$X876*streaming_service_data!$E876</f>
        <v>15.98</v>
      </c>
      <c r="Z876" s="17" t="s">
        <v>412</v>
      </c>
      <c r="AA876" s="17">
        <v>2024</v>
      </c>
      <c r="AB876" s="17" t="str">
        <f t="shared" si="65"/>
        <v>Dec</v>
      </c>
      <c r="AC876" s="17">
        <f t="shared" si="66"/>
        <v>2024</v>
      </c>
      <c r="AD876" s="17" t="s">
        <v>479</v>
      </c>
      <c r="AE876" s="38">
        <f t="shared" si="67"/>
        <v>1.1864406779661016</v>
      </c>
      <c r="AF876" s="31">
        <f t="shared" si="68"/>
        <v>0.84285714285714286</v>
      </c>
      <c r="AG876" s="17">
        <f ca="1">TODAY()-streaming_service_data!$D876</f>
        <v>101</v>
      </c>
      <c r="AH876" s="20" t="str">
        <f ca="1">IF(AG876&lt;=100,"Active",IF(streaming_service_data!$AG876&lt;200,"Moderate","In-Active"))</f>
        <v>Moderate</v>
      </c>
      <c r="AI876" s="2">
        <f t="shared" si="69"/>
        <v>2</v>
      </c>
    </row>
    <row r="877" spans="1:35" s="2" customFormat="1" ht="15" x14ac:dyDescent="0.2">
      <c r="A877" s="21">
        <v>8864</v>
      </c>
      <c r="B877" s="21" t="s">
        <v>109</v>
      </c>
      <c r="C877" s="22">
        <v>45371</v>
      </c>
      <c r="D877" s="22">
        <v>45625</v>
      </c>
      <c r="E877" s="21">
        <v>11.99</v>
      </c>
      <c r="F877" s="21">
        <v>440</v>
      </c>
      <c r="G877" s="21" t="s">
        <v>33</v>
      </c>
      <c r="H877" s="21">
        <v>4</v>
      </c>
      <c r="I877" s="21">
        <v>3</v>
      </c>
      <c r="J877" s="21" t="b">
        <v>1</v>
      </c>
      <c r="K877" s="21">
        <v>80</v>
      </c>
      <c r="L877" s="21">
        <v>143</v>
      </c>
      <c r="M877" s="21" t="s">
        <v>44</v>
      </c>
      <c r="N877" s="21" t="s">
        <v>64</v>
      </c>
      <c r="O877" s="21" t="s">
        <v>34</v>
      </c>
      <c r="P877" s="21">
        <v>2</v>
      </c>
      <c r="Q877" s="21">
        <v>3.4</v>
      </c>
      <c r="R877" s="21" t="b">
        <v>0</v>
      </c>
      <c r="S877" s="21" t="s">
        <v>28</v>
      </c>
      <c r="T877" s="21">
        <v>4125</v>
      </c>
      <c r="U877" s="21" t="s">
        <v>65</v>
      </c>
      <c r="V877" s="21" t="s">
        <v>30</v>
      </c>
      <c r="W877" s="21" t="s">
        <v>31</v>
      </c>
      <c r="X877" s="21">
        <v>8</v>
      </c>
      <c r="Y877" s="23">
        <f>streaming_service_data!$X877*streaming_service_data!$E877</f>
        <v>95.92</v>
      </c>
      <c r="Z877" s="21" t="s">
        <v>406</v>
      </c>
      <c r="AA877" s="21">
        <v>2024</v>
      </c>
      <c r="AB877" s="21" t="str">
        <f t="shared" si="65"/>
        <v>Nov</v>
      </c>
      <c r="AC877" s="21">
        <f t="shared" si="66"/>
        <v>2024</v>
      </c>
      <c r="AD877" s="21" t="s">
        <v>478</v>
      </c>
      <c r="AE877" s="39">
        <f t="shared" si="67"/>
        <v>220</v>
      </c>
      <c r="AF877" s="35">
        <f t="shared" si="68"/>
        <v>4.5454545454545452E-3</v>
      </c>
      <c r="AG877" s="21">
        <f ca="1">TODAY()-streaming_service_data!$D877</f>
        <v>120</v>
      </c>
      <c r="AH877" s="24" t="str">
        <f ca="1">IF(AG877&lt;=100,"Active",IF(streaming_service_data!$AG877&lt;200,"Moderate","In-Active"))</f>
        <v>Moderate</v>
      </c>
      <c r="AI877" s="2">
        <f t="shared" si="69"/>
        <v>8</v>
      </c>
    </row>
    <row r="878" spans="1:35" s="2" customFormat="1" ht="15" x14ac:dyDescent="0.2">
      <c r="A878" s="17">
        <v>8867</v>
      </c>
      <c r="B878" s="17" t="s">
        <v>145</v>
      </c>
      <c r="C878" s="25">
        <v>44991</v>
      </c>
      <c r="D878" s="25">
        <v>45617</v>
      </c>
      <c r="E878" s="17">
        <v>15.99</v>
      </c>
      <c r="F878" s="17">
        <v>281</v>
      </c>
      <c r="G878" s="17" t="s">
        <v>62</v>
      </c>
      <c r="H878" s="17">
        <v>1</v>
      </c>
      <c r="I878" s="17">
        <v>2</v>
      </c>
      <c r="J878" s="17" t="b">
        <v>1</v>
      </c>
      <c r="K878" s="17">
        <v>601</v>
      </c>
      <c r="L878" s="17">
        <v>75</v>
      </c>
      <c r="M878" s="17" t="s">
        <v>74</v>
      </c>
      <c r="N878" s="17" t="s">
        <v>49</v>
      </c>
      <c r="O878" s="17" t="s">
        <v>34</v>
      </c>
      <c r="P878" s="17">
        <v>92</v>
      </c>
      <c r="Q878" s="17">
        <v>4.5</v>
      </c>
      <c r="R878" s="17" t="b">
        <v>0</v>
      </c>
      <c r="S878" s="17" t="s">
        <v>28</v>
      </c>
      <c r="T878" s="17">
        <v>373</v>
      </c>
      <c r="U878" s="17" t="s">
        <v>51</v>
      </c>
      <c r="V878" s="17" t="s">
        <v>60</v>
      </c>
      <c r="W878" s="17" t="s">
        <v>53</v>
      </c>
      <c r="X878" s="17">
        <v>20</v>
      </c>
      <c r="Y878" s="19">
        <f>streaming_service_data!$X878*streaming_service_data!$E878</f>
        <v>319.8</v>
      </c>
      <c r="Z878" s="17" t="s">
        <v>406</v>
      </c>
      <c r="AA878" s="17">
        <v>2023</v>
      </c>
      <c r="AB878" s="17" t="str">
        <f t="shared" si="65"/>
        <v>Nov</v>
      </c>
      <c r="AC878" s="17">
        <f t="shared" si="66"/>
        <v>2024</v>
      </c>
      <c r="AD878" s="17" t="s">
        <v>480</v>
      </c>
      <c r="AE878" s="38">
        <f t="shared" si="67"/>
        <v>3.0543478260869565</v>
      </c>
      <c r="AF878" s="31">
        <f t="shared" si="68"/>
        <v>0.32740213523131673</v>
      </c>
      <c r="AG878" s="17">
        <f ca="1">TODAY()-streaming_service_data!$D878</f>
        <v>128</v>
      </c>
      <c r="AH878" s="20" t="str">
        <f ca="1">IF(AG878&lt;=100,"Active",IF(streaming_service_data!$AG878&lt;200,"Moderate","In-Active"))</f>
        <v>Moderate</v>
      </c>
      <c r="AI878" s="2">
        <f t="shared" si="69"/>
        <v>20</v>
      </c>
    </row>
    <row r="879" spans="1:35" s="2" customFormat="1" ht="15" x14ac:dyDescent="0.2">
      <c r="A879" s="21">
        <v>8875</v>
      </c>
      <c r="B879" s="21" t="s">
        <v>258</v>
      </c>
      <c r="C879" s="22">
        <v>45013</v>
      </c>
      <c r="D879" s="22">
        <v>45643</v>
      </c>
      <c r="E879" s="21">
        <v>15.99</v>
      </c>
      <c r="F879" s="21">
        <v>138</v>
      </c>
      <c r="G879" s="21" t="s">
        <v>24</v>
      </c>
      <c r="H879" s="21">
        <v>5</v>
      </c>
      <c r="I879" s="21">
        <v>2</v>
      </c>
      <c r="J879" s="21" t="b">
        <v>0</v>
      </c>
      <c r="K879" s="21">
        <v>40</v>
      </c>
      <c r="L879" s="21">
        <v>166</v>
      </c>
      <c r="M879" s="21" t="s">
        <v>44</v>
      </c>
      <c r="N879" s="21" t="s">
        <v>64</v>
      </c>
      <c r="O879" s="21" t="s">
        <v>67</v>
      </c>
      <c r="P879" s="21">
        <v>83</v>
      </c>
      <c r="Q879" s="21">
        <v>4.2</v>
      </c>
      <c r="R879" s="21" t="b">
        <v>0</v>
      </c>
      <c r="S879" s="21" t="s">
        <v>28</v>
      </c>
      <c r="T879" s="21">
        <v>4777</v>
      </c>
      <c r="U879" s="21" t="s">
        <v>65</v>
      </c>
      <c r="V879" s="21" t="s">
        <v>36</v>
      </c>
      <c r="W879" s="21" t="s">
        <v>53</v>
      </c>
      <c r="X879" s="21">
        <v>20</v>
      </c>
      <c r="Y879" s="23">
        <f>streaming_service_data!$X879*streaming_service_data!$E879</f>
        <v>319.8</v>
      </c>
      <c r="Z879" s="21" t="s">
        <v>406</v>
      </c>
      <c r="AA879" s="21">
        <v>2023</v>
      </c>
      <c r="AB879" s="21" t="str">
        <f t="shared" si="65"/>
        <v>Dec</v>
      </c>
      <c r="AC879" s="21">
        <f t="shared" si="66"/>
        <v>2024</v>
      </c>
      <c r="AD879" s="21" t="s">
        <v>480</v>
      </c>
      <c r="AE879" s="39">
        <f t="shared" si="67"/>
        <v>1.6626506024096386</v>
      </c>
      <c r="AF879" s="35">
        <f t="shared" si="68"/>
        <v>0.60144927536231885</v>
      </c>
      <c r="AG879" s="21">
        <f ca="1">TODAY()-streaming_service_data!$D879</f>
        <v>102</v>
      </c>
      <c r="AH879" s="24" t="str">
        <f ca="1">IF(AG879&lt;=100,"Active",IF(streaming_service_data!$AG879&lt;200,"Moderate","In-Active"))</f>
        <v>Moderate</v>
      </c>
      <c r="AI879" s="2">
        <f t="shared" si="69"/>
        <v>20</v>
      </c>
    </row>
    <row r="880" spans="1:35" s="2" customFormat="1" ht="15" x14ac:dyDescent="0.2">
      <c r="A880" s="17">
        <v>8876</v>
      </c>
      <c r="B880" s="17" t="s">
        <v>379</v>
      </c>
      <c r="C880" s="25">
        <v>45033</v>
      </c>
      <c r="D880" s="25">
        <v>45619</v>
      </c>
      <c r="E880" s="17">
        <v>11.99</v>
      </c>
      <c r="F880" s="17">
        <v>491</v>
      </c>
      <c r="G880" s="17" t="s">
        <v>55</v>
      </c>
      <c r="H880" s="17">
        <v>2</v>
      </c>
      <c r="I880" s="17">
        <v>3</v>
      </c>
      <c r="J880" s="17" t="b">
        <v>1</v>
      </c>
      <c r="K880" s="17">
        <v>194</v>
      </c>
      <c r="L880" s="17">
        <v>187</v>
      </c>
      <c r="M880" s="17" t="s">
        <v>48</v>
      </c>
      <c r="N880" s="17" t="s">
        <v>26</v>
      </c>
      <c r="O880" s="17" t="s">
        <v>67</v>
      </c>
      <c r="P880" s="17">
        <v>44</v>
      </c>
      <c r="Q880" s="17">
        <v>4.4000000000000004</v>
      </c>
      <c r="R880" s="17" t="b">
        <v>1</v>
      </c>
      <c r="S880" s="17" t="s">
        <v>28</v>
      </c>
      <c r="T880" s="17">
        <v>540</v>
      </c>
      <c r="U880" s="17" t="s">
        <v>29</v>
      </c>
      <c r="V880" s="17" t="s">
        <v>36</v>
      </c>
      <c r="W880" s="17" t="s">
        <v>75</v>
      </c>
      <c r="X880" s="17">
        <v>19</v>
      </c>
      <c r="Y880" s="19">
        <f>streaming_service_data!$X880*streaming_service_data!$E880</f>
        <v>227.81</v>
      </c>
      <c r="Z880" s="17" t="s">
        <v>407</v>
      </c>
      <c r="AA880" s="17">
        <v>2023</v>
      </c>
      <c r="AB880" s="17" t="str">
        <f t="shared" si="65"/>
        <v>Nov</v>
      </c>
      <c r="AC880" s="17">
        <f t="shared" si="66"/>
        <v>2024</v>
      </c>
      <c r="AD880" s="17" t="s">
        <v>478</v>
      </c>
      <c r="AE880" s="38">
        <f t="shared" si="67"/>
        <v>11.159090909090908</v>
      </c>
      <c r="AF880" s="31">
        <f t="shared" si="68"/>
        <v>8.9613034623217916E-2</v>
      </c>
      <c r="AG880" s="17">
        <f ca="1">TODAY()-streaming_service_data!$D880</f>
        <v>126</v>
      </c>
      <c r="AH880" s="20" t="str">
        <f ca="1">IF(AG880&lt;=100,"Active",IF(streaming_service_data!$AG880&lt;200,"Moderate","In-Active"))</f>
        <v>Moderate</v>
      </c>
      <c r="AI880" s="2">
        <f t="shared" si="69"/>
        <v>19</v>
      </c>
    </row>
    <row r="881" spans="1:35" s="2" customFormat="1" ht="15" x14ac:dyDescent="0.2">
      <c r="A881" s="21">
        <v>8878</v>
      </c>
      <c r="B881" s="21" t="s">
        <v>155</v>
      </c>
      <c r="C881" s="22">
        <v>45351</v>
      </c>
      <c r="D881" s="22">
        <v>45617</v>
      </c>
      <c r="E881" s="21">
        <v>7.99</v>
      </c>
      <c r="F881" s="21">
        <v>337</v>
      </c>
      <c r="G881" s="21" t="s">
        <v>62</v>
      </c>
      <c r="H881" s="21">
        <v>5</v>
      </c>
      <c r="I881" s="21">
        <v>1</v>
      </c>
      <c r="J881" s="21" t="b">
        <v>1</v>
      </c>
      <c r="K881" s="21">
        <v>429</v>
      </c>
      <c r="L881" s="21">
        <v>190</v>
      </c>
      <c r="M881" s="21" t="s">
        <v>39</v>
      </c>
      <c r="N881" s="21" t="s">
        <v>49</v>
      </c>
      <c r="O881" s="21" t="s">
        <v>41</v>
      </c>
      <c r="P881" s="21">
        <v>88</v>
      </c>
      <c r="Q881" s="21">
        <v>4.8</v>
      </c>
      <c r="R881" s="21" t="b">
        <v>0</v>
      </c>
      <c r="S881" s="21" t="s">
        <v>28</v>
      </c>
      <c r="T881" s="21">
        <v>4884</v>
      </c>
      <c r="U881" s="21" t="s">
        <v>29</v>
      </c>
      <c r="V881" s="21" t="s">
        <v>30</v>
      </c>
      <c r="W881" s="21" t="s">
        <v>75</v>
      </c>
      <c r="X881" s="21">
        <v>8</v>
      </c>
      <c r="Y881" s="23">
        <f>streaming_service_data!$X881*streaming_service_data!$E881</f>
        <v>63.92</v>
      </c>
      <c r="Z881" s="21" t="s">
        <v>405</v>
      </c>
      <c r="AA881" s="21">
        <v>2024</v>
      </c>
      <c r="AB881" s="21" t="str">
        <f t="shared" si="65"/>
        <v>Nov</v>
      </c>
      <c r="AC881" s="21">
        <f t="shared" si="66"/>
        <v>2024</v>
      </c>
      <c r="AD881" s="21" t="s">
        <v>479</v>
      </c>
      <c r="AE881" s="39">
        <f t="shared" si="67"/>
        <v>3.8295454545454546</v>
      </c>
      <c r="AF881" s="35">
        <f t="shared" si="68"/>
        <v>0.26112759643916916</v>
      </c>
      <c r="AG881" s="21">
        <f ca="1">TODAY()-streaming_service_data!$D881</f>
        <v>128</v>
      </c>
      <c r="AH881" s="24" t="str">
        <f ca="1">IF(AG881&lt;=100,"Active",IF(streaming_service_data!$AG881&lt;200,"Moderate","In-Active"))</f>
        <v>Moderate</v>
      </c>
      <c r="AI881" s="2">
        <f t="shared" si="69"/>
        <v>8</v>
      </c>
    </row>
    <row r="882" spans="1:35" s="2" customFormat="1" ht="15" x14ac:dyDescent="0.2">
      <c r="A882" s="17">
        <v>8881</v>
      </c>
      <c r="B882" s="17" t="s">
        <v>178</v>
      </c>
      <c r="C882" s="25">
        <v>45551</v>
      </c>
      <c r="D882" s="25">
        <v>45620</v>
      </c>
      <c r="E882" s="17">
        <v>11.99</v>
      </c>
      <c r="F882" s="17">
        <v>197</v>
      </c>
      <c r="G882" s="17" t="s">
        <v>33</v>
      </c>
      <c r="H882" s="17">
        <v>1</v>
      </c>
      <c r="I882" s="17">
        <v>5</v>
      </c>
      <c r="J882" s="17" t="b">
        <v>0</v>
      </c>
      <c r="K882" s="17">
        <v>292</v>
      </c>
      <c r="L882" s="17">
        <v>169</v>
      </c>
      <c r="M882" s="17" t="s">
        <v>74</v>
      </c>
      <c r="N882" s="17" t="s">
        <v>64</v>
      </c>
      <c r="O882" s="17" t="s">
        <v>56</v>
      </c>
      <c r="P882" s="17">
        <v>3</v>
      </c>
      <c r="Q882" s="17">
        <v>4.5</v>
      </c>
      <c r="R882" s="17" t="b">
        <v>0</v>
      </c>
      <c r="S882" s="17" t="s">
        <v>28</v>
      </c>
      <c r="T882" s="17">
        <v>957</v>
      </c>
      <c r="U882" s="17" t="s">
        <v>35</v>
      </c>
      <c r="V882" s="17" t="s">
        <v>60</v>
      </c>
      <c r="W882" s="17" t="s">
        <v>53</v>
      </c>
      <c r="X882" s="17">
        <v>2</v>
      </c>
      <c r="Y882" s="19">
        <f>streaming_service_data!$X882*streaming_service_data!$E882</f>
        <v>23.98</v>
      </c>
      <c r="Z882" s="17" t="s">
        <v>412</v>
      </c>
      <c r="AA882" s="17">
        <v>2024</v>
      </c>
      <c r="AB882" s="17" t="str">
        <f t="shared" si="65"/>
        <v>Nov</v>
      </c>
      <c r="AC882" s="17">
        <f t="shared" si="66"/>
        <v>2024</v>
      </c>
      <c r="AD882" s="17" t="s">
        <v>478</v>
      </c>
      <c r="AE882" s="38">
        <f t="shared" si="67"/>
        <v>65.666666666666671</v>
      </c>
      <c r="AF882" s="31">
        <f t="shared" si="68"/>
        <v>1.5228426395939087E-2</v>
      </c>
      <c r="AG882" s="17">
        <f ca="1">TODAY()-streaming_service_data!$D882</f>
        <v>125</v>
      </c>
      <c r="AH882" s="20" t="str">
        <f ca="1">IF(AG882&lt;=100,"Active",IF(streaming_service_data!$AG882&lt;200,"Moderate","In-Active"))</f>
        <v>Moderate</v>
      </c>
      <c r="AI882" s="2">
        <f t="shared" si="69"/>
        <v>2</v>
      </c>
    </row>
    <row r="883" spans="1:35" s="2" customFormat="1" ht="15" x14ac:dyDescent="0.2">
      <c r="A883" s="21">
        <v>8888</v>
      </c>
      <c r="B883" s="21" t="s">
        <v>213</v>
      </c>
      <c r="C883" s="22">
        <v>45404</v>
      </c>
      <c r="D883" s="22">
        <v>45639</v>
      </c>
      <c r="E883" s="21">
        <v>15.99</v>
      </c>
      <c r="F883" s="21">
        <v>14</v>
      </c>
      <c r="G883" s="21" t="s">
        <v>55</v>
      </c>
      <c r="H883" s="21">
        <v>5</v>
      </c>
      <c r="I883" s="21">
        <v>1</v>
      </c>
      <c r="J883" s="21" t="b">
        <v>0</v>
      </c>
      <c r="K883" s="21">
        <v>617</v>
      </c>
      <c r="L883" s="21">
        <v>128</v>
      </c>
      <c r="M883" s="21" t="s">
        <v>48</v>
      </c>
      <c r="N883" s="21" t="s">
        <v>40</v>
      </c>
      <c r="O883" s="21" t="s">
        <v>67</v>
      </c>
      <c r="P883" s="21">
        <v>31</v>
      </c>
      <c r="Q883" s="21">
        <v>3.5</v>
      </c>
      <c r="R883" s="21" t="b">
        <v>0</v>
      </c>
      <c r="S883" s="21" t="s">
        <v>28</v>
      </c>
      <c r="T883" s="21">
        <v>571</v>
      </c>
      <c r="U883" s="21" t="s">
        <v>29</v>
      </c>
      <c r="V883" s="21" t="s">
        <v>30</v>
      </c>
      <c r="W883" s="21" t="s">
        <v>37</v>
      </c>
      <c r="X883" s="21">
        <v>7</v>
      </c>
      <c r="Y883" s="23">
        <f>streaming_service_data!$X883*streaming_service_data!$E883</f>
        <v>111.93</v>
      </c>
      <c r="Z883" s="21" t="s">
        <v>407</v>
      </c>
      <c r="AA883" s="21">
        <v>2024</v>
      </c>
      <c r="AB883" s="21" t="str">
        <f t="shared" si="65"/>
        <v>Dec</v>
      </c>
      <c r="AC883" s="21">
        <f t="shared" si="66"/>
        <v>2024</v>
      </c>
      <c r="AD883" s="21" t="s">
        <v>480</v>
      </c>
      <c r="AE883" s="39">
        <f t="shared" si="67"/>
        <v>0.45161290322580644</v>
      </c>
      <c r="AF883" s="35">
        <f t="shared" si="68"/>
        <v>2.2142857142857144</v>
      </c>
      <c r="AG883" s="21">
        <f ca="1">TODAY()-streaming_service_data!$D883</f>
        <v>106</v>
      </c>
      <c r="AH883" s="24" t="str">
        <f ca="1">IF(AG883&lt;=100,"Active",IF(streaming_service_data!$AG883&lt;200,"Moderate","In-Active"))</f>
        <v>Moderate</v>
      </c>
      <c r="AI883" s="2">
        <f t="shared" si="69"/>
        <v>7</v>
      </c>
    </row>
    <row r="884" spans="1:35" s="2" customFormat="1" ht="15" x14ac:dyDescent="0.2">
      <c r="A884" s="17">
        <v>8901</v>
      </c>
      <c r="B884" s="17" t="s">
        <v>329</v>
      </c>
      <c r="C884" s="25">
        <v>45536</v>
      </c>
      <c r="D884" s="25">
        <v>45625</v>
      </c>
      <c r="E884" s="17">
        <v>11.99</v>
      </c>
      <c r="F884" s="17">
        <v>417</v>
      </c>
      <c r="G884" s="17" t="s">
        <v>24</v>
      </c>
      <c r="H884" s="17">
        <v>5</v>
      </c>
      <c r="I884" s="17">
        <v>6</v>
      </c>
      <c r="J884" s="17" t="b">
        <v>0</v>
      </c>
      <c r="K884" s="17">
        <v>476</v>
      </c>
      <c r="L884" s="17">
        <v>37</v>
      </c>
      <c r="M884" s="17" t="s">
        <v>25</v>
      </c>
      <c r="N884" s="17" t="s">
        <v>64</v>
      </c>
      <c r="O884" s="17" t="s">
        <v>27</v>
      </c>
      <c r="P884" s="17">
        <v>12</v>
      </c>
      <c r="Q884" s="17">
        <v>4.0999999999999996</v>
      </c>
      <c r="R884" s="17" t="b">
        <v>1</v>
      </c>
      <c r="S884" s="17" t="s">
        <v>28</v>
      </c>
      <c r="T884" s="17">
        <v>2444</v>
      </c>
      <c r="U884" s="17" t="s">
        <v>65</v>
      </c>
      <c r="V884" s="17" t="s">
        <v>68</v>
      </c>
      <c r="W884" s="17" t="s">
        <v>53</v>
      </c>
      <c r="X884" s="17">
        <v>2</v>
      </c>
      <c r="Y884" s="19">
        <f>streaming_service_data!$X884*streaming_service_data!$E884</f>
        <v>23.98</v>
      </c>
      <c r="Z884" s="17" t="s">
        <v>412</v>
      </c>
      <c r="AA884" s="17">
        <v>2024</v>
      </c>
      <c r="AB884" s="17" t="str">
        <f t="shared" si="65"/>
        <v>Nov</v>
      </c>
      <c r="AC884" s="17">
        <f t="shared" si="66"/>
        <v>2024</v>
      </c>
      <c r="AD884" s="17" t="s">
        <v>478</v>
      </c>
      <c r="AE884" s="38">
        <f t="shared" si="67"/>
        <v>34.75</v>
      </c>
      <c r="AF884" s="31">
        <f t="shared" si="68"/>
        <v>2.8776978417266189E-2</v>
      </c>
      <c r="AG884" s="17">
        <f ca="1">TODAY()-streaming_service_data!$D884</f>
        <v>120</v>
      </c>
      <c r="AH884" s="20" t="str">
        <f ca="1">IF(AG884&lt;=100,"Active",IF(streaming_service_data!$AG884&lt;200,"Moderate","In-Active"))</f>
        <v>Moderate</v>
      </c>
      <c r="AI884" s="2">
        <f t="shared" si="69"/>
        <v>2</v>
      </c>
    </row>
    <row r="885" spans="1:35" s="2" customFormat="1" ht="15" x14ac:dyDescent="0.2">
      <c r="A885" s="21">
        <v>8912</v>
      </c>
      <c r="B885" s="21" t="s">
        <v>114</v>
      </c>
      <c r="C885" s="22">
        <v>45421</v>
      </c>
      <c r="D885" s="22">
        <v>45617</v>
      </c>
      <c r="E885" s="21">
        <v>15.99</v>
      </c>
      <c r="F885" s="21">
        <v>287</v>
      </c>
      <c r="G885" s="21" t="s">
        <v>79</v>
      </c>
      <c r="H885" s="21">
        <v>3</v>
      </c>
      <c r="I885" s="21">
        <v>6</v>
      </c>
      <c r="J885" s="21" t="b">
        <v>0</v>
      </c>
      <c r="K885" s="21">
        <v>714</v>
      </c>
      <c r="L885" s="21">
        <v>3</v>
      </c>
      <c r="M885" s="21" t="s">
        <v>48</v>
      </c>
      <c r="N885" s="21" t="s">
        <v>40</v>
      </c>
      <c r="O885" s="21" t="s">
        <v>41</v>
      </c>
      <c r="P885" s="21">
        <v>45</v>
      </c>
      <c r="Q885" s="21">
        <v>4.3</v>
      </c>
      <c r="R885" s="21" t="b">
        <v>1</v>
      </c>
      <c r="S885" s="21" t="s">
        <v>28</v>
      </c>
      <c r="T885" s="21">
        <v>4556</v>
      </c>
      <c r="U885" s="21" t="s">
        <v>65</v>
      </c>
      <c r="V885" s="21" t="s">
        <v>60</v>
      </c>
      <c r="W885" s="21" t="s">
        <v>53</v>
      </c>
      <c r="X885" s="21">
        <v>6</v>
      </c>
      <c r="Y885" s="23">
        <f>streaming_service_data!$X885*streaming_service_data!$E885</f>
        <v>95.94</v>
      </c>
      <c r="Z885" s="21" t="s">
        <v>408</v>
      </c>
      <c r="AA885" s="21">
        <v>2024</v>
      </c>
      <c r="AB885" s="21" t="str">
        <f t="shared" si="65"/>
        <v>Nov</v>
      </c>
      <c r="AC885" s="21">
        <f t="shared" si="66"/>
        <v>2024</v>
      </c>
      <c r="AD885" s="21" t="s">
        <v>480</v>
      </c>
      <c r="AE885" s="39">
        <f t="shared" si="67"/>
        <v>6.3777777777777782</v>
      </c>
      <c r="AF885" s="35">
        <f t="shared" si="68"/>
        <v>0.156794425087108</v>
      </c>
      <c r="AG885" s="21">
        <f ca="1">TODAY()-streaming_service_data!$D885</f>
        <v>128</v>
      </c>
      <c r="AH885" s="24" t="str">
        <f ca="1">IF(AG885&lt;=100,"Active",IF(streaming_service_data!$AG885&lt;200,"Moderate","In-Active"))</f>
        <v>Moderate</v>
      </c>
      <c r="AI885" s="2">
        <f t="shared" si="69"/>
        <v>6</v>
      </c>
    </row>
    <row r="886" spans="1:35" s="2" customFormat="1" ht="15" x14ac:dyDescent="0.2">
      <c r="A886" s="17">
        <v>8923</v>
      </c>
      <c r="B886" s="17" t="s">
        <v>124</v>
      </c>
      <c r="C886" s="25">
        <v>45608</v>
      </c>
      <c r="D886" s="25">
        <v>45577</v>
      </c>
      <c r="E886" s="17">
        <v>11.99</v>
      </c>
      <c r="F886" s="17">
        <v>100</v>
      </c>
      <c r="G886" s="17" t="s">
        <v>79</v>
      </c>
      <c r="H886" s="17">
        <v>3</v>
      </c>
      <c r="I886" s="17">
        <v>4</v>
      </c>
      <c r="J886" s="17" t="b">
        <v>0</v>
      </c>
      <c r="K886" s="17">
        <v>417</v>
      </c>
      <c r="L886" s="17">
        <v>87</v>
      </c>
      <c r="M886" s="17" t="s">
        <v>74</v>
      </c>
      <c r="N886" s="17" t="s">
        <v>49</v>
      </c>
      <c r="O886" s="17" t="s">
        <v>56</v>
      </c>
      <c r="P886" s="17">
        <v>14</v>
      </c>
      <c r="Q886" s="17">
        <v>3.4</v>
      </c>
      <c r="R886" s="17" t="b">
        <v>0</v>
      </c>
      <c r="S886" s="17" t="s">
        <v>28</v>
      </c>
      <c r="T886" s="17">
        <v>3183</v>
      </c>
      <c r="U886" s="17" t="s">
        <v>51</v>
      </c>
      <c r="V886" s="17" t="s">
        <v>30</v>
      </c>
      <c r="W886" s="17" t="s">
        <v>75</v>
      </c>
      <c r="X886" s="17">
        <v>1</v>
      </c>
      <c r="Y886" s="19">
        <f>streaming_service_data!$X886*streaming_service_data!$E886</f>
        <v>11.99</v>
      </c>
      <c r="Z886" s="17" t="s">
        <v>414</v>
      </c>
      <c r="AA886" s="17">
        <v>2024</v>
      </c>
      <c r="AB886" s="17" t="str">
        <f t="shared" si="65"/>
        <v>Oct</v>
      </c>
      <c r="AC886" s="17">
        <f t="shared" si="66"/>
        <v>2024</v>
      </c>
      <c r="AD886" s="17" t="s">
        <v>478</v>
      </c>
      <c r="AE886" s="38">
        <f t="shared" si="67"/>
        <v>7.1428571428571432</v>
      </c>
      <c r="AF886" s="31">
        <f t="shared" si="68"/>
        <v>0.14000000000000001</v>
      </c>
      <c r="AG886" s="17">
        <f ca="1">TODAY()-streaming_service_data!$D886</f>
        <v>168</v>
      </c>
      <c r="AH886" s="20" t="str">
        <f ca="1">IF(AG886&lt;=100,"Active",IF(streaming_service_data!$AG886&lt;200,"Moderate","In-Active"))</f>
        <v>Moderate</v>
      </c>
      <c r="AI886" s="2">
        <f t="shared" si="69"/>
        <v>1</v>
      </c>
    </row>
    <row r="887" spans="1:35" s="2" customFormat="1" ht="15" x14ac:dyDescent="0.2">
      <c r="A887" s="21">
        <v>8934</v>
      </c>
      <c r="B887" s="21" t="s">
        <v>106</v>
      </c>
      <c r="C887" s="22">
        <v>45010</v>
      </c>
      <c r="D887" s="22">
        <v>45424</v>
      </c>
      <c r="E887" s="21">
        <v>7.99</v>
      </c>
      <c r="F887" s="21">
        <v>22</v>
      </c>
      <c r="G887" s="21" t="s">
        <v>33</v>
      </c>
      <c r="H887" s="21">
        <v>4</v>
      </c>
      <c r="I887" s="21">
        <v>3</v>
      </c>
      <c r="J887" s="21" t="b">
        <v>0</v>
      </c>
      <c r="K887" s="21">
        <v>707</v>
      </c>
      <c r="L887" s="21">
        <v>156</v>
      </c>
      <c r="M887" s="21" t="s">
        <v>39</v>
      </c>
      <c r="N887" s="21" t="s">
        <v>64</v>
      </c>
      <c r="O887" s="21" t="s">
        <v>50</v>
      </c>
      <c r="P887" s="21">
        <v>99</v>
      </c>
      <c r="Q887" s="21">
        <v>3.3</v>
      </c>
      <c r="R887" s="21" t="b">
        <v>0</v>
      </c>
      <c r="S887" s="21" t="s">
        <v>28</v>
      </c>
      <c r="T887" s="21">
        <v>4114</v>
      </c>
      <c r="U887" s="21" t="s">
        <v>35</v>
      </c>
      <c r="V887" s="21" t="s">
        <v>52</v>
      </c>
      <c r="W887" s="21" t="s">
        <v>37</v>
      </c>
      <c r="X887" s="21">
        <v>13</v>
      </c>
      <c r="Y887" s="23">
        <f>streaming_service_data!$X887*streaming_service_data!$E887</f>
        <v>103.87</v>
      </c>
      <c r="Z887" s="21" t="s">
        <v>406</v>
      </c>
      <c r="AA887" s="21">
        <v>2023</v>
      </c>
      <c r="AB887" s="21" t="str">
        <f t="shared" si="65"/>
        <v>May</v>
      </c>
      <c r="AC887" s="21">
        <f t="shared" si="66"/>
        <v>2024</v>
      </c>
      <c r="AD887" s="21" t="s">
        <v>479</v>
      </c>
      <c r="AE887" s="39">
        <f t="shared" si="67"/>
        <v>0.22222222222222221</v>
      </c>
      <c r="AF887" s="35">
        <f t="shared" si="68"/>
        <v>4.5</v>
      </c>
      <c r="AG887" s="21">
        <f ca="1">TODAY()-streaming_service_data!$D887</f>
        <v>321</v>
      </c>
      <c r="AH887" s="24" t="str">
        <f ca="1">IF(AG887&lt;=100,"Active",IF(streaming_service_data!$AG887&lt;200,"Moderate","In-Active"))</f>
        <v>In-Active</v>
      </c>
      <c r="AI887" s="2">
        <f t="shared" si="69"/>
        <v>13</v>
      </c>
    </row>
    <row r="888" spans="1:35" s="2" customFormat="1" ht="15" x14ac:dyDescent="0.2">
      <c r="A888" s="17">
        <v>8946</v>
      </c>
      <c r="B888" s="17" t="s">
        <v>270</v>
      </c>
      <c r="C888" s="25">
        <v>45430</v>
      </c>
      <c r="D888" s="25">
        <v>45640</v>
      </c>
      <c r="E888" s="17">
        <v>15.99</v>
      </c>
      <c r="F888" s="17">
        <v>277</v>
      </c>
      <c r="G888" s="17" t="s">
        <v>79</v>
      </c>
      <c r="H888" s="17">
        <v>3</v>
      </c>
      <c r="I888" s="17">
        <v>5</v>
      </c>
      <c r="J888" s="17" t="b">
        <v>0</v>
      </c>
      <c r="K888" s="17">
        <v>959</v>
      </c>
      <c r="L888" s="17">
        <v>174</v>
      </c>
      <c r="M888" s="17" t="s">
        <v>25</v>
      </c>
      <c r="N888" s="17" t="s">
        <v>26</v>
      </c>
      <c r="O888" s="17" t="s">
        <v>67</v>
      </c>
      <c r="P888" s="17">
        <v>51</v>
      </c>
      <c r="Q888" s="17">
        <v>3.4</v>
      </c>
      <c r="R888" s="17" t="b">
        <v>1</v>
      </c>
      <c r="S888" s="17" t="s">
        <v>28</v>
      </c>
      <c r="T888" s="17">
        <v>1876</v>
      </c>
      <c r="U888" s="17" t="s">
        <v>29</v>
      </c>
      <c r="V888" s="17" t="s">
        <v>36</v>
      </c>
      <c r="W888" s="17" t="s">
        <v>31</v>
      </c>
      <c r="X888" s="17">
        <v>6</v>
      </c>
      <c r="Y888" s="19">
        <f>streaming_service_data!$X888*streaming_service_data!$E888</f>
        <v>95.94</v>
      </c>
      <c r="Z888" s="17" t="s">
        <v>408</v>
      </c>
      <c r="AA888" s="17">
        <v>2024</v>
      </c>
      <c r="AB888" s="17" t="str">
        <f t="shared" si="65"/>
        <v>Dec</v>
      </c>
      <c r="AC888" s="17">
        <f t="shared" si="66"/>
        <v>2024</v>
      </c>
      <c r="AD888" s="17" t="s">
        <v>480</v>
      </c>
      <c r="AE888" s="38">
        <f t="shared" si="67"/>
        <v>5.4313725490196081</v>
      </c>
      <c r="AF888" s="31">
        <f t="shared" si="68"/>
        <v>0.18411552346570398</v>
      </c>
      <c r="AG888" s="17">
        <f ca="1">TODAY()-streaming_service_data!$D888</f>
        <v>105</v>
      </c>
      <c r="AH888" s="20" t="str">
        <f ca="1">IF(AG888&lt;=100,"Active",IF(streaming_service_data!$AG888&lt;200,"Moderate","In-Active"))</f>
        <v>Moderate</v>
      </c>
      <c r="AI888" s="2">
        <f t="shared" si="69"/>
        <v>6</v>
      </c>
    </row>
    <row r="889" spans="1:35" s="2" customFormat="1" ht="15" x14ac:dyDescent="0.2">
      <c r="A889" s="21">
        <v>8952</v>
      </c>
      <c r="B889" s="21" t="s">
        <v>123</v>
      </c>
      <c r="C889" s="22">
        <v>45140</v>
      </c>
      <c r="D889" s="22">
        <v>45618</v>
      </c>
      <c r="E889" s="21">
        <v>11.99</v>
      </c>
      <c r="F889" s="21">
        <v>216</v>
      </c>
      <c r="G889" s="21" t="s">
        <v>79</v>
      </c>
      <c r="H889" s="21">
        <v>1</v>
      </c>
      <c r="I889" s="21">
        <v>1</v>
      </c>
      <c r="J889" s="21" t="b">
        <v>0</v>
      </c>
      <c r="K889" s="21">
        <v>872</v>
      </c>
      <c r="L889" s="21">
        <v>150</v>
      </c>
      <c r="M889" s="21" t="s">
        <v>74</v>
      </c>
      <c r="N889" s="21" t="s">
        <v>49</v>
      </c>
      <c r="O889" s="21" t="s">
        <v>56</v>
      </c>
      <c r="P889" s="21">
        <v>10</v>
      </c>
      <c r="Q889" s="21">
        <v>3.8</v>
      </c>
      <c r="R889" s="21" t="b">
        <v>1</v>
      </c>
      <c r="S889" s="21" t="s">
        <v>28</v>
      </c>
      <c r="T889" s="21">
        <v>4037</v>
      </c>
      <c r="U889" s="21" t="s">
        <v>65</v>
      </c>
      <c r="V889" s="21" t="s">
        <v>52</v>
      </c>
      <c r="W889" s="21" t="s">
        <v>31</v>
      </c>
      <c r="X889" s="21">
        <v>15</v>
      </c>
      <c r="Y889" s="23">
        <f>streaming_service_data!$X889*streaming_service_data!$E889</f>
        <v>179.85</v>
      </c>
      <c r="Z889" s="21" t="s">
        <v>411</v>
      </c>
      <c r="AA889" s="21">
        <v>2023</v>
      </c>
      <c r="AB889" s="21" t="str">
        <f t="shared" si="65"/>
        <v>Nov</v>
      </c>
      <c r="AC889" s="21">
        <f t="shared" si="66"/>
        <v>2024</v>
      </c>
      <c r="AD889" s="21" t="s">
        <v>478</v>
      </c>
      <c r="AE889" s="39">
        <f t="shared" si="67"/>
        <v>21.6</v>
      </c>
      <c r="AF889" s="35">
        <f t="shared" si="68"/>
        <v>4.6296296296296294E-2</v>
      </c>
      <c r="AG889" s="21">
        <f ca="1">TODAY()-streaming_service_data!$D889</f>
        <v>127</v>
      </c>
      <c r="AH889" s="24" t="str">
        <f ca="1">IF(AG889&lt;=100,"Active",IF(streaming_service_data!$AG889&lt;200,"Moderate","In-Active"))</f>
        <v>Moderate</v>
      </c>
      <c r="AI889" s="2">
        <f t="shared" si="69"/>
        <v>15</v>
      </c>
    </row>
    <row r="890" spans="1:35" s="2" customFormat="1" ht="15" x14ac:dyDescent="0.2">
      <c r="A890" s="17">
        <v>8954</v>
      </c>
      <c r="B890" s="17" t="s">
        <v>153</v>
      </c>
      <c r="C890" s="25">
        <v>45243</v>
      </c>
      <c r="D890" s="25">
        <v>45623</v>
      </c>
      <c r="E890" s="17">
        <v>15.99</v>
      </c>
      <c r="F890" s="17">
        <v>315</v>
      </c>
      <c r="G890" s="17" t="s">
        <v>62</v>
      </c>
      <c r="H890" s="17">
        <v>2</v>
      </c>
      <c r="I890" s="17">
        <v>1</v>
      </c>
      <c r="J890" s="17" t="b">
        <v>1</v>
      </c>
      <c r="K890" s="17">
        <v>829</v>
      </c>
      <c r="L890" s="17">
        <v>178</v>
      </c>
      <c r="M890" s="17" t="s">
        <v>25</v>
      </c>
      <c r="N890" s="17" t="s">
        <v>40</v>
      </c>
      <c r="O890" s="17" t="s">
        <v>50</v>
      </c>
      <c r="P890" s="17">
        <v>53</v>
      </c>
      <c r="Q890" s="17">
        <v>3.1</v>
      </c>
      <c r="R890" s="17" t="b">
        <v>0</v>
      </c>
      <c r="S890" s="17" t="s">
        <v>28</v>
      </c>
      <c r="T890" s="17">
        <v>546</v>
      </c>
      <c r="U890" s="17" t="s">
        <v>29</v>
      </c>
      <c r="V890" s="17" t="s">
        <v>30</v>
      </c>
      <c r="W890" s="17" t="s">
        <v>37</v>
      </c>
      <c r="X890" s="17">
        <v>12</v>
      </c>
      <c r="Y890" s="19">
        <f>streaming_service_data!$X890*streaming_service_data!$E890</f>
        <v>191.88</v>
      </c>
      <c r="Z890" s="17" t="s">
        <v>414</v>
      </c>
      <c r="AA890" s="17">
        <v>2023</v>
      </c>
      <c r="AB890" s="17" t="str">
        <f t="shared" si="65"/>
        <v>Nov</v>
      </c>
      <c r="AC890" s="17">
        <f t="shared" si="66"/>
        <v>2024</v>
      </c>
      <c r="AD890" s="17" t="s">
        <v>480</v>
      </c>
      <c r="AE890" s="38">
        <f t="shared" si="67"/>
        <v>5.9433962264150946</v>
      </c>
      <c r="AF890" s="31">
        <f t="shared" si="68"/>
        <v>0.16825396825396827</v>
      </c>
      <c r="AG890" s="17">
        <f ca="1">TODAY()-streaming_service_data!$D890</f>
        <v>122</v>
      </c>
      <c r="AH890" s="20" t="str">
        <f ca="1">IF(AG890&lt;=100,"Active",IF(streaming_service_data!$AG890&lt;200,"Moderate","In-Active"))</f>
        <v>Moderate</v>
      </c>
      <c r="AI890" s="2">
        <f t="shared" si="69"/>
        <v>12</v>
      </c>
    </row>
    <row r="891" spans="1:35" s="2" customFormat="1" ht="15" x14ac:dyDescent="0.2">
      <c r="A891" s="21">
        <v>8960</v>
      </c>
      <c r="B891" s="21" t="s">
        <v>352</v>
      </c>
      <c r="C891" s="22">
        <v>45307</v>
      </c>
      <c r="D891" s="22">
        <v>45334</v>
      </c>
      <c r="E891" s="21">
        <v>15.99</v>
      </c>
      <c r="F891" s="21">
        <v>278</v>
      </c>
      <c r="G891" s="21" t="s">
        <v>79</v>
      </c>
      <c r="H891" s="21">
        <v>3</v>
      </c>
      <c r="I891" s="21">
        <v>2</v>
      </c>
      <c r="J891" s="21" t="b">
        <v>1</v>
      </c>
      <c r="K891" s="21">
        <v>382</v>
      </c>
      <c r="L891" s="21">
        <v>25</v>
      </c>
      <c r="M891" s="21" t="s">
        <v>44</v>
      </c>
      <c r="N891" s="21" t="s">
        <v>26</v>
      </c>
      <c r="O891" s="21" t="s">
        <v>67</v>
      </c>
      <c r="P891" s="21">
        <v>72</v>
      </c>
      <c r="Q891" s="21">
        <v>4.4000000000000004</v>
      </c>
      <c r="R891" s="21" t="b">
        <v>0</v>
      </c>
      <c r="S891" s="21" t="s">
        <v>28</v>
      </c>
      <c r="T891" s="21">
        <v>2932</v>
      </c>
      <c r="U891" s="21" t="s">
        <v>29</v>
      </c>
      <c r="V891" s="21" t="s">
        <v>68</v>
      </c>
      <c r="W891" s="21" t="s">
        <v>75</v>
      </c>
      <c r="X891" s="21">
        <v>1</v>
      </c>
      <c r="Y891" s="23">
        <f>streaming_service_data!$X891*streaming_service_data!$E891</f>
        <v>15.99</v>
      </c>
      <c r="Z891" s="21" t="s">
        <v>404</v>
      </c>
      <c r="AA891" s="21">
        <v>2024</v>
      </c>
      <c r="AB891" s="21" t="str">
        <f t="shared" si="65"/>
        <v>Feb</v>
      </c>
      <c r="AC891" s="21">
        <f t="shared" si="66"/>
        <v>2024</v>
      </c>
      <c r="AD891" s="21" t="s">
        <v>480</v>
      </c>
      <c r="AE891" s="39">
        <f t="shared" si="67"/>
        <v>3.8611111111111112</v>
      </c>
      <c r="AF891" s="35">
        <f t="shared" si="68"/>
        <v>0.25899280575539568</v>
      </c>
      <c r="AG891" s="21">
        <f ca="1">TODAY()-streaming_service_data!$D891</f>
        <v>411</v>
      </c>
      <c r="AH891" s="24" t="str">
        <f ca="1">IF(AG891&lt;=100,"Active",IF(streaming_service_data!$AG891&lt;200,"Moderate","In-Active"))</f>
        <v>In-Active</v>
      </c>
      <c r="AI891" s="2">
        <f t="shared" si="69"/>
        <v>1</v>
      </c>
    </row>
    <row r="892" spans="1:35" s="2" customFormat="1" ht="15" x14ac:dyDescent="0.2">
      <c r="A892" s="17">
        <v>8961</v>
      </c>
      <c r="B892" s="17" t="s">
        <v>98</v>
      </c>
      <c r="C892" s="25">
        <v>45176</v>
      </c>
      <c r="D892" s="25">
        <v>45485</v>
      </c>
      <c r="E892" s="17">
        <v>11.99</v>
      </c>
      <c r="F892" s="17">
        <v>120</v>
      </c>
      <c r="G892" s="17" t="s">
        <v>55</v>
      </c>
      <c r="H892" s="17">
        <v>3</v>
      </c>
      <c r="I892" s="17">
        <v>6</v>
      </c>
      <c r="J892" s="17" t="b">
        <v>0</v>
      </c>
      <c r="K892" s="17">
        <v>346</v>
      </c>
      <c r="L892" s="17">
        <v>125</v>
      </c>
      <c r="M892" s="17" t="s">
        <v>25</v>
      </c>
      <c r="N892" s="17" t="s">
        <v>64</v>
      </c>
      <c r="O892" s="17" t="s">
        <v>34</v>
      </c>
      <c r="P892" s="17">
        <v>25</v>
      </c>
      <c r="Q892" s="17">
        <v>4.0999999999999996</v>
      </c>
      <c r="R892" s="17" t="b">
        <v>0</v>
      </c>
      <c r="S892" s="17" t="s">
        <v>28</v>
      </c>
      <c r="T892" s="17">
        <v>4012</v>
      </c>
      <c r="U892" s="17" t="s">
        <v>35</v>
      </c>
      <c r="V892" s="17" t="s">
        <v>36</v>
      </c>
      <c r="W892" s="17" t="s">
        <v>53</v>
      </c>
      <c r="X892" s="17">
        <v>10</v>
      </c>
      <c r="Y892" s="19">
        <f>streaming_service_data!$X892*streaming_service_data!$E892</f>
        <v>119.9</v>
      </c>
      <c r="Z892" s="17" t="s">
        <v>412</v>
      </c>
      <c r="AA892" s="17">
        <v>2023</v>
      </c>
      <c r="AB892" s="17" t="str">
        <f t="shared" si="65"/>
        <v>Jul</v>
      </c>
      <c r="AC892" s="17">
        <f t="shared" si="66"/>
        <v>2024</v>
      </c>
      <c r="AD892" s="17" t="s">
        <v>478</v>
      </c>
      <c r="AE892" s="38">
        <f t="shared" si="67"/>
        <v>4.8</v>
      </c>
      <c r="AF892" s="31">
        <f t="shared" si="68"/>
        <v>0.20833333333333334</v>
      </c>
      <c r="AG892" s="17">
        <f ca="1">TODAY()-streaming_service_data!$D892</f>
        <v>260</v>
      </c>
      <c r="AH892" s="20" t="str">
        <f ca="1">IF(AG892&lt;=100,"Active",IF(streaming_service_data!$AG892&lt;200,"Moderate","In-Active"))</f>
        <v>In-Active</v>
      </c>
      <c r="AI892" s="2">
        <f t="shared" si="69"/>
        <v>10</v>
      </c>
    </row>
    <row r="893" spans="1:35" s="2" customFormat="1" ht="15" x14ac:dyDescent="0.2">
      <c r="A893" s="21">
        <v>8976</v>
      </c>
      <c r="B893" s="21" t="s">
        <v>102</v>
      </c>
      <c r="C893" s="22">
        <v>45552</v>
      </c>
      <c r="D893" s="22">
        <v>45638</v>
      </c>
      <c r="E893" s="21">
        <v>7.99</v>
      </c>
      <c r="F893" s="21">
        <v>352</v>
      </c>
      <c r="G893" s="21" t="s">
        <v>79</v>
      </c>
      <c r="H893" s="21">
        <v>4</v>
      </c>
      <c r="I893" s="21">
        <v>3</v>
      </c>
      <c r="J893" s="21" t="b">
        <v>1</v>
      </c>
      <c r="K893" s="21">
        <v>112</v>
      </c>
      <c r="L893" s="21">
        <v>106</v>
      </c>
      <c r="M893" s="21" t="s">
        <v>74</v>
      </c>
      <c r="N893" s="21" t="s">
        <v>49</v>
      </c>
      <c r="O893" s="21" t="s">
        <v>67</v>
      </c>
      <c r="P893" s="21">
        <v>33</v>
      </c>
      <c r="Q893" s="21">
        <v>4.5999999999999996</v>
      </c>
      <c r="R893" s="21" t="b">
        <v>1</v>
      </c>
      <c r="S893" s="21" t="s">
        <v>28</v>
      </c>
      <c r="T893" s="21">
        <v>3432</v>
      </c>
      <c r="U893" s="21" t="s">
        <v>65</v>
      </c>
      <c r="V893" s="21" t="s">
        <v>60</v>
      </c>
      <c r="W893" s="21" t="s">
        <v>75</v>
      </c>
      <c r="X893" s="21">
        <v>2</v>
      </c>
      <c r="Y893" s="23">
        <f>streaming_service_data!$X893*streaming_service_data!$E893</f>
        <v>15.98</v>
      </c>
      <c r="Z893" s="21" t="s">
        <v>412</v>
      </c>
      <c r="AA893" s="21">
        <v>2024</v>
      </c>
      <c r="AB893" s="21" t="str">
        <f t="shared" si="65"/>
        <v>Dec</v>
      </c>
      <c r="AC893" s="21">
        <f t="shared" si="66"/>
        <v>2024</v>
      </c>
      <c r="AD893" s="21" t="s">
        <v>479</v>
      </c>
      <c r="AE893" s="39">
        <f t="shared" si="67"/>
        <v>10.666666666666666</v>
      </c>
      <c r="AF893" s="35">
        <f t="shared" si="68"/>
        <v>9.375E-2</v>
      </c>
      <c r="AG893" s="21">
        <f ca="1">TODAY()-streaming_service_data!$D893</f>
        <v>107</v>
      </c>
      <c r="AH893" s="24" t="str">
        <f ca="1">IF(AG893&lt;=100,"Active",IF(streaming_service_data!$AG893&lt;200,"Moderate","In-Active"))</f>
        <v>Moderate</v>
      </c>
      <c r="AI893" s="2">
        <f t="shared" si="69"/>
        <v>2</v>
      </c>
    </row>
    <row r="894" spans="1:35" s="2" customFormat="1" ht="15" x14ac:dyDescent="0.2">
      <c r="A894" s="17">
        <v>8986</v>
      </c>
      <c r="B894" s="17" t="s">
        <v>249</v>
      </c>
      <c r="C894" s="25">
        <v>45303</v>
      </c>
      <c r="D894" s="25">
        <v>45642</v>
      </c>
      <c r="E894" s="17">
        <v>15.99</v>
      </c>
      <c r="F894" s="17">
        <v>250</v>
      </c>
      <c r="G894" s="17" t="s">
        <v>24</v>
      </c>
      <c r="H894" s="17">
        <v>1</v>
      </c>
      <c r="I894" s="17">
        <v>2</v>
      </c>
      <c r="J894" s="17" t="b">
        <v>1</v>
      </c>
      <c r="K894" s="17">
        <v>69</v>
      </c>
      <c r="L894" s="17">
        <v>35</v>
      </c>
      <c r="M894" s="17" t="s">
        <v>39</v>
      </c>
      <c r="N894" s="17" t="s">
        <v>49</v>
      </c>
      <c r="O894" s="17" t="s">
        <v>34</v>
      </c>
      <c r="P894" s="17">
        <v>13</v>
      </c>
      <c r="Q894" s="17">
        <v>3.3</v>
      </c>
      <c r="R894" s="17" t="b">
        <v>1</v>
      </c>
      <c r="S894" s="17" t="s">
        <v>28</v>
      </c>
      <c r="T894" s="17">
        <v>1836</v>
      </c>
      <c r="U894" s="17" t="s">
        <v>51</v>
      </c>
      <c r="V894" s="17" t="s">
        <v>36</v>
      </c>
      <c r="W894" s="17" t="s">
        <v>37</v>
      </c>
      <c r="X894" s="17">
        <v>11</v>
      </c>
      <c r="Y894" s="19">
        <f>streaming_service_data!$X894*streaming_service_data!$E894</f>
        <v>175.89000000000001</v>
      </c>
      <c r="Z894" s="17" t="s">
        <v>404</v>
      </c>
      <c r="AA894" s="17">
        <v>2024</v>
      </c>
      <c r="AB894" s="17" t="str">
        <f t="shared" si="65"/>
        <v>Dec</v>
      </c>
      <c r="AC894" s="17">
        <f t="shared" si="66"/>
        <v>2024</v>
      </c>
      <c r="AD894" s="17" t="s">
        <v>480</v>
      </c>
      <c r="AE894" s="38">
        <f t="shared" si="67"/>
        <v>19.23076923076923</v>
      </c>
      <c r="AF894" s="31">
        <f t="shared" si="68"/>
        <v>5.1999999999999998E-2</v>
      </c>
      <c r="AG894" s="17">
        <f ca="1">TODAY()-streaming_service_data!$D894</f>
        <v>103</v>
      </c>
      <c r="AH894" s="20" t="str">
        <f ca="1">IF(AG894&lt;=100,"Active",IF(streaming_service_data!$AG894&lt;200,"Moderate","In-Active"))</f>
        <v>Moderate</v>
      </c>
      <c r="AI894" s="2">
        <f t="shared" si="69"/>
        <v>11</v>
      </c>
    </row>
    <row r="895" spans="1:35" s="2" customFormat="1" ht="15" x14ac:dyDescent="0.2">
      <c r="A895" s="21">
        <v>9017</v>
      </c>
      <c r="B895" s="21" t="s">
        <v>290</v>
      </c>
      <c r="C895" s="22">
        <v>45487</v>
      </c>
      <c r="D895" s="22">
        <v>45608</v>
      </c>
      <c r="E895" s="21">
        <v>11.99</v>
      </c>
      <c r="F895" s="21">
        <v>337</v>
      </c>
      <c r="G895" s="21" t="s">
        <v>46</v>
      </c>
      <c r="H895" s="21">
        <v>2</v>
      </c>
      <c r="I895" s="21">
        <v>2</v>
      </c>
      <c r="J895" s="21" t="b">
        <v>1</v>
      </c>
      <c r="K895" s="21">
        <v>750</v>
      </c>
      <c r="L895" s="21">
        <v>146</v>
      </c>
      <c r="M895" s="21" t="s">
        <v>48</v>
      </c>
      <c r="N895" s="21" t="s">
        <v>49</v>
      </c>
      <c r="O895" s="21" t="s">
        <v>56</v>
      </c>
      <c r="P895" s="21">
        <v>100</v>
      </c>
      <c r="Q895" s="21">
        <v>4.0999999999999996</v>
      </c>
      <c r="R895" s="21" t="b">
        <v>1</v>
      </c>
      <c r="S895" s="21" t="s">
        <v>28</v>
      </c>
      <c r="T895" s="21">
        <v>3787</v>
      </c>
      <c r="U895" s="21" t="s">
        <v>35</v>
      </c>
      <c r="V895" s="21" t="s">
        <v>30</v>
      </c>
      <c r="W895" s="21" t="s">
        <v>31</v>
      </c>
      <c r="X895" s="21">
        <v>3</v>
      </c>
      <c r="Y895" s="23">
        <f>streaming_service_data!$X895*streaming_service_data!$E895</f>
        <v>35.97</v>
      </c>
      <c r="Z895" s="21" t="s">
        <v>410</v>
      </c>
      <c r="AA895" s="21">
        <v>2024</v>
      </c>
      <c r="AB895" s="21" t="str">
        <f t="shared" si="65"/>
        <v>Nov</v>
      </c>
      <c r="AC895" s="21">
        <f t="shared" si="66"/>
        <v>2024</v>
      </c>
      <c r="AD895" s="21" t="s">
        <v>478</v>
      </c>
      <c r="AE895" s="39">
        <f t="shared" si="67"/>
        <v>3.37</v>
      </c>
      <c r="AF895" s="35">
        <f t="shared" si="68"/>
        <v>0.29673590504451036</v>
      </c>
      <c r="AG895" s="21">
        <f ca="1">TODAY()-streaming_service_data!$D895</f>
        <v>137</v>
      </c>
      <c r="AH895" s="24" t="str">
        <f ca="1">IF(AG895&lt;=100,"Active",IF(streaming_service_data!$AG895&lt;200,"Moderate","In-Active"))</f>
        <v>Moderate</v>
      </c>
      <c r="AI895" s="2">
        <f t="shared" si="69"/>
        <v>3</v>
      </c>
    </row>
    <row r="896" spans="1:35" s="2" customFormat="1" ht="15" x14ac:dyDescent="0.2">
      <c r="A896" s="17">
        <v>9020</v>
      </c>
      <c r="B896" s="17" t="s">
        <v>115</v>
      </c>
      <c r="C896" s="25">
        <v>44987</v>
      </c>
      <c r="D896" s="25">
        <v>45363</v>
      </c>
      <c r="E896" s="17">
        <v>11.99</v>
      </c>
      <c r="F896" s="17">
        <v>455</v>
      </c>
      <c r="G896" s="17" t="s">
        <v>55</v>
      </c>
      <c r="H896" s="17">
        <v>5</v>
      </c>
      <c r="I896" s="17">
        <v>3</v>
      </c>
      <c r="J896" s="17" t="b">
        <v>1</v>
      </c>
      <c r="K896" s="17">
        <v>112</v>
      </c>
      <c r="L896" s="17">
        <v>158</v>
      </c>
      <c r="M896" s="17" t="s">
        <v>48</v>
      </c>
      <c r="N896" s="17" t="s">
        <v>49</v>
      </c>
      <c r="O896" s="17" t="s">
        <v>34</v>
      </c>
      <c r="P896" s="17">
        <v>15</v>
      </c>
      <c r="Q896" s="17">
        <v>3.9</v>
      </c>
      <c r="R896" s="17" t="b">
        <v>1</v>
      </c>
      <c r="S896" s="17" t="s">
        <v>28</v>
      </c>
      <c r="T896" s="17">
        <v>965</v>
      </c>
      <c r="U896" s="17" t="s">
        <v>51</v>
      </c>
      <c r="V896" s="17" t="s">
        <v>36</v>
      </c>
      <c r="W896" s="17" t="s">
        <v>53</v>
      </c>
      <c r="X896" s="17">
        <v>12</v>
      </c>
      <c r="Y896" s="19">
        <f>streaming_service_data!$X896*streaming_service_data!$E896</f>
        <v>143.88</v>
      </c>
      <c r="Z896" s="17" t="s">
        <v>406</v>
      </c>
      <c r="AA896" s="17">
        <v>2023</v>
      </c>
      <c r="AB896" s="17" t="str">
        <f t="shared" si="65"/>
        <v>Mar</v>
      </c>
      <c r="AC896" s="17">
        <f t="shared" si="66"/>
        <v>2024</v>
      </c>
      <c r="AD896" s="17" t="s">
        <v>478</v>
      </c>
      <c r="AE896" s="38">
        <f t="shared" si="67"/>
        <v>30.333333333333332</v>
      </c>
      <c r="AF896" s="31">
        <f t="shared" si="68"/>
        <v>3.2967032967032968E-2</v>
      </c>
      <c r="AG896" s="17">
        <f ca="1">TODAY()-streaming_service_data!$D896</f>
        <v>382</v>
      </c>
      <c r="AH896" s="20" t="str">
        <f ca="1">IF(AG896&lt;=100,"Active",IF(streaming_service_data!$AG896&lt;200,"Moderate","In-Active"))</f>
        <v>In-Active</v>
      </c>
      <c r="AI896" s="2">
        <f t="shared" si="69"/>
        <v>12</v>
      </c>
    </row>
    <row r="897" spans="1:35" s="2" customFormat="1" ht="15" x14ac:dyDescent="0.2">
      <c r="A897" s="21">
        <v>9026</v>
      </c>
      <c r="B897" s="21" t="s">
        <v>132</v>
      </c>
      <c r="C897" s="22">
        <v>45356</v>
      </c>
      <c r="D897" s="22">
        <v>45618</v>
      </c>
      <c r="E897" s="21">
        <v>11.99</v>
      </c>
      <c r="F897" s="21">
        <v>139</v>
      </c>
      <c r="G897" s="21" t="s">
        <v>62</v>
      </c>
      <c r="H897" s="21">
        <v>1</v>
      </c>
      <c r="I897" s="21">
        <v>5</v>
      </c>
      <c r="J897" s="21" t="b">
        <v>1</v>
      </c>
      <c r="K897" s="21">
        <v>12</v>
      </c>
      <c r="L897" s="21">
        <v>9</v>
      </c>
      <c r="M897" s="21" t="s">
        <v>44</v>
      </c>
      <c r="N897" s="21" t="s">
        <v>49</v>
      </c>
      <c r="O897" s="21" t="s">
        <v>50</v>
      </c>
      <c r="P897" s="21">
        <v>21</v>
      </c>
      <c r="Q897" s="21">
        <v>4.8</v>
      </c>
      <c r="R897" s="21" t="b">
        <v>1</v>
      </c>
      <c r="S897" s="21" t="s">
        <v>28</v>
      </c>
      <c r="T897" s="21">
        <v>2571</v>
      </c>
      <c r="U897" s="21" t="s">
        <v>65</v>
      </c>
      <c r="V897" s="21" t="s">
        <v>30</v>
      </c>
      <c r="W897" s="21" t="s">
        <v>37</v>
      </c>
      <c r="X897" s="21">
        <v>8</v>
      </c>
      <c r="Y897" s="23">
        <f>streaming_service_data!$X897*streaming_service_data!$E897</f>
        <v>95.92</v>
      </c>
      <c r="Z897" s="21" t="s">
        <v>406</v>
      </c>
      <c r="AA897" s="21">
        <v>2024</v>
      </c>
      <c r="AB897" s="21" t="str">
        <f t="shared" si="65"/>
        <v>Nov</v>
      </c>
      <c r="AC897" s="21">
        <f t="shared" si="66"/>
        <v>2024</v>
      </c>
      <c r="AD897" s="21" t="s">
        <v>478</v>
      </c>
      <c r="AE897" s="39">
        <f t="shared" si="67"/>
        <v>6.6190476190476186</v>
      </c>
      <c r="AF897" s="35">
        <f t="shared" si="68"/>
        <v>0.15107913669064749</v>
      </c>
      <c r="AG897" s="21">
        <f ca="1">TODAY()-streaming_service_data!$D897</f>
        <v>127</v>
      </c>
      <c r="AH897" s="24" t="str">
        <f ca="1">IF(AG897&lt;=100,"Active",IF(streaming_service_data!$AG897&lt;200,"Moderate","In-Active"))</f>
        <v>Moderate</v>
      </c>
      <c r="AI897" s="2">
        <f t="shared" si="69"/>
        <v>8</v>
      </c>
    </row>
    <row r="898" spans="1:35" s="2" customFormat="1" ht="15" x14ac:dyDescent="0.2">
      <c r="A898" s="17">
        <v>9028</v>
      </c>
      <c r="B898" s="17" t="s">
        <v>129</v>
      </c>
      <c r="C898" s="25">
        <v>45089</v>
      </c>
      <c r="D898" s="25">
        <v>45624</v>
      </c>
      <c r="E898" s="17">
        <v>15.99</v>
      </c>
      <c r="F898" s="17">
        <v>11</v>
      </c>
      <c r="G898" s="17" t="s">
        <v>24</v>
      </c>
      <c r="H898" s="17">
        <v>1</v>
      </c>
      <c r="I898" s="17">
        <v>4</v>
      </c>
      <c r="J898" s="17" t="b">
        <v>0</v>
      </c>
      <c r="K898" s="17">
        <v>557</v>
      </c>
      <c r="L898" s="17">
        <v>165</v>
      </c>
      <c r="M898" s="17" t="s">
        <v>25</v>
      </c>
      <c r="N898" s="17" t="s">
        <v>26</v>
      </c>
      <c r="O898" s="17" t="s">
        <v>67</v>
      </c>
      <c r="P898" s="17">
        <v>11</v>
      </c>
      <c r="Q898" s="17">
        <v>4</v>
      </c>
      <c r="R898" s="17" t="b">
        <v>1</v>
      </c>
      <c r="S898" s="17" t="s">
        <v>28</v>
      </c>
      <c r="T898" s="17">
        <v>2941</v>
      </c>
      <c r="U898" s="17" t="s">
        <v>29</v>
      </c>
      <c r="V898" s="17" t="s">
        <v>36</v>
      </c>
      <c r="W898" s="17" t="s">
        <v>31</v>
      </c>
      <c r="X898" s="17">
        <v>17</v>
      </c>
      <c r="Y898" s="19">
        <f>streaming_service_data!$X898*streaming_service_data!$E898</f>
        <v>271.83</v>
      </c>
      <c r="Z898" s="17" t="s">
        <v>409</v>
      </c>
      <c r="AA898" s="17">
        <v>2023</v>
      </c>
      <c r="AB898" s="17" t="str">
        <f t="shared" ref="AB898:AB961" si="70">LOOKUP(MONTH(D898),$AN$2:$AN$13,$AO$2:$AO$13)</f>
        <v>Nov</v>
      </c>
      <c r="AC898" s="17">
        <f t="shared" ref="AC898:AC961" si="71">YEAR(D898)</f>
        <v>2024</v>
      </c>
      <c r="AD898" s="17" t="s">
        <v>480</v>
      </c>
      <c r="AE898" s="38">
        <f t="shared" si="67"/>
        <v>1</v>
      </c>
      <c r="AF898" s="31">
        <f t="shared" si="68"/>
        <v>1</v>
      </c>
      <c r="AG898" s="17">
        <f ca="1">TODAY()-streaming_service_data!$D898</f>
        <v>121</v>
      </c>
      <c r="AH898" s="20" t="str">
        <f ca="1">IF(AG898&lt;=100,"Active",IF(streaming_service_data!$AG898&lt;200,"Moderate","In-Active"))</f>
        <v>Moderate</v>
      </c>
      <c r="AI898" s="2">
        <f t="shared" si="69"/>
        <v>17</v>
      </c>
    </row>
    <row r="899" spans="1:35" s="2" customFormat="1" ht="15" x14ac:dyDescent="0.2">
      <c r="A899" s="21">
        <v>9034</v>
      </c>
      <c r="B899" s="21" t="s">
        <v>80</v>
      </c>
      <c r="C899" s="22">
        <v>45189</v>
      </c>
      <c r="D899" s="22">
        <v>45644</v>
      </c>
      <c r="E899" s="21">
        <v>15.99</v>
      </c>
      <c r="F899" s="21">
        <v>224</v>
      </c>
      <c r="G899" s="21" t="s">
        <v>62</v>
      </c>
      <c r="H899" s="21">
        <v>1</v>
      </c>
      <c r="I899" s="21">
        <v>5</v>
      </c>
      <c r="J899" s="21" t="b">
        <v>1</v>
      </c>
      <c r="K899" s="21">
        <v>827</v>
      </c>
      <c r="L899" s="21">
        <v>138</v>
      </c>
      <c r="M899" s="21" t="s">
        <v>39</v>
      </c>
      <c r="N899" s="21" t="s">
        <v>40</v>
      </c>
      <c r="O899" s="21" t="s">
        <v>41</v>
      </c>
      <c r="P899" s="21">
        <v>11</v>
      </c>
      <c r="Q899" s="21">
        <v>4.5</v>
      </c>
      <c r="R899" s="21" t="b">
        <v>1</v>
      </c>
      <c r="S899" s="21" t="s">
        <v>28</v>
      </c>
      <c r="T899" s="21">
        <v>4673</v>
      </c>
      <c r="U899" s="21" t="s">
        <v>65</v>
      </c>
      <c r="V899" s="21" t="s">
        <v>52</v>
      </c>
      <c r="W899" s="21" t="s">
        <v>75</v>
      </c>
      <c r="X899" s="21">
        <v>14</v>
      </c>
      <c r="Y899" s="23">
        <f>streaming_service_data!$X899*streaming_service_data!$E899</f>
        <v>223.86</v>
      </c>
      <c r="Z899" s="21" t="s">
        <v>412</v>
      </c>
      <c r="AA899" s="21">
        <v>2023</v>
      </c>
      <c r="AB899" s="21" t="str">
        <f t="shared" si="70"/>
        <v>Dec</v>
      </c>
      <c r="AC899" s="21">
        <f t="shared" si="71"/>
        <v>2024</v>
      </c>
      <c r="AD899" s="21" t="s">
        <v>480</v>
      </c>
      <c r="AE899" s="39">
        <f t="shared" ref="AE899:AE962" si="72">IFERROR(F899/P899,0)</f>
        <v>20.363636363636363</v>
      </c>
      <c r="AF899" s="35">
        <f t="shared" ref="AF899:AF962" si="73">P899/F899</f>
        <v>4.9107142857142856E-2</v>
      </c>
      <c r="AG899" s="21">
        <f ca="1">TODAY()-streaming_service_data!$D899</f>
        <v>101</v>
      </c>
      <c r="AH899" s="24" t="str">
        <f ca="1">IF(AG899&lt;=100,"Active",IF(streaming_service_data!$AG899&lt;200,"Moderate","In-Active"))</f>
        <v>Moderate</v>
      </c>
      <c r="AI899" s="2">
        <f t="shared" ref="AI899:AI962" si="74">IF(IF(C899&gt;D899,DATEDIF(D899,C899,"m"),DATEDIF(C899,D899,"m"))=0,1,IF(C899&gt;D899,DATEDIF(D899,C899,"m"),DATEDIF(C899,D899,"m")))</f>
        <v>14</v>
      </c>
    </row>
    <row r="900" spans="1:35" s="2" customFormat="1" ht="15" x14ac:dyDescent="0.2">
      <c r="A900" s="17">
        <v>9073</v>
      </c>
      <c r="B900" s="17" t="s">
        <v>81</v>
      </c>
      <c r="C900" s="25">
        <v>45237</v>
      </c>
      <c r="D900" s="25">
        <v>45547</v>
      </c>
      <c r="E900" s="17">
        <v>15.99</v>
      </c>
      <c r="F900" s="17">
        <v>322</v>
      </c>
      <c r="G900" s="17" t="s">
        <v>46</v>
      </c>
      <c r="H900" s="17">
        <v>3</v>
      </c>
      <c r="I900" s="17">
        <v>4</v>
      </c>
      <c r="J900" s="17" t="b">
        <v>1</v>
      </c>
      <c r="K900" s="17">
        <v>424</v>
      </c>
      <c r="L900" s="17">
        <v>74</v>
      </c>
      <c r="M900" s="17" t="s">
        <v>59</v>
      </c>
      <c r="N900" s="17" t="s">
        <v>49</v>
      </c>
      <c r="O900" s="17" t="s">
        <v>67</v>
      </c>
      <c r="P900" s="17">
        <v>3</v>
      </c>
      <c r="Q900" s="17">
        <v>3</v>
      </c>
      <c r="R900" s="17" t="b">
        <v>0</v>
      </c>
      <c r="S900" s="17" t="s">
        <v>28</v>
      </c>
      <c r="T900" s="17">
        <v>486</v>
      </c>
      <c r="U900" s="17" t="s">
        <v>65</v>
      </c>
      <c r="V900" s="17" t="s">
        <v>60</v>
      </c>
      <c r="W900" s="17" t="s">
        <v>37</v>
      </c>
      <c r="X900" s="17">
        <v>10</v>
      </c>
      <c r="Y900" s="19">
        <f>streaming_service_data!$X900*streaming_service_data!$E900</f>
        <v>159.9</v>
      </c>
      <c r="Z900" s="17" t="s">
        <v>414</v>
      </c>
      <c r="AA900" s="17">
        <v>2023</v>
      </c>
      <c r="AB900" s="17" t="str">
        <f t="shared" si="70"/>
        <v>Sep</v>
      </c>
      <c r="AC900" s="17">
        <f t="shared" si="71"/>
        <v>2024</v>
      </c>
      <c r="AD900" s="17" t="s">
        <v>480</v>
      </c>
      <c r="AE900" s="38">
        <f t="shared" si="72"/>
        <v>107.33333333333333</v>
      </c>
      <c r="AF900" s="31">
        <f t="shared" si="73"/>
        <v>9.316770186335404E-3</v>
      </c>
      <c r="AG900" s="17">
        <f ca="1">TODAY()-streaming_service_data!$D900</f>
        <v>198</v>
      </c>
      <c r="AH900" s="20" t="str">
        <f ca="1">IF(AG900&lt;=100,"Active",IF(streaming_service_data!$AG900&lt;200,"Moderate","In-Active"))</f>
        <v>Moderate</v>
      </c>
      <c r="AI900" s="2">
        <f t="shared" si="74"/>
        <v>10</v>
      </c>
    </row>
    <row r="901" spans="1:35" s="2" customFormat="1" ht="15" x14ac:dyDescent="0.2">
      <c r="A901" s="21">
        <v>9113</v>
      </c>
      <c r="B901" s="21" t="s">
        <v>152</v>
      </c>
      <c r="C901" s="22">
        <v>45548</v>
      </c>
      <c r="D901" s="22">
        <v>45626</v>
      </c>
      <c r="E901" s="21">
        <v>7.99</v>
      </c>
      <c r="F901" s="21">
        <v>466</v>
      </c>
      <c r="G901" s="21" t="s">
        <v>62</v>
      </c>
      <c r="H901" s="21">
        <v>4</v>
      </c>
      <c r="I901" s="21">
        <v>4</v>
      </c>
      <c r="J901" s="21" t="b">
        <v>0</v>
      </c>
      <c r="K901" s="21">
        <v>785</v>
      </c>
      <c r="L901" s="21">
        <v>12</v>
      </c>
      <c r="M901" s="21" t="s">
        <v>44</v>
      </c>
      <c r="N901" s="21" t="s">
        <v>40</v>
      </c>
      <c r="O901" s="21" t="s">
        <v>50</v>
      </c>
      <c r="P901" s="21">
        <v>94</v>
      </c>
      <c r="Q901" s="21">
        <v>4.9000000000000004</v>
      </c>
      <c r="R901" s="21" t="b">
        <v>0</v>
      </c>
      <c r="S901" s="21" t="s">
        <v>28</v>
      </c>
      <c r="T901" s="21">
        <v>17</v>
      </c>
      <c r="U901" s="21" t="s">
        <v>35</v>
      </c>
      <c r="V901" s="21" t="s">
        <v>68</v>
      </c>
      <c r="W901" s="21" t="s">
        <v>37</v>
      </c>
      <c r="X901" s="21">
        <v>2</v>
      </c>
      <c r="Y901" s="23">
        <f>streaming_service_data!$X901*streaming_service_data!$E901</f>
        <v>15.98</v>
      </c>
      <c r="Z901" s="21" t="s">
        <v>412</v>
      </c>
      <c r="AA901" s="21">
        <v>2024</v>
      </c>
      <c r="AB901" s="21" t="str">
        <f t="shared" si="70"/>
        <v>Nov</v>
      </c>
      <c r="AC901" s="21">
        <f t="shared" si="71"/>
        <v>2024</v>
      </c>
      <c r="AD901" s="21" t="s">
        <v>479</v>
      </c>
      <c r="AE901" s="39">
        <f t="shared" si="72"/>
        <v>4.957446808510638</v>
      </c>
      <c r="AF901" s="35">
        <f t="shared" si="73"/>
        <v>0.20171673819742489</v>
      </c>
      <c r="AG901" s="21">
        <f ca="1">TODAY()-streaming_service_data!$D901</f>
        <v>119</v>
      </c>
      <c r="AH901" s="24" t="str">
        <f ca="1">IF(AG901&lt;=100,"Active",IF(streaming_service_data!$AG901&lt;200,"Moderate","In-Active"))</f>
        <v>Moderate</v>
      </c>
      <c r="AI901" s="2">
        <f t="shared" si="74"/>
        <v>2</v>
      </c>
    </row>
    <row r="902" spans="1:35" s="2" customFormat="1" ht="15" x14ac:dyDescent="0.2">
      <c r="A902" s="17">
        <v>9115</v>
      </c>
      <c r="B902" s="17" t="s">
        <v>72</v>
      </c>
      <c r="C902" s="25">
        <v>45490</v>
      </c>
      <c r="D902" s="25">
        <v>45643</v>
      </c>
      <c r="E902" s="17">
        <v>11.99</v>
      </c>
      <c r="F902" s="17">
        <v>34</v>
      </c>
      <c r="G902" s="17" t="s">
        <v>62</v>
      </c>
      <c r="H902" s="17">
        <v>1</v>
      </c>
      <c r="I902" s="17">
        <v>1</v>
      </c>
      <c r="J902" s="17" t="b">
        <v>0</v>
      </c>
      <c r="K902" s="17">
        <v>80</v>
      </c>
      <c r="L902" s="17">
        <v>71</v>
      </c>
      <c r="M902" s="17" t="s">
        <v>39</v>
      </c>
      <c r="N902" s="17" t="s">
        <v>49</v>
      </c>
      <c r="O902" s="17" t="s">
        <v>34</v>
      </c>
      <c r="P902" s="17">
        <v>55</v>
      </c>
      <c r="Q902" s="17">
        <v>3.6</v>
      </c>
      <c r="R902" s="17" t="b">
        <v>0</v>
      </c>
      <c r="S902" s="17" t="s">
        <v>28</v>
      </c>
      <c r="T902" s="17">
        <v>1172</v>
      </c>
      <c r="U902" s="17" t="s">
        <v>57</v>
      </c>
      <c r="V902" s="17" t="s">
        <v>60</v>
      </c>
      <c r="W902" s="17" t="s">
        <v>31</v>
      </c>
      <c r="X902" s="17">
        <v>5</v>
      </c>
      <c r="Y902" s="19">
        <f>streaming_service_data!$X902*streaming_service_data!$E902</f>
        <v>59.95</v>
      </c>
      <c r="Z902" s="17" t="s">
        <v>410</v>
      </c>
      <c r="AA902" s="17">
        <v>2024</v>
      </c>
      <c r="AB902" s="17" t="str">
        <f t="shared" si="70"/>
        <v>Dec</v>
      </c>
      <c r="AC902" s="17">
        <f t="shared" si="71"/>
        <v>2024</v>
      </c>
      <c r="AD902" s="17" t="s">
        <v>478</v>
      </c>
      <c r="AE902" s="38">
        <f t="shared" si="72"/>
        <v>0.61818181818181817</v>
      </c>
      <c r="AF902" s="31">
        <f t="shared" si="73"/>
        <v>1.6176470588235294</v>
      </c>
      <c r="AG902" s="17">
        <f ca="1">TODAY()-streaming_service_data!$D902</f>
        <v>102</v>
      </c>
      <c r="AH902" s="20" t="str">
        <f ca="1">IF(AG902&lt;=100,"Active",IF(streaming_service_data!$AG902&lt;200,"Moderate","In-Active"))</f>
        <v>Moderate</v>
      </c>
      <c r="AI902" s="2">
        <f t="shared" si="74"/>
        <v>5</v>
      </c>
    </row>
    <row r="903" spans="1:35" s="2" customFormat="1" ht="15" x14ac:dyDescent="0.2">
      <c r="A903" s="21">
        <v>9121</v>
      </c>
      <c r="B903" s="21" t="s">
        <v>170</v>
      </c>
      <c r="C903" s="22">
        <v>45095</v>
      </c>
      <c r="D903" s="22">
        <v>45638</v>
      </c>
      <c r="E903" s="21">
        <v>7.99</v>
      </c>
      <c r="F903" s="21">
        <v>178</v>
      </c>
      <c r="G903" s="21" t="s">
        <v>55</v>
      </c>
      <c r="H903" s="21">
        <v>1</v>
      </c>
      <c r="I903" s="21">
        <v>4</v>
      </c>
      <c r="J903" s="21" t="b">
        <v>0</v>
      </c>
      <c r="K903" s="21">
        <v>239</v>
      </c>
      <c r="L903" s="21">
        <v>126</v>
      </c>
      <c r="M903" s="21" t="s">
        <v>39</v>
      </c>
      <c r="N903" s="21" t="s">
        <v>64</v>
      </c>
      <c r="O903" s="21" t="s">
        <v>56</v>
      </c>
      <c r="P903" s="21">
        <v>86</v>
      </c>
      <c r="Q903" s="21">
        <v>3.9</v>
      </c>
      <c r="R903" s="21" t="b">
        <v>0</v>
      </c>
      <c r="S903" s="21" t="s">
        <v>28</v>
      </c>
      <c r="T903" s="21">
        <v>4356</v>
      </c>
      <c r="U903" s="21" t="s">
        <v>57</v>
      </c>
      <c r="V903" s="21" t="s">
        <v>60</v>
      </c>
      <c r="W903" s="21" t="s">
        <v>37</v>
      </c>
      <c r="X903" s="21">
        <v>17</v>
      </c>
      <c r="Y903" s="23">
        <f>streaming_service_data!$X903*streaming_service_data!$E903</f>
        <v>135.83000000000001</v>
      </c>
      <c r="Z903" s="21" t="s">
        <v>409</v>
      </c>
      <c r="AA903" s="21">
        <v>2023</v>
      </c>
      <c r="AB903" s="21" t="str">
        <f t="shared" si="70"/>
        <v>Dec</v>
      </c>
      <c r="AC903" s="21">
        <f t="shared" si="71"/>
        <v>2024</v>
      </c>
      <c r="AD903" s="21" t="s">
        <v>479</v>
      </c>
      <c r="AE903" s="39">
        <f t="shared" si="72"/>
        <v>2.0697674418604652</v>
      </c>
      <c r="AF903" s="35">
        <f t="shared" si="73"/>
        <v>0.48314606741573035</v>
      </c>
      <c r="AG903" s="21">
        <f ca="1">TODAY()-streaming_service_data!$D903</f>
        <v>107</v>
      </c>
      <c r="AH903" s="24" t="str">
        <f ca="1">IF(AG903&lt;=100,"Active",IF(streaming_service_data!$AG903&lt;200,"Moderate","In-Active"))</f>
        <v>Moderate</v>
      </c>
      <c r="AI903" s="2">
        <f t="shared" si="74"/>
        <v>17</v>
      </c>
    </row>
    <row r="904" spans="1:35" s="2" customFormat="1" ht="15" x14ac:dyDescent="0.2">
      <c r="A904" s="17">
        <v>9122</v>
      </c>
      <c r="B904" s="17" t="s">
        <v>398</v>
      </c>
      <c r="C904" s="25">
        <v>45359</v>
      </c>
      <c r="D904" s="25">
        <v>45608</v>
      </c>
      <c r="E904" s="17">
        <v>15.99</v>
      </c>
      <c r="F904" s="17">
        <v>168</v>
      </c>
      <c r="G904" s="17" t="s">
        <v>24</v>
      </c>
      <c r="H904" s="17">
        <v>3</v>
      </c>
      <c r="I904" s="17">
        <v>2</v>
      </c>
      <c r="J904" s="17" t="b">
        <v>1</v>
      </c>
      <c r="K904" s="17">
        <v>25</v>
      </c>
      <c r="L904" s="17">
        <v>171</v>
      </c>
      <c r="M904" s="17" t="s">
        <v>74</v>
      </c>
      <c r="N904" s="17" t="s">
        <v>26</v>
      </c>
      <c r="O904" s="17" t="s">
        <v>27</v>
      </c>
      <c r="P904" s="17">
        <v>79</v>
      </c>
      <c r="Q904" s="17">
        <v>4</v>
      </c>
      <c r="R904" s="17" t="b">
        <v>0</v>
      </c>
      <c r="S904" s="17" t="s">
        <v>28</v>
      </c>
      <c r="T904" s="17">
        <v>773</v>
      </c>
      <c r="U904" s="17" t="s">
        <v>35</v>
      </c>
      <c r="V904" s="17" t="s">
        <v>36</v>
      </c>
      <c r="W904" s="17" t="s">
        <v>37</v>
      </c>
      <c r="X904" s="17">
        <v>8</v>
      </c>
      <c r="Y904" s="19">
        <f>streaming_service_data!$X904*streaming_service_data!$E904</f>
        <v>127.92</v>
      </c>
      <c r="Z904" s="17" t="s">
        <v>406</v>
      </c>
      <c r="AA904" s="17">
        <v>2024</v>
      </c>
      <c r="AB904" s="17" t="str">
        <f t="shared" si="70"/>
        <v>Nov</v>
      </c>
      <c r="AC904" s="17">
        <f t="shared" si="71"/>
        <v>2024</v>
      </c>
      <c r="AD904" s="17" t="s">
        <v>480</v>
      </c>
      <c r="AE904" s="38">
        <f t="shared" si="72"/>
        <v>2.1265822784810124</v>
      </c>
      <c r="AF904" s="31">
        <f t="shared" si="73"/>
        <v>0.47023809523809523</v>
      </c>
      <c r="AG904" s="17">
        <f ca="1">TODAY()-streaming_service_data!$D904</f>
        <v>137</v>
      </c>
      <c r="AH904" s="20" t="str">
        <f ca="1">IF(AG904&lt;=100,"Active",IF(streaming_service_data!$AG904&lt;200,"Moderate","In-Active"))</f>
        <v>Moderate</v>
      </c>
      <c r="AI904" s="2">
        <f t="shared" si="74"/>
        <v>8</v>
      </c>
    </row>
    <row r="905" spans="1:35" s="2" customFormat="1" ht="15" x14ac:dyDescent="0.2">
      <c r="A905" s="21">
        <v>9131</v>
      </c>
      <c r="B905" s="21" t="s">
        <v>145</v>
      </c>
      <c r="C905" s="22">
        <v>44993</v>
      </c>
      <c r="D905" s="22">
        <v>45623</v>
      </c>
      <c r="E905" s="21">
        <v>7.99</v>
      </c>
      <c r="F905" s="21">
        <v>127</v>
      </c>
      <c r="G905" s="21" t="s">
        <v>43</v>
      </c>
      <c r="H905" s="21">
        <v>2</v>
      </c>
      <c r="I905" s="21">
        <v>5</v>
      </c>
      <c r="J905" s="21" t="b">
        <v>0</v>
      </c>
      <c r="K905" s="21">
        <v>482</v>
      </c>
      <c r="L905" s="21">
        <v>5</v>
      </c>
      <c r="M905" s="21" t="s">
        <v>48</v>
      </c>
      <c r="N905" s="21" t="s">
        <v>64</v>
      </c>
      <c r="O905" s="21" t="s">
        <v>56</v>
      </c>
      <c r="P905" s="21">
        <v>99</v>
      </c>
      <c r="Q905" s="21">
        <v>3.6</v>
      </c>
      <c r="R905" s="21" t="b">
        <v>0</v>
      </c>
      <c r="S905" s="21" t="s">
        <v>28</v>
      </c>
      <c r="T905" s="21">
        <v>2867</v>
      </c>
      <c r="U905" s="21" t="s">
        <v>35</v>
      </c>
      <c r="V905" s="21" t="s">
        <v>36</v>
      </c>
      <c r="W905" s="21" t="s">
        <v>75</v>
      </c>
      <c r="X905" s="21">
        <v>20</v>
      </c>
      <c r="Y905" s="23">
        <f>streaming_service_data!$X905*streaming_service_data!$E905</f>
        <v>159.80000000000001</v>
      </c>
      <c r="Z905" s="21" t="s">
        <v>406</v>
      </c>
      <c r="AA905" s="21">
        <v>2023</v>
      </c>
      <c r="AB905" s="21" t="str">
        <f t="shared" si="70"/>
        <v>Nov</v>
      </c>
      <c r="AC905" s="21">
        <f t="shared" si="71"/>
        <v>2024</v>
      </c>
      <c r="AD905" s="21" t="s">
        <v>479</v>
      </c>
      <c r="AE905" s="39">
        <f t="shared" si="72"/>
        <v>1.2828282828282829</v>
      </c>
      <c r="AF905" s="35">
        <f t="shared" si="73"/>
        <v>0.77952755905511806</v>
      </c>
      <c r="AG905" s="21">
        <f ca="1">TODAY()-streaming_service_data!$D905</f>
        <v>122</v>
      </c>
      <c r="AH905" s="24" t="str">
        <f ca="1">IF(AG905&lt;=100,"Active",IF(streaming_service_data!$AG905&lt;200,"Moderate","In-Active"))</f>
        <v>Moderate</v>
      </c>
      <c r="AI905" s="2">
        <f t="shared" si="74"/>
        <v>20</v>
      </c>
    </row>
    <row r="906" spans="1:35" s="2" customFormat="1" ht="15" x14ac:dyDescent="0.2">
      <c r="A906" s="17">
        <v>9134</v>
      </c>
      <c r="B906" s="17" t="s">
        <v>94</v>
      </c>
      <c r="C906" s="25">
        <v>44952</v>
      </c>
      <c r="D906" s="25">
        <v>45615</v>
      </c>
      <c r="E906" s="17">
        <v>15.99</v>
      </c>
      <c r="F906" s="17">
        <v>241</v>
      </c>
      <c r="G906" s="17" t="s">
        <v>43</v>
      </c>
      <c r="H906" s="17">
        <v>1</v>
      </c>
      <c r="I906" s="17">
        <v>5</v>
      </c>
      <c r="J906" s="17" t="b">
        <v>1</v>
      </c>
      <c r="K906" s="17">
        <v>775</v>
      </c>
      <c r="L906" s="17">
        <v>194</v>
      </c>
      <c r="M906" s="17" t="s">
        <v>74</v>
      </c>
      <c r="N906" s="17" t="s">
        <v>40</v>
      </c>
      <c r="O906" s="17" t="s">
        <v>27</v>
      </c>
      <c r="P906" s="17">
        <v>94</v>
      </c>
      <c r="Q906" s="17">
        <v>3.1</v>
      </c>
      <c r="R906" s="17" t="b">
        <v>0</v>
      </c>
      <c r="S906" s="17" t="s">
        <v>28</v>
      </c>
      <c r="T906" s="17">
        <v>2901</v>
      </c>
      <c r="U906" s="17" t="s">
        <v>57</v>
      </c>
      <c r="V906" s="17" t="s">
        <v>68</v>
      </c>
      <c r="W906" s="17" t="s">
        <v>53</v>
      </c>
      <c r="X906" s="17">
        <v>21</v>
      </c>
      <c r="Y906" s="19">
        <f>streaming_service_data!$X906*streaming_service_data!$E906</f>
        <v>335.79</v>
      </c>
      <c r="Z906" s="17" t="s">
        <v>404</v>
      </c>
      <c r="AA906" s="17">
        <v>2023</v>
      </c>
      <c r="AB906" s="17" t="str">
        <f t="shared" si="70"/>
        <v>Nov</v>
      </c>
      <c r="AC906" s="17">
        <f t="shared" si="71"/>
        <v>2024</v>
      </c>
      <c r="AD906" s="17" t="s">
        <v>480</v>
      </c>
      <c r="AE906" s="38">
        <f t="shared" si="72"/>
        <v>2.5638297872340425</v>
      </c>
      <c r="AF906" s="31">
        <f t="shared" si="73"/>
        <v>0.39004149377593361</v>
      </c>
      <c r="AG906" s="17">
        <f ca="1">TODAY()-streaming_service_data!$D906</f>
        <v>130</v>
      </c>
      <c r="AH906" s="20" t="str">
        <f ca="1">IF(AG906&lt;=100,"Active",IF(streaming_service_data!$AG906&lt;200,"Moderate","In-Active"))</f>
        <v>Moderate</v>
      </c>
      <c r="AI906" s="2">
        <f t="shared" si="74"/>
        <v>21</v>
      </c>
    </row>
    <row r="907" spans="1:35" s="2" customFormat="1" ht="15" x14ac:dyDescent="0.2">
      <c r="A907" s="21">
        <v>9141</v>
      </c>
      <c r="B907" s="21" t="s">
        <v>344</v>
      </c>
      <c r="C907" s="22">
        <v>45229</v>
      </c>
      <c r="D907" s="22">
        <v>45621</v>
      </c>
      <c r="E907" s="21">
        <v>7.99</v>
      </c>
      <c r="F907" s="21">
        <v>308</v>
      </c>
      <c r="G907" s="21" t="s">
        <v>33</v>
      </c>
      <c r="H907" s="21">
        <v>1</v>
      </c>
      <c r="I907" s="21">
        <v>5</v>
      </c>
      <c r="J907" s="21" t="b">
        <v>0</v>
      </c>
      <c r="K907" s="21">
        <v>107</v>
      </c>
      <c r="L907" s="21">
        <v>87</v>
      </c>
      <c r="M907" s="21" t="s">
        <v>39</v>
      </c>
      <c r="N907" s="21" t="s">
        <v>64</v>
      </c>
      <c r="O907" s="21" t="s">
        <v>67</v>
      </c>
      <c r="P907" s="21">
        <v>17</v>
      </c>
      <c r="Q907" s="21">
        <v>3.4</v>
      </c>
      <c r="R907" s="21" t="b">
        <v>0</v>
      </c>
      <c r="S907" s="21" t="s">
        <v>28</v>
      </c>
      <c r="T907" s="21">
        <v>4108</v>
      </c>
      <c r="U907" s="21" t="s">
        <v>35</v>
      </c>
      <c r="V907" s="21" t="s">
        <v>52</v>
      </c>
      <c r="W907" s="21" t="s">
        <v>31</v>
      </c>
      <c r="X907" s="21">
        <v>12</v>
      </c>
      <c r="Y907" s="23">
        <f>streaming_service_data!$X907*streaming_service_data!$E907</f>
        <v>95.88</v>
      </c>
      <c r="Z907" s="21" t="s">
        <v>413</v>
      </c>
      <c r="AA907" s="21">
        <v>2023</v>
      </c>
      <c r="AB907" s="21" t="str">
        <f t="shared" si="70"/>
        <v>Nov</v>
      </c>
      <c r="AC907" s="21">
        <f t="shared" si="71"/>
        <v>2024</v>
      </c>
      <c r="AD907" s="21" t="s">
        <v>479</v>
      </c>
      <c r="AE907" s="39">
        <f t="shared" si="72"/>
        <v>18.117647058823529</v>
      </c>
      <c r="AF907" s="35">
        <f t="shared" si="73"/>
        <v>5.5194805194805192E-2</v>
      </c>
      <c r="AG907" s="21">
        <f ca="1">TODAY()-streaming_service_data!$D907</f>
        <v>124</v>
      </c>
      <c r="AH907" s="24" t="str">
        <f ca="1">IF(AG907&lt;=100,"Active",IF(streaming_service_data!$AG907&lt;200,"Moderate","In-Active"))</f>
        <v>Moderate</v>
      </c>
      <c r="AI907" s="2">
        <f t="shared" si="74"/>
        <v>12</v>
      </c>
    </row>
    <row r="908" spans="1:35" s="2" customFormat="1" ht="15" x14ac:dyDescent="0.2">
      <c r="A908" s="17">
        <v>9149</v>
      </c>
      <c r="B908" s="17" t="s">
        <v>260</v>
      </c>
      <c r="C908" s="25">
        <v>45047</v>
      </c>
      <c r="D908" s="25">
        <v>45643</v>
      </c>
      <c r="E908" s="17">
        <v>15.99</v>
      </c>
      <c r="F908" s="17">
        <v>348</v>
      </c>
      <c r="G908" s="17" t="s">
        <v>46</v>
      </c>
      <c r="H908" s="17">
        <v>2</v>
      </c>
      <c r="I908" s="17">
        <v>6</v>
      </c>
      <c r="J908" s="17" t="b">
        <v>1</v>
      </c>
      <c r="K908" s="17">
        <v>378</v>
      </c>
      <c r="L908" s="17">
        <v>56</v>
      </c>
      <c r="M908" s="17" t="s">
        <v>59</v>
      </c>
      <c r="N908" s="17" t="s">
        <v>40</v>
      </c>
      <c r="O908" s="17" t="s">
        <v>50</v>
      </c>
      <c r="P908" s="17">
        <v>9</v>
      </c>
      <c r="Q908" s="17">
        <v>4.5</v>
      </c>
      <c r="R908" s="17" t="b">
        <v>1</v>
      </c>
      <c r="S908" s="17" t="s">
        <v>28</v>
      </c>
      <c r="T908" s="17">
        <v>595</v>
      </c>
      <c r="U908" s="17" t="s">
        <v>51</v>
      </c>
      <c r="V908" s="17" t="s">
        <v>52</v>
      </c>
      <c r="W908" s="17" t="s">
        <v>75</v>
      </c>
      <c r="X908" s="17">
        <v>19</v>
      </c>
      <c r="Y908" s="19">
        <f>streaming_service_data!$X908*streaming_service_data!$E908</f>
        <v>303.81</v>
      </c>
      <c r="Z908" s="17" t="s">
        <v>408</v>
      </c>
      <c r="AA908" s="17">
        <v>2023</v>
      </c>
      <c r="AB908" s="17" t="str">
        <f t="shared" si="70"/>
        <v>Dec</v>
      </c>
      <c r="AC908" s="17">
        <f t="shared" si="71"/>
        <v>2024</v>
      </c>
      <c r="AD908" s="17" t="s">
        <v>480</v>
      </c>
      <c r="AE908" s="38">
        <f t="shared" si="72"/>
        <v>38.666666666666664</v>
      </c>
      <c r="AF908" s="31">
        <f t="shared" si="73"/>
        <v>2.5862068965517241E-2</v>
      </c>
      <c r="AG908" s="17">
        <f ca="1">TODAY()-streaming_service_data!$D908</f>
        <v>102</v>
      </c>
      <c r="AH908" s="20" t="str">
        <f ca="1">IF(AG908&lt;=100,"Active",IF(streaming_service_data!$AG908&lt;200,"Moderate","In-Active"))</f>
        <v>Moderate</v>
      </c>
      <c r="AI908" s="2">
        <f t="shared" si="74"/>
        <v>19</v>
      </c>
    </row>
    <row r="909" spans="1:35" s="2" customFormat="1" ht="15" x14ac:dyDescent="0.2">
      <c r="A909" s="21">
        <v>9163</v>
      </c>
      <c r="B909" s="21" t="s">
        <v>177</v>
      </c>
      <c r="C909" s="22">
        <v>45020</v>
      </c>
      <c r="D909" s="22">
        <v>45623</v>
      </c>
      <c r="E909" s="21">
        <v>11.99</v>
      </c>
      <c r="F909" s="21">
        <v>203</v>
      </c>
      <c r="G909" s="21" t="s">
        <v>43</v>
      </c>
      <c r="H909" s="21">
        <v>4</v>
      </c>
      <c r="I909" s="21">
        <v>4</v>
      </c>
      <c r="J909" s="21" t="b">
        <v>1</v>
      </c>
      <c r="K909" s="21">
        <v>874</v>
      </c>
      <c r="L909" s="21">
        <v>67</v>
      </c>
      <c r="M909" s="21" t="s">
        <v>48</v>
      </c>
      <c r="N909" s="21" t="s">
        <v>40</v>
      </c>
      <c r="O909" s="21" t="s">
        <v>67</v>
      </c>
      <c r="P909" s="21">
        <v>94</v>
      </c>
      <c r="Q909" s="21">
        <v>3.9</v>
      </c>
      <c r="R909" s="21" t="b">
        <v>1</v>
      </c>
      <c r="S909" s="21" t="s">
        <v>28</v>
      </c>
      <c r="T909" s="21">
        <v>4450</v>
      </c>
      <c r="U909" s="21" t="s">
        <v>29</v>
      </c>
      <c r="V909" s="21" t="s">
        <v>30</v>
      </c>
      <c r="W909" s="21" t="s">
        <v>75</v>
      </c>
      <c r="X909" s="21">
        <v>19</v>
      </c>
      <c r="Y909" s="23">
        <f>streaming_service_data!$X909*streaming_service_data!$E909</f>
        <v>227.81</v>
      </c>
      <c r="Z909" s="21" t="s">
        <v>407</v>
      </c>
      <c r="AA909" s="21">
        <v>2023</v>
      </c>
      <c r="AB909" s="21" t="str">
        <f t="shared" si="70"/>
        <v>Nov</v>
      </c>
      <c r="AC909" s="21">
        <f t="shared" si="71"/>
        <v>2024</v>
      </c>
      <c r="AD909" s="21" t="s">
        <v>478</v>
      </c>
      <c r="AE909" s="39">
        <f t="shared" si="72"/>
        <v>2.1595744680851063</v>
      </c>
      <c r="AF909" s="35">
        <f t="shared" si="73"/>
        <v>0.46305418719211822</v>
      </c>
      <c r="AG909" s="21">
        <f ca="1">TODAY()-streaming_service_data!$D909</f>
        <v>122</v>
      </c>
      <c r="AH909" s="24" t="str">
        <f ca="1">IF(AG909&lt;=100,"Active",IF(streaming_service_data!$AG909&lt;200,"Moderate","In-Active"))</f>
        <v>Moderate</v>
      </c>
      <c r="AI909" s="2">
        <f t="shared" si="74"/>
        <v>19</v>
      </c>
    </row>
    <row r="910" spans="1:35" s="2" customFormat="1" ht="15" x14ac:dyDescent="0.2">
      <c r="A910" s="17">
        <v>9179</v>
      </c>
      <c r="B910" s="17" t="s">
        <v>356</v>
      </c>
      <c r="C910" s="25">
        <v>45608</v>
      </c>
      <c r="D910" s="25">
        <v>45623</v>
      </c>
      <c r="E910" s="17">
        <v>15.99</v>
      </c>
      <c r="F910" s="17">
        <v>121</v>
      </c>
      <c r="G910" s="17" t="s">
        <v>55</v>
      </c>
      <c r="H910" s="17">
        <v>4</v>
      </c>
      <c r="I910" s="17">
        <v>5</v>
      </c>
      <c r="J910" s="17" t="b">
        <v>1</v>
      </c>
      <c r="K910" s="17">
        <v>53</v>
      </c>
      <c r="L910" s="17">
        <v>77</v>
      </c>
      <c r="M910" s="17" t="s">
        <v>59</v>
      </c>
      <c r="N910" s="17" t="s">
        <v>26</v>
      </c>
      <c r="O910" s="17" t="s">
        <v>27</v>
      </c>
      <c r="P910" s="17">
        <v>54</v>
      </c>
      <c r="Q910" s="17">
        <v>3.1</v>
      </c>
      <c r="R910" s="17" t="b">
        <v>1</v>
      </c>
      <c r="S910" s="17" t="s">
        <v>28</v>
      </c>
      <c r="T910" s="17">
        <v>3913</v>
      </c>
      <c r="U910" s="17" t="s">
        <v>57</v>
      </c>
      <c r="V910" s="17" t="s">
        <v>30</v>
      </c>
      <c r="W910" s="17" t="s">
        <v>53</v>
      </c>
      <c r="X910" s="17">
        <v>1</v>
      </c>
      <c r="Y910" s="19">
        <f>streaming_service_data!$X910*streaming_service_data!$E910</f>
        <v>15.99</v>
      </c>
      <c r="Z910" s="17" t="s">
        <v>414</v>
      </c>
      <c r="AA910" s="17">
        <v>2024</v>
      </c>
      <c r="AB910" s="17" t="str">
        <f t="shared" si="70"/>
        <v>Nov</v>
      </c>
      <c r="AC910" s="17">
        <f t="shared" si="71"/>
        <v>2024</v>
      </c>
      <c r="AD910" s="17" t="s">
        <v>480</v>
      </c>
      <c r="AE910" s="38">
        <f t="shared" si="72"/>
        <v>2.2407407407407409</v>
      </c>
      <c r="AF910" s="31">
        <f t="shared" si="73"/>
        <v>0.4462809917355372</v>
      </c>
      <c r="AG910" s="17">
        <f ca="1">TODAY()-streaming_service_data!$D910</f>
        <v>122</v>
      </c>
      <c r="AH910" s="20" t="str">
        <f ca="1">IF(AG910&lt;=100,"Active",IF(streaming_service_data!$AG910&lt;200,"Moderate","In-Active"))</f>
        <v>Moderate</v>
      </c>
      <c r="AI910" s="2">
        <f t="shared" si="74"/>
        <v>1</v>
      </c>
    </row>
    <row r="911" spans="1:35" s="2" customFormat="1" ht="15" x14ac:dyDescent="0.2">
      <c r="A911" s="21">
        <v>9183</v>
      </c>
      <c r="B911" s="21" t="s">
        <v>80</v>
      </c>
      <c r="C911" s="22">
        <v>45042</v>
      </c>
      <c r="D911" s="22">
        <v>45547</v>
      </c>
      <c r="E911" s="21">
        <v>15.99</v>
      </c>
      <c r="F911" s="21">
        <v>11</v>
      </c>
      <c r="G911" s="21" t="s">
        <v>43</v>
      </c>
      <c r="H911" s="21">
        <v>1</v>
      </c>
      <c r="I911" s="21">
        <v>1</v>
      </c>
      <c r="J911" s="21" t="b">
        <v>0</v>
      </c>
      <c r="K911" s="21">
        <v>818</v>
      </c>
      <c r="L911" s="21">
        <v>45</v>
      </c>
      <c r="M911" s="21" t="s">
        <v>63</v>
      </c>
      <c r="N911" s="21" t="s">
        <v>26</v>
      </c>
      <c r="O911" s="21" t="s">
        <v>50</v>
      </c>
      <c r="P911" s="21">
        <v>97</v>
      </c>
      <c r="Q911" s="21">
        <v>4.9000000000000004</v>
      </c>
      <c r="R911" s="21" t="b">
        <v>0</v>
      </c>
      <c r="S911" s="21" t="s">
        <v>28</v>
      </c>
      <c r="T911" s="21">
        <v>1429</v>
      </c>
      <c r="U911" s="21" t="s">
        <v>35</v>
      </c>
      <c r="V911" s="21" t="s">
        <v>52</v>
      </c>
      <c r="W911" s="21" t="s">
        <v>75</v>
      </c>
      <c r="X911" s="21">
        <v>16</v>
      </c>
      <c r="Y911" s="23">
        <f>streaming_service_data!$X911*streaming_service_data!$E911</f>
        <v>255.84</v>
      </c>
      <c r="Z911" s="21" t="s">
        <v>407</v>
      </c>
      <c r="AA911" s="21">
        <v>2023</v>
      </c>
      <c r="AB911" s="21" t="str">
        <f t="shared" si="70"/>
        <v>Sep</v>
      </c>
      <c r="AC911" s="21">
        <f t="shared" si="71"/>
        <v>2024</v>
      </c>
      <c r="AD911" s="21" t="s">
        <v>480</v>
      </c>
      <c r="AE911" s="39">
        <f t="shared" si="72"/>
        <v>0.1134020618556701</v>
      </c>
      <c r="AF911" s="35">
        <f t="shared" si="73"/>
        <v>8.8181818181818183</v>
      </c>
      <c r="AG911" s="21">
        <f ca="1">TODAY()-streaming_service_data!$D911</f>
        <v>198</v>
      </c>
      <c r="AH911" s="24" t="str">
        <f ca="1">IF(AG911&lt;=100,"Active",IF(streaming_service_data!$AG911&lt;200,"Moderate","In-Active"))</f>
        <v>Moderate</v>
      </c>
      <c r="AI911" s="2">
        <f t="shared" si="74"/>
        <v>16</v>
      </c>
    </row>
    <row r="912" spans="1:35" s="2" customFormat="1" ht="15" x14ac:dyDescent="0.2">
      <c r="A912" s="17">
        <v>9239</v>
      </c>
      <c r="B912" s="17" t="s">
        <v>167</v>
      </c>
      <c r="C912" s="25">
        <v>45621</v>
      </c>
      <c r="D912" s="25">
        <v>45617</v>
      </c>
      <c r="E912" s="17">
        <v>15.99</v>
      </c>
      <c r="F912" s="17">
        <v>274</v>
      </c>
      <c r="G912" s="17" t="s">
        <v>33</v>
      </c>
      <c r="H912" s="17">
        <v>5</v>
      </c>
      <c r="I912" s="17">
        <v>6</v>
      </c>
      <c r="J912" s="17" t="b">
        <v>0</v>
      </c>
      <c r="K912" s="17">
        <v>732</v>
      </c>
      <c r="L912" s="17">
        <v>105</v>
      </c>
      <c r="M912" s="17" t="s">
        <v>44</v>
      </c>
      <c r="N912" s="17" t="s">
        <v>26</v>
      </c>
      <c r="O912" s="17" t="s">
        <v>27</v>
      </c>
      <c r="P912" s="17">
        <v>36</v>
      </c>
      <c r="Q912" s="17">
        <v>4.0999999999999996</v>
      </c>
      <c r="R912" s="17" t="b">
        <v>1</v>
      </c>
      <c r="S912" s="17" t="s">
        <v>28</v>
      </c>
      <c r="T912" s="17">
        <v>4194</v>
      </c>
      <c r="U912" s="17" t="s">
        <v>51</v>
      </c>
      <c r="V912" s="17" t="s">
        <v>60</v>
      </c>
      <c r="W912" s="17" t="s">
        <v>37</v>
      </c>
      <c r="X912" s="17">
        <v>1</v>
      </c>
      <c r="Y912" s="19">
        <f>streaming_service_data!$X912*streaming_service_data!$E912</f>
        <v>15.99</v>
      </c>
      <c r="Z912" s="17" t="s">
        <v>414</v>
      </c>
      <c r="AA912" s="17">
        <v>2024</v>
      </c>
      <c r="AB912" s="17" t="str">
        <f t="shared" si="70"/>
        <v>Nov</v>
      </c>
      <c r="AC912" s="17">
        <f t="shared" si="71"/>
        <v>2024</v>
      </c>
      <c r="AD912" s="17" t="s">
        <v>480</v>
      </c>
      <c r="AE912" s="38">
        <f t="shared" si="72"/>
        <v>7.6111111111111107</v>
      </c>
      <c r="AF912" s="31">
        <f t="shared" si="73"/>
        <v>0.13138686131386862</v>
      </c>
      <c r="AG912" s="17">
        <f ca="1">TODAY()-streaming_service_data!$D912</f>
        <v>128</v>
      </c>
      <c r="AH912" s="20" t="str">
        <f ca="1">IF(AG912&lt;=100,"Active",IF(streaming_service_data!$AG912&lt;200,"Moderate","In-Active"))</f>
        <v>Moderate</v>
      </c>
      <c r="AI912" s="2">
        <f t="shared" si="74"/>
        <v>1</v>
      </c>
    </row>
    <row r="913" spans="1:35" s="2" customFormat="1" ht="15" x14ac:dyDescent="0.2">
      <c r="A913" s="21">
        <v>9256</v>
      </c>
      <c r="B913" s="21" t="s">
        <v>167</v>
      </c>
      <c r="C913" s="22">
        <v>45109</v>
      </c>
      <c r="D913" s="22">
        <v>45618</v>
      </c>
      <c r="E913" s="21">
        <v>7.99</v>
      </c>
      <c r="F913" s="21">
        <v>331</v>
      </c>
      <c r="G913" s="21" t="s">
        <v>79</v>
      </c>
      <c r="H913" s="21">
        <v>5</v>
      </c>
      <c r="I913" s="21">
        <v>1</v>
      </c>
      <c r="J913" s="21" t="b">
        <v>0</v>
      </c>
      <c r="K913" s="21">
        <v>85</v>
      </c>
      <c r="L913" s="21">
        <v>117</v>
      </c>
      <c r="M913" s="21" t="s">
        <v>74</v>
      </c>
      <c r="N913" s="21" t="s">
        <v>49</v>
      </c>
      <c r="O913" s="21" t="s">
        <v>67</v>
      </c>
      <c r="P913" s="21">
        <v>21</v>
      </c>
      <c r="Q913" s="21">
        <v>4.8</v>
      </c>
      <c r="R913" s="21" t="b">
        <v>1</v>
      </c>
      <c r="S913" s="21" t="s">
        <v>28</v>
      </c>
      <c r="T913" s="21">
        <v>1454</v>
      </c>
      <c r="U913" s="21" t="s">
        <v>51</v>
      </c>
      <c r="V913" s="21" t="s">
        <v>36</v>
      </c>
      <c r="W913" s="21" t="s">
        <v>75</v>
      </c>
      <c r="X913" s="21">
        <v>16</v>
      </c>
      <c r="Y913" s="23">
        <f>streaming_service_data!$X913*streaming_service_data!$E913</f>
        <v>127.84</v>
      </c>
      <c r="Z913" s="21" t="s">
        <v>410</v>
      </c>
      <c r="AA913" s="21">
        <v>2023</v>
      </c>
      <c r="AB913" s="21" t="str">
        <f t="shared" si="70"/>
        <v>Nov</v>
      </c>
      <c r="AC913" s="21">
        <f t="shared" si="71"/>
        <v>2024</v>
      </c>
      <c r="AD913" s="21" t="s">
        <v>479</v>
      </c>
      <c r="AE913" s="39">
        <f t="shared" si="72"/>
        <v>15.761904761904763</v>
      </c>
      <c r="AF913" s="35">
        <f t="shared" si="73"/>
        <v>6.3444108761329304E-2</v>
      </c>
      <c r="AG913" s="21">
        <f ca="1">TODAY()-streaming_service_data!$D913</f>
        <v>127</v>
      </c>
      <c r="AH913" s="24" t="str">
        <f ca="1">IF(AG913&lt;=100,"Active",IF(streaming_service_data!$AG913&lt;200,"Moderate","In-Active"))</f>
        <v>Moderate</v>
      </c>
      <c r="AI913" s="2">
        <f t="shared" si="74"/>
        <v>16</v>
      </c>
    </row>
    <row r="914" spans="1:35" s="2" customFormat="1" ht="15" x14ac:dyDescent="0.2">
      <c r="A914" s="17">
        <v>9257</v>
      </c>
      <c r="B914" s="17" t="s">
        <v>120</v>
      </c>
      <c r="C914" s="25">
        <v>45418</v>
      </c>
      <c r="D914" s="25">
        <v>45625</v>
      </c>
      <c r="E914" s="17">
        <v>7.99</v>
      </c>
      <c r="F914" s="17">
        <v>114</v>
      </c>
      <c r="G914" s="17" t="s">
        <v>55</v>
      </c>
      <c r="H914" s="17">
        <v>1</v>
      </c>
      <c r="I914" s="17">
        <v>1</v>
      </c>
      <c r="J914" s="17" t="b">
        <v>1</v>
      </c>
      <c r="K914" s="17">
        <v>896</v>
      </c>
      <c r="L914" s="17">
        <v>9</v>
      </c>
      <c r="M914" s="17" t="s">
        <v>59</v>
      </c>
      <c r="N914" s="17" t="s">
        <v>40</v>
      </c>
      <c r="O914" s="17" t="s">
        <v>41</v>
      </c>
      <c r="P914" s="17">
        <v>60</v>
      </c>
      <c r="Q914" s="17">
        <v>3.2</v>
      </c>
      <c r="R914" s="17" t="b">
        <v>0</v>
      </c>
      <c r="S914" s="17" t="s">
        <v>28</v>
      </c>
      <c r="T914" s="17">
        <v>2731</v>
      </c>
      <c r="U914" s="17" t="s">
        <v>35</v>
      </c>
      <c r="V914" s="17" t="s">
        <v>52</v>
      </c>
      <c r="W914" s="17" t="s">
        <v>53</v>
      </c>
      <c r="X914" s="17">
        <v>6</v>
      </c>
      <c r="Y914" s="19">
        <f>streaming_service_data!$X914*streaming_service_data!$E914</f>
        <v>47.94</v>
      </c>
      <c r="Z914" s="17" t="s">
        <v>408</v>
      </c>
      <c r="AA914" s="17">
        <v>2024</v>
      </c>
      <c r="AB914" s="17" t="str">
        <f t="shared" si="70"/>
        <v>Nov</v>
      </c>
      <c r="AC914" s="17">
        <f t="shared" si="71"/>
        <v>2024</v>
      </c>
      <c r="AD914" s="17" t="s">
        <v>479</v>
      </c>
      <c r="AE914" s="38">
        <f t="shared" si="72"/>
        <v>1.9</v>
      </c>
      <c r="AF914" s="31">
        <f t="shared" si="73"/>
        <v>0.52631578947368418</v>
      </c>
      <c r="AG914" s="17">
        <f ca="1">TODAY()-streaming_service_data!$D914</f>
        <v>120</v>
      </c>
      <c r="AH914" s="20" t="str">
        <f ca="1">IF(AG914&lt;=100,"Active",IF(streaming_service_data!$AG914&lt;200,"Moderate","In-Active"))</f>
        <v>Moderate</v>
      </c>
      <c r="AI914" s="2">
        <f t="shared" si="74"/>
        <v>6</v>
      </c>
    </row>
    <row r="915" spans="1:35" s="2" customFormat="1" ht="15" x14ac:dyDescent="0.2">
      <c r="A915" s="21">
        <v>9258</v>
      </c>
      <c r="B915" s="21" t="s">
        <v>286</v>
      </c>
      <c r="C915" s="22">
        <v>45348</v>
      </c>
      <c r="D915" s="22">
        <v>45455</v>
      </c>
      <c r="E915" s="21">
        <v>15.99</v>
      </c>
      <c r="F915" s="21">
        <v>227</v>
      </c>
      <c r="G915" s="21" t="s">
        <v>46</v>
      </c>
      <c r="H915" s="21">
        <v>2</v>
      </c>
      <c r="I915" s="21">
        <v>1</v>
      </c>
      <c r="J915" s="21" t="b">
        <v>0</v>
      </c>
      <c r="K915" s="21">
        <v>581</v>
      </c>
      <c r="L915" s="21">
        <v>146</v>
      </c>
      <c r="M915" s="21" t="s">
        <v>63</v>
      </c>
      <c r="N915" s="21" t="s">
        <v>26</v>
      </c>
      <c r="O915" s="21" t="s">
        <v>50</v>
      </c>
      <c r="P915" s="21">
        <v>37</v>
      </c>
      <c r="Q915" s="21">
        <v>4.4000000000000004</v>
      </c>
      <c r="R915" s="21" t="b">
        <v>0</v>
      </c>
      <c r="S915" s="21" t="s">
        <v>28</v>
      </c>
      <c r="T915" s="21">
        <v>2488</v>
      </c>
      <c r="U915" s="21" t="s">
        <v>29</v>
      </c>
      <c r="V915" s="21" t="s">
        <v>52</v>
      </c>
      <c r="W915" s="21" t="s">
        <v>37</v>
      </c>
      <c r="X915" s="21">
        <v>3</v>
      </c>
      <c r="Y915" s="23">
        <f>streaming_service_data!$X915*streaming_service_data!$E915</f>
        <v>47.97</v>
      </c>
      <c r="Z915" s="21" t="s">
        <v>405</v>
      </c>
      <c r="AA915" s="21">
        <v>2024</v>
      </c>
      <c r="AB915" s="21" t="str">
        <f t="shared" si="70"/>
        <v>Jun</v>
      </c>
      <c r="AC915" s="21">
        <f t="shared" si="71"/>
        <v>2024</v>
      </c>
      <c r="AD915" s="21" t="s">
        <v>480</v>
      </c>
      <c r="AE915" s="39">
        <f t="shared" si="72"/>
        <v>6.1351351351351351</v>
      </c>
      <c r="AF915" s="35">
        <f t="shared" si="73"/>
        <v>0.16299559471365638</v>
      </c>
      <c r="AG915" s="21">
        <f ca="1">TODAY()-streaming_service_data!$D915</f>
        <v>290</v>
      </c>
      <c r="AH915" s="24" t="str">
        <f ca="1">IF(AG915&lt;=100,"Active",IF(streaming_service_data!$AG915&lt;200,"Moderate","In-Active"))</f>
        <v>In-Active</v>
      </c>
      <c r="AI915" s="2">
        <f t="shared" si="74"/>
        <v>3</v>
      </c>
    </row>
    <row r="916" spans="1:35" s="2" customFormat="1" ht="15" x14ac:dyDescent="0.2">
      <c r="A916" s="17">
        <v>9259</v>
      </c>
      <c r="B916" s="17" t="s">
        <v>155</v>
      </c>
      <c r="C916" s="25">
        <v>45518</v>
      </c>
      <c r="D916" s="25">
        <v>45485</v>
      </c>
      <c r="E916" s="17">
        <v>11.99</v>
      </c>
      <c r="F916" s="17">
        <v>219</v>
      </c>
      <c r="G916" s="17" t="s">
        <v>55</v>
      </c>
      <c r="H916" s="17">
        <v>4</v>
      </c>
      <c r="I916" s="17">
        <v>1</v>
      </c>
      <c r="J916" s="17" t="b">
        <v>1</v>
      </c>
      <c r="K916" s="17">
        <v>318</v>
      </c>
      <c r="L916" s="17">
        <v>37</v>
      </c>
      <c r="M916" s="17" t="s">
        <v>74</v>
      </c>
      <c r="N916" s="17" t="s">
        <v>64</v>
      </c>
      <c r="O916" s="17" t="s">
        <v>50</v>
      </c>
      <c r="P916" s="17">
        <v>69</v>
      </c>
      <c r="Q916" s="17">
        <v>3.9</v>
      </c>
      <c r="R916" s="17" t="b">
        <v>1</v>
      </c>
      <c r="S916" s="17" t="s">
        <v>28</v>
      </c>
      <c r="T916" s="17">
        <v>1457</v>
      </c>
      <c r="U916" s="17" t="s">
        <v>57</v>
      </c>
      <c r="V916" s="17" t="s">
        <v>60</v>
      </c>
      <c r="W916" s="17" t="s">
        <v>31</v>
      </c>
      <c r="X916" s="17">
        <v>1</v>
      </c>
      <c r="Y916" s="19">
        <f>streaming_service_data!$X916*streaming_service_data!$E916</f>
        <v>11.99</v>
      </c>
      <c r="Z916" s="17" t="s">
        <v>411</v>
      </c>
      <c r="AA916" s="17">
        <v>2024</v>
      </c>
      <c r="AB916" s="17" t="str">
        <f t="shared" si="70"/>
        <v>Jul</v>
      </c>
      <c r="AC916" s="17">
        <f t="shared" si="71"/>
        <v>2024</v>
      </c>
      <c r="AD916" s="17" t="s">
        <v>478</v>
      </c>
      <c r="AE916" s="38">
        <f t="shared" si="72"/>
        <v>3.1739130434782608</v>
      </c>
      <c r="AF916" s="31">
        <f t="shared" si="73"/>
        <v>0.31506849315068491</v>
      </c>
      <c r="AG916" s="17">
        <f ca="1">TODAY()-streaming_service_data!$D916</f>
        <v>260</v>
      </c>
      <c r="AH916" s="20" t="str">
        <f ca="1">IF(AG916&lt;=100,"Active",IF(streaming_service_data!$AG916&lt;200,"Moderate","In-Active"))</f>
        <v>In-Active</v>
      </c>
      <c r="AI916" s="2">
        <f t="shared" si="74"/>
        <v>1</v>
      </c>
    </row>
    <row r="917" spans="1:35" s="2" customFormat="1" ht="15" x14ac:dyDescent="0.2">
      <c r="A917" s="21">
        <v>9267</v>
      </c>
      <c r="B917" s="21" t="s">
        <v>184</v>
      </c>
      <c r="C917" s="22">
        <v>45478</v>
      </c>
      <c r="D917" s="22">
        <v>45620</v>
      </c>
      <c r="E917" s="21">
        <v>15.99</v>
      </c>
      <c r="F917" s="21">
        <v>245</v>
      </c>
      <c r="G917" s="21" t="s">
        <v>79</v>
      </c>
      <c r="H917" s="21">
        <v>3</v>
      </c>
      <c r="I917" s="21">
        <v>5</v>
      </c>
      <c r="J917" s="21" t="b">
        <v>1</v>
      </c>
      <c r="K917" s="21">
        <v>862</v>
      </c>
      <c r="L917" s="21">
        <v>129</v>
      </c>
      <c r="M917" s="21" t="s">
        <v>48</v>
      </c>
      <c r="N917" s="21" t="s">
        <v>40</v>
      </c>
      <c r="O917" s="21" t="s">
        <v>41</v>
      </c>
      <c r="P917" s="21">
        <v>6</v>
      </c>
      <c r="Q917" s="21">
        <v>3.7</v>
      </c>
      <c r="R917" s="21" t="b">
        <v>1</v>
      </c>
      <c r="S917" s="21" t="s">
        <v>28</v>
      </c>
      <c r="T917" s="21">
        <v>2130</v>
      </c>
      <c r="U917" s="21" t="s">
        <v>65</v>
      </c>
      <c r="V917" s="21" t="s">
        <v>36</v>
      </c>
      <c r="W917" s="21" t="s">
        <v>37</v>
      </c>
      <c r="X917" s="21">
        <v>4</v>
      </c>
      <c r="Y917" s="23">
        <f>streaming_service_data!$X917*streaming_service_data!$E917</f>
        <v>63.96</v>
      </c>
      <c r="Z917" s="21" t="s">
        <v>410</v>
      </c>
      <c r="AA917" s="21">
        <v>2024</v>
      </c>
      <c r="AB917" s="21" t="str">
        <f t="shared" si="70"/>
        <v>Nov</v>
      </c>
      <c r="AC917" s="21">
        <f t="shared" si="71"/>
        <v>2024</v>
      </c>
      <c r="AD917" s="21" t="s">
        <v>480</v>
      </c>
      <c r="AE917" s="39">
        <f t="shared" si="72"/>
        <v>40.833333333333336</v>
      </c>
      <c r="AF917" s="35">
        <f t="shared" si="73"/>
        <v>2.4489795918367346E-2</v>
      </c>
      <c r="AG917" s="21">
        <f ca="1">TODAY()-streaming_service_data!$D917</f>
        <v>125</v>
      </c>
      <c r="AH917" s="24" t="str">
        <f ca="1">IF(AG917&lt;=100,"Active",IF(streaming_service_data!$AG917&lt;200,"Moderate","In-Active"))</f>
        <v>Moderate</v>
      </c>
      <c r="AI917" s="2">
        <f t="shared" si="74"/>
        <v>4</v>
      </c>
    </row>
    <row r="918" spans="1:35" s="2" customFormat="1" ht="15" x14ac:dyDescent="0.2">
      <c r="A918" s="17">
        <v>9278</v>
      </c>
      <c r="B918" s="17" t="s">
        <v>195</v>
      </c>
      <c r="C918" s="25">
        <v>45554</v>
      </c>
      <c r="D918" s="25">
        <v>45640</v>
      </c>
      <c r="E918" s="17">
        <v>7.99</v>
      </c>
      <c r="F918" s="17">
        <v>429</v>
      </c>
      <c r="G918" s="17" t="s">
        <v>33</v>
      </c>
      <c r="H918" s="17">
        <v>5</v>
      </c>
      <c r="I918" s="17">
        <v>4</v>
      </c>
      <c r="J918" s="17" t="b">
        <v>0</v>
      </c>
      <c r="K918" s="17">
        <v>944</v>
      </c>
      <c r="L918" s="17">
        <v>165</v>
      </c>
      <c r="M918" s="17" t="s">
        <v>74</v>
      </c>
      <c r="N918" s="17" t="s">
        <v>26</v>
      </c>
      <c r="O918" s="17" t="s">
        <v>67</v>
      </c>
      <c r="P918" s="17">
        <v>12</v>
      </c>
      <c r="Q918" s="17">
        <v>4.7</v>
      </c>
      <c r="R918" s="17" t="b">
        <v>1</v>
      </c>
      <c r="S918" s="17" t="s">
        <v>28</v>
      </c>
      <c r="T918" s="17">
        <v>2394</v>
      </c>
      <c r="U918" s="17" t="s">
        <v>65</v>
      </c>
      <c r="V918" s="17" t="s">
        <v>60</v>
      </c>
      <c r="W918" s="17" t="s">
        <v>53</v>
      </c>
      <c r="X918" s="17">
        <v>2</v>
      </c>
      <c r="Y918" s="19">
        <f>streaming_service_data!$X918*streaming_service_data!$E918</f>
        <v>15.98</v>
      </c>
      <c r="Z918" s="17" t="s">
        <v>412</v>
      </c>
      <c r="AA918" s="17">
        <v>2024</v>
      </c>
      <c r="AB918" s="17" t="str">
        <f t="shared" si="70"/>
        <v>Dec</v>
      </c>
      <c r="AC918" s="17">
        <f t="shared" si="71"/>
        <v>2024</v>
      </c>
      <c r="AD918" s="17" t="s">
        <v>479</v>
      </c>
      <c r="AE918" s="38">
        <f t="shared" si="72"/>
        <v>35.75</v>
      </c>
      <c r="AF918" s="31">
        <f t="shared" si="73"/>
        <v>2.7972027972027972E-2</v>
      </c>
      <c r="AG918" s="17">
        <f ca="1">TODAY()-streaming_service_data!$D918</f>
        <v>105</v>
      </c>
      <c r="AH918" s="20" t="str">
        <f ca="1">IF(AG918&lt;=100,"Active",IF(streaming_service_data!$AG918&lt;200,"Moderate","In-Active"))</f>
        <v>Moderate</v>
      </c>
      <c r="AI918" s="2">
        <f t="shared" si="74"/>
        <v>2</v>
      </c>
    </row>
    <row r="919" spans="1:35" s="2" customFormat="1" ht="15" x14ac:dyDescent="0.2">
      <c r="A919" s="21">
        <v>9290</v>
      </c>
      <c r="B919" s="21" t="s">
        <v>290</v>
      </c>
      <c r="C919" s="22">
        <v>45180</v>
      </c>
      <c r="D919" s="22">
        <v>45516</v>
      </c>
      <c r="E919" s="21">
        <v>15.99</v>
      </c>
      <c r="F919" s="21">
        <v>168</v>
      </c>
      <c r="G919" s="21" t="s">
        <v>24</v>
      </c>
      <c r="H919" s="21">
        <v>5</v>
      </c>
      <c r="I919" s="21">
        <v>4</v>
      </c>
      <c r="J919" s="21" t="b">
        <v>1</v>
      </c>
      <c r="K919" s="21">
        <v>304</v>
      </c>
      <c r="L919" s="21">
        <v>196</v>
      </c>
      <c r="M919" s="21" t="s">
        <v>25</v>
      </c>
      <c r="N919" s="21" t="s">
        <v>40</v>
      </c>
      <c r="O919" s="21" t="s">
        <v>50</v>
      </c>
      <c r="P919" s="21">
        <v>44</v>
      </c>
      <c r="Q919" s="21">
        <v>4.0999999999999996</v>
      </c>
      <c r="R919" s="21" t="b">
        <v>0</v>
      </c>
      <c r="S919" s="21" t="s">
        <v>28</v>
      </c>
      <c r="T919" s="21">
        <v>1426</v>
      </c>
      <c r="U919" s="21" t="s">
        <v>51</v>
      </c>
      <c r="V919" s="21" t="s">
        <v>30</v>
      </c>
      <c r="W919" s="21" t="s">
        <v>75</v>
      </c>
      <c r="X919" s="21">
        <v>11</v>
      </c>
      <c r="Y919" s="23">
        <f>streaming_service_data!$X919*streaming_service_data!$E919</f>
        <v>175.89000000000001</v>
      </c>
      <c r="Z919" s="21" t="s">
        <v>412</v>
      </c>
      <c r="AA919" s="21">
        <v>2023</v>
      </c>
      <c r="AB919" s="21" t="str">
        <f t="shared" si="70"/>
        <v>Aug</v>
      </c>
      <c r="AC919" s="21">
        <f t="shared" si="71"/>
        <v>2024</v>
      </c>
      <c r="AD919" s="21" t="s">
        <v>480</v>
      </c>
      <c r="AE919" s="39">
        <f t="shared" si="72"/>
        <v>3.8181818181818183</v>
      </c>
      <c r="AF919" s="35">
        <f t="shared" si="73"/>
        <v>0.26190476190476192</v>
      </c>
      <c r="AG919" s="21">
        <f ca="1">TODAY()-streaming_service_data!$D919</f>
        <v>229</v>
      </c>
      <c r="AH919" s="24" t="str">
        <f ca="1">IF(AG919&lt;=100,"Active",IF(streaming_service_data!$AG919&lt;200,"Moderate","In-Active"))</f>
        <v>In-Active</v>
      </c>
      <c r="AI919" s="2">
        <f t="shared" si="74"/>
        <v>11</v>
      </c>
    </row>
    <row r="920" spans="1:35" s="2" customFormat="1" ht="15" x14ac:dyDescent="0.2">
      <c r="A920" s="17">
        <v>9294</v>
      </c>
      <c r="B920" s="17" t="s">
        <v>303</v>
      </c>
      <c r="C920" s="25">
        <v>44977</v>
      </c>
      <c r="D920" s="25">
        <v>45617</v>
      </c>
      <c r="E920" s="17">
        <v>11.99</v>
      </c>
      <c r="F920" s="17">
        <v>352</v>
      </c>
      <c r="G920" s="17" t="s">
        <v>55</v>
      </c>
      <c r="H920" s="17">
        <v>4</v>
      </c>
      <c r="I920" s="17">
        <v>4</v>
      </c>
      <c r="J920" s="17" t="b">
        <v>1</v>
      </c>
      <c r="K920" s="17">
        <v>358</v>
      </c>
      <c r="L920" s="17">
        <v>6</v>
      </c>
      <c r="M920" s="17" t="s">
        <v>39</v>
      </c>
      <c r="N920" s="17" t="s">
        <v>40</v>
      </c>
      <c r="O920" s="17" t="s">
        <v>41</v>
      </c>
      <c r="P920" s="17">
        <v>32</v>
      </c>
      <c r="Q920" s="17">
        <v>3.8</v>
      </c>
      <c r="R920" s="17" t="b">
        <v>0</v>
      </c>
      <c r="S920" s="17" t="s">
        <v>28</v>
      </c>
      <c r="T920" s="17">
        <v>2218</v>
      </c>
      <c r="U920" s="17" t="s">
        <v>29</v>
      </c>
      <c r="V920" s="17" t="s">
        <v>36</v>
      </c>
      <c r="W920" s="17" t="s">
        <v>37</v>
      </c>
      <c r="X920" s="17">
        <v>21</v>
      </c>
      <c r="Y920" s="19">
        <f>streaming_service_data!$X920*streaming_service_data!$E920</f>
        <v>251.79</v>
      </c>
      <c r="Z920" s="17" t="s">
        <v>405</v>
      </c>
      <c r="AA920" s="17">
        <v>2023</v>
      </c>
      <c r="AB920" s="17" t="str">
        <f t="shared" si="70"/>
        <v>Nov</v>
      </c>
      <c r="AC920" s="17">
        <f t="shared" si="71"/>
        <v>2024</v>
      </c>
      <c r="AD920" s="17" t="s">
        <v>478</v>
      </c>
      <c r="AE920" s="38">
        <f t="shared" si="72"/>
        <v>11</v>
      </c>
      <c r="AF920" s="31">
        <f t="shared" si="73"/>
        <v>9.0909090909090912E-2</v>
      </c>
      <c r="AG920" s="17">
        <f ca="1">TODAY()-streaming_service_data!$D920</f>
        <v>128</v>
      </c>
      <c r="AH920" s="20" t="str">
        <f ca="1">IF(AG920&lt;=100,"Active",IF(streaming_service_data!$AG920&lt;200,"Moderate","In-Active"))</f>
        <v>Moderate</v>
      </c>
      <c r="AI920" s="2">
        <f t="shared" si="74"/>
        <v>21</v>
      </c>
    </row>
    <row r="921" spans="1:35" s="2" customFormat="1" ht="15" x14ac:dyDescent="0.2">
      <c r="A921" s="21">
        <v>9298</v>
      </c>
      <c r="B921" s="21" t="s">
        <v>118</v>
      </c>
      <c r="C921" s="22">
        <v>45328</v>
      </c>
      <c r="D921" s="22">
        <v>45394</v>
      </c>
      <c r="E921" s="21">
        <v>11.99</v>
      </c>
      <c r="F921" s="21">
        <v>276</v>
      </c>
      <c r="G921" s="21" t="s">
        <v>62</v>
      </c>
      <c r="H921" s="21">
        <v>5</v>
      </c>
      <c r="I921" s="21">
        <v>4</v>
      </c>
      <c r="J921" s="21" t="b">
        <v>0</v>
      </c>
      <c r="K921" s="21">
        <v>389</v>
      </c>
      <c r="L921" s="21">
        <v>177</v>
      </c>
      <c r="M921" s="21" t="s">
        <v>74</v>
      </c>
      <c r="N921" s="21" t="s">
        <v>26</v>
      </c>
      <c r="O921" s="21" t="s">
        <v>56</v>
      </c>
      <c r="P921" s="21">
        <v>19</v>
      </c>
      <c r="Q921" s="21">
        <v>4.3</v>
      </c>
      <c r="R921" s="21" t="b">
        <v>0</v>
      </c>
      <c r="S921" s="21" t="s">
        <v>28</v>
      </c>
      <c r="T921" s="21">
        <v>1099</v>
      </c>
      <c r="U921" s="21" t="s">
        <v>65</v>
      </c>
      <c r="V921" s="21" t="s">
        <v>68</v>
      </c>
      <c r="W921" s="21" t="s">
        <v>37</v>
      </c>
      <c r="X921" s="21">
        <v>2</v>
      </c>
      <c r="Y921" s="23">
        <f>streaming_service_data!$X921*streaming_service_data!$E921</f>
        <v>23.98</v>
      </c>
      <c r="Z921" s="21" t="s">
        <v>405</v>
      </c>
      <c r="AA921" s="21">
        <v>2024</v>
      </c>
      <c r="AB921" s="21" t="str">
        <f t="shared" si="70"/>
        <v>Apr</v>
      </c>
      <c r="AC921" s="21">
        <f t="shared" si="71"/>
        <v>2024</v>
      </c>
      <c r="AD921" s="21" t="s">
        <v>478</v>
      </c>
      <c r="AE921" s="39">
        <f t="shared" si="72"/>
        <v>14.526315789473685</v>
      </c>
      <c r="AF921" s="35">
        <f t="shared" si="73"/>
        <v>6.8840579710144928E-2</v>
      </c>
      <c r="AG921" s="21">
        <f ca="1">TODAY()-streaming_service_data!$D921</f>
        <v>351</v>
      </c>
      <c r="AH921" s="24" t="str">
        <f ca="1">IF(AG921&lt;=100,"Active",IF(streaming_service_data!$AG921&lt;200,"Moderate","In-Active"))</f>
        <v>In-Active</v>
      </c>
      <c r="AI921" s="2">
        <f t="shared" si="74"/>
        <v>2</v>
      </c>
    </row>
    <row r="922" spans="1:35" s="2" customFormat="1" ht="15" x14ac:dyDescent="0.2">
      <c r="A922" s="17">
        <v>9308</v>
      </c>
      <c r="B922" s="17" t="s">
        <v>72</v>
      </c>
      <c r="C922" s="25">
        <v>45565</v>
      </c>
      <c r="D922" s="25">
        <v>45621</v>
      </c>
      <c r="E922" s="17">
        <v>11.99</v>
      </c>
      <c r="F922" s="17">
        <v>64</v>
      </c>
      <c r="G922" s="17" t="s">
        <v>46</v>
      </c>
      <c r="H922" s="17">
        <v>2</v>
      </c>
      <c r="I922" s="17">
        <v>3</v>
      </c>
      <c r="J922" s="17" t="b">
        <v>1</v>
      </c>
      <c r="K922" s="17">
        <v>221</v>
      </c>
      <c r="L922" s="17">
        <v>4</v>
      </c>
      <c r="M922" s="17" t="s">
        <v>25</v>
      </c>
      <c r="N922" s="17" t="s">
        <v>26</v>
      </c>
      <c r="O922" s="17" t="s">
        <v>41</v>
      </c>
      <c r="P922" s="17">
        <v>88</v>
      </c>
      <c r="Q922" s="17">
        <v>3.7</v>
      </c>
      <c r="R922" s="17" t="b">
        <v>1</v>
      </c>
      <c r="S922" s="17" t="s">
        <v>28</v>
      </c>
      <c r="T922" s="17">
        <v>48</v>
      </c>
      <c r="U922" s="17" t="s">
        <v>65</v>
      </c>
      <c r="V922" s="17" t="s">
        <v>52</v>
      </c>
      <c r="W922" s="17" t="s">
        <v>75</v>
      </c>
      <c r="X922" s="17">
        <v>1</v>
      </c>
      <c r="Y922" s="19">
        <f>streaming_service_data!$X922*streaming_service_data!$E922</f>
        <v>11.99</v>
      </c>
      <c r="Z922" s="17" t="s">
        <v>412</v>
      </c>
      <c r="AA922" s="17">
        <v>2024</v>
      </c>
      <c r="AB922" s="17" t="str">
        <f t="shared" si="70"/>
        <v>Nov</v>
      </c>
      <c r="AC922" s="17">
        <f t="shared" si="71"/>
        <v>2024</v>
      </c>
      <c r="AD922" s="17" t="s">
        <v>478</v>
      </c>
      <c r="AE922" s="38">
        <f t="shared" si="72"/>
        <v>0.72727272727272729</v>
      </c>
      <c r="AF922" s="31">
        <f t="shared" si="73"/>
        <v>1.375</v>
      </c>
      <c r="AG922" s="17">
        <f ca="1">TODAY()-streaming_service_data!$D922</f>
        <v>124</v>
      </c>
      <c r="AH922" s="20" t="str">
        <f ca="1">IF(AG922&lt;=100,"Active",IF(streaming_service_data!$AG922&lt;200,"Moderate","In-Active"))</f>
        <v>Moderate</v>
      </c>
      <c r="AI922" s="2">
        <f t="shared" si="74"/>
        <v>1</v>
      </c>
    </row>
    <row r="923" spans="1:35" s="2" customFormat="1" ht="15" x14ac:dyDescent="0.2">
      <c r="A923" s="21">
        <v>9332</v>
      </c>
      <c r="B923" s="21" t="s">
        <v>38</v>
      </c>
      <c r="C923" s="22">
        <v>45075</v>
      </c>
      <c r="D923" s="22">
        <v>45644</v>
      </c>
      <c r="E923" s="21">
        <v>15.99</v>
      </c>
      <c r="F923" s="21">
        <v>191</v>
      </c>
      <c r="G923" s="21" t="s">
        <v>46</v>
      </c>
      <c r="H923" s="21">
        <v>5</v>
      </c>
      <c r="I923" s="21">
        <v>1</v>
      </c>
      <c r="J923" s="21" t="b">
        <v>0</v>
      </c>
      <c r="K923" s="21">
        <v>688</v>
      </c>
      <c r="L923" s="21">
        <v>192</v>
      </c>
      <c r="M923" s="21" t="s">
        <v>25</v>
      </c>
      <c r="N923" s="21" t="s">
        <v>26</v>
      </c>
      <c r="O923" s="21" t="s">
        <v>27</v>
      </c>
      <c r="P923" s="21">
        <v>71</v>
      </c>
      <c r="Q923" s="21">
        <v>4</v>
      </c>
      <c r="R923" s="21" t="b">
        <v>0</v>
      </c>
      <c r="S923" s="21" t="s">
        <v>28</v>
      </c>
      <c r="T923" s="21">
        <v>2610</v>
      </c>
      <c r="U923" s="21" t="s">
        <v>51</v>
      </c>
      <c r="V923" s="21" t="s">
        <v>52</v>
      </c>
      <c r="W923" s="21" t="s">
        <v>53</v>
      </c>
      <c r="X923" s="21">
        <v>18</v>
      </c>
      <c r="Y923" s="23">
        <f>streaming_service_data!$X923*streaming_service_data!$E923</f>
        <v>287.82</v>
      </c>
      <c r="Z923" s="21" t="s">
        <v>408</v>
      </c>
      <c r="AA923" s="21">
        <v>2023</v>
      </c>
      <c r="AB923" s="21" t="str">
        <f t="shared" si="70"/>
        <v>Dec</v>
      </c>
      <c r="AC923" s="21">
        <f t="shared" si="71"/>
        <v>2024</v>
      </c>
      <c r="AD923" s="21" t="s">
        <v>480</v>
      </c>
      <c r="AE923" s="39">
        <f t="shared" si="72"/>
        <v>2.6901408450704225</v>
      </c>
      <c r="AF923" s="35">
        <f t="shared" si="73"/>
        <v>0.37172774869109948</v>
      </c>
      <c r="AG923" s="21">
        <f ca="1">TODAY()-streaming_service_data!$D923</f>
        <v>101</v>
      </c>
      <c r="AH923" s="24" t="str">
        <f ca="1">IF(AG923&lt;=100,"Active",IF(streaming_service_data!$AG923&lt;200,"Moderate","In-Active"))</f>
        <v>Moderate</v>
      </c>
      <c r="AI923" s="2">
        <f t="shared" si="74"/>
        <v>18</v>
      </c>
    </row>
    <row r="924" spans="1:35" s="2" customFormat="1" ht="15" x14ac:dyDescent="0.2">
      <c r="A924" s="17">
        <v>9333</v>
      </c>
      <c r="B924" s="17" t="s">
        <v>353</v>
      </c>
      <c r="C924" s="25">
        <v>45277</v>
      </c>
      <c r="D924" s="25">
        <v>45643</v>
      </c>
      <c r="E924" s="17">
        <v>11.99</v>
      </c>
      <c r="F924" s="17">
        <v>23</v>
      </c>
      <c r="G924" s="17" t="s">
        <v>62</v>
      </c>
      <c r="H924" s="17">
        <v>2</v>
      </c>
      <c r="I924" s="17">
        <v>1</v>
      </c>
      <c r="J924" s="17" t="b">
        <v>0</v>
      </c>
      <c r="K924" s="17">
        <v>544</v>
      </c>
      <c r="L924" s="17">
        <v>25</v>
      </c>
      <c r="M924" s="17" t="s">
        <v>48</v>
      </c>
      <c r="N924" s="17" t="s">
        <v>64</v>
      </c>
      <c r="O924" s="17" t="s">
        <v>34</v>
      </c>
      <c r="P924" s="17">
        <v>47</v>
      </c>
      <c r="Q924" s="17">
        <v>3.6</v>
      </c>
      <c r="R924" s="17" t="b">
        <v>0</v>
      </c>
      <c r="S924" s="17" t="s">
        <v>28</v>
      </c>
      <c r="T924" s="17">
        <v>2761</v>
      </c>
      <c r="U924" s="17" t="s">
        <v>57</v>
      </c>
      <c r="V924" s="17" t="s">
        <v>36</v>
      </c>
      <c r="W924" s="17" t="s">
        <v>37</v>
      </c>
      <c r="X924" s="17">
        <v>12</v>
      </c>
      <c r="Y924" s="19">
        <f>streaming_service_data!$X924*streaming_service_data!$E924</f>
        <v>143.88</v>
      </c>
      <c r="Z924" s="17" t="s">
        <v>415</v>
      </c>
      <c r="AA924" s="17">
        <v>2023</v>
      </c>
      <c r="AB924" s="17" t="str">
        <f t="shared" si="70"/>
        <v>Dec</v>
      </c>
      <c r="AC924" s="17">
        <f t="shared" si="71"/>
        <v>2024</v>
      </c>
      <c r="AD924" s="17" t="s">
        <v>478</v>
      </c>
      <c r="AE924" s="38">
        <f t="shared" si="72"/>
        <v>0.48936170212765956</v>
      </c>
      <c r="AF924" s="31">
        <f t="shared" si="73"/>
        <v>2.0434782608695654</v>
      </c>
      <c r="AG924" s="17">
        <f ca="1">TODAY()-streaming_service_data!$D924</f>
        <v>102</v>
      </c>
      <c r="AH924" s="20" t="str">
        <f ca="1">IF(AG924&lt;=100,"Active",IF(streaming_service_data!$AG924&lt;200,"Moderate","In-Active"))</f>
        <v>Moderate</v>
      </c>
      <c r="AI924" s="2">
        <f t="shared" si="74"/>
        <v>12</v>
      </c>
    </row>
    <row r="925" spans="1:35" s="2" customFormat="1" ht="15" x14ac:dyDescent="0.2">
      <c r="A925" s="21">
        <v>9353</v>
      </c>
      <c r="B925" s="21" t="s">
        <v>157</v>
      </c>
      <c r="C925" s="22">
        <v>45085</v>
      </c>
      <c r="D925" s="22">
        <v>45622</v>
      </c>
      <c r="E925" s="21">
        <v>7.99</v>
      </c>
      <c r="F925" s="21">
        <v>397</v>
      </c>
      <c r="G925" s="21" t="s">
        <v>46</v>
      </c>
      <c r="H925" s="21">
        <v>4</v>
      </c>
      <c r="I925" s="21">
        <v>4</v>
      </c>
      <c r="J925" s="21" t="b">
        <v>1</v>
      </c>
      <c r="K925" s="21">
        <v>63</v>
      </c>
      <c r="L925" s="21">
        <v>126</v>
      </c>
      <c r="M925" s="21" t="s">
        <v>63</v>
      </c>
      <c r="N925" s="21" t="s">
        <v>40</v>
      </c>
      <c r="O925" s="21" t="s">
        <v>41</v>
      </c>
      <c r="P925" s="21">
        <v>77</v>
      </c>
      <c r="Q925" s="21">
        <v>3.9</v>
      </c>
      <c r="R925" s="21" t="b">
        <v>1</v>
      </c>
      <c r="S925" s="21" t="s">
        <v>28</v>
      </c>
      <c r="T925" s="21">
        <v>4719</v>
      </c>
      <c r="U925" s="21" t="s">
        <v>29</v>
      </c>
      <c r="V925" s="21" t="s">
        <v>36</v>
      </c>
      <c r="W925" s="21" t="s">
        <v>75</v>
      </c>
      <c r="X925" s="21">
        <v>17</v>
      </c>
      <c r="Y925" s="23">
        <f>streaming_service_data!$X925*streaming_service_data!$E925</f>
        <v>135.83000000000001</v>
      </c>
      <c r="Z925" s="21" t="s">
        <v>409</v>
      </c>
      <c r="AA925" s="21">
        <v>2023</v>
      </c>
      <c r="AB925" s="21" t="str">
        <f t="shared" si="70"/>
        <v>Nov</v>
      </c>
      <c r="AC925" s="21">
        <f t="shared" si="71"/>
        <v>2024</v>
      </c>
      <c r="AD925" s="21" t="s">
        <v>479</v>
      </c>
      <c r="AE925" s="39">
        <f t="shared" si="72"/>
        <v>5.1558441558441555</v>
      </c>
      <c r="AF925" s="35">
        <f t="shared" si="73"/>
        <v>0.19395465994962216</v>
      </c>
      <c r="AG925" s="21">
        <f ca="1">TODAY()-streaming_service_data!$D925</f>
        <v>123</v>
      </c>
      <c r="AH925" s="24" t="str">
        <f ca="1">IF(AG925&lt;=100,"Active",IF(streaming_service_data!$AG925&lt;200,"Moderate","In-Active"))</f>
        <v>Moderate</v>
      </c>
      <c r="AI925" s="2">
        <f t="shared" si="74"/>
        <v>17</v>
      </c>
    </row>
    <row r="926" spans="1:35" s="2" customFormat="1" ht="15" x14ac:dyDescent="0.2">
      <c r="A926" s="17">
        <v>9354</v>
      </c>
      <c r="B926" s="17" t="s">
        <v>261</v>
      </c>
      <c r="C926" s="25">
        <v>45128</v>
      </c>
      <c r="D926" s="25">
        <v>45626</v>
      </c>
      <c r="E926" s="17">
        <v>11.99</v>
      </c>
      <c r="F926" s="17">
        <v>133</v>
      </c>
      <c r="G926" s="17" t="s">
        <v>24</v>
      </c>
      <c r="H926" s="17">
        <v>4</v>
      </c>
      <c r="I926" s="17">
        <v>6</v>
      </c>
      <c r="J926" s="17" t="b">
        <v>0</v>
      </c>
      <c r="K926" s="17">
        <v>469</v>
      </c>
      <c r="L926" s="17">
        <v>182</v>
      </c>
      <c r="M926" s="17" t="s">
        <v>59</v>
      </c>
      <c r="N926" s="17" t="s">
        <v>26</v>
      </c>
      <c r="O926" s="17" t="s">
        <v>56</v>
      </c>
      <c r="P926" s="17">
        <v>85</v>
      </c>
      <c r="Q926" s="17">
        <v>4.4000000000000004</v>
      </c>
      <c r="R926" s="17" t="b">
        <v>0</v>
      </c>
      <c r="S926" s="17" t="s">
        <v>28</v>
      </c>
      <c r="T926" s="17">
        <v>782</v>
      </c>
      <c r="U926" s="17" t="s">
        <v>65</v>
      </c>
      <c r="V926" s="17" t="s">
        <v>30</v>
      </c>
      <c r="W926" s="17" t="s">
        <v>75</v>
      </c>
      <c r="X926" s="17">
        <v>16</v>
      </c>
      <c r="Y926" s="19">
        <f>streaming_service_data!$X926*streaming_service_data!$E926</f>
        <v>191.84</v>
      </c>
      <c r="Z926" s="17" t="s">
        <v>410</v>
      </c>
      <c r="AA926" s="17">
        <v>2023</v>
      </c>
      <c r="AB926" s="17" t="str">
        <f t="shared" si="70"/>
        <v>Nov</v>
      </c>
      <c r="AC926" s="17">
        <f t="shared" si="71"/>
        <v>2024</v>
      </c>
      <c r="AD926" s="17" t="s">
        <v>478</v>
      </c>
      <c r="AE926" s="38">
        <f t="shared" si="72"/>
        <v>1.5647058823529412</v>
      </c>
      <c r="AF926" s="31">
        <f t="shared" si="73"/>
        <v>0.63909774436090228</v>
      </c>
      <c r="AG926" s="17">
        <f ca="1">TODAY()-streaming_service_data!$D926</f>
        <v>119</v>
      </c>
      <c r="AH926" s="20" t="str">
        <f ca="1">IF(AG926&lt;=100,"Active",IF(streaming_service_data!$AG926&lt;200,"Moderate","In-Active"))</f>
        <v>Moderate</v>
      </c>
      <c r="AI926" s="2">
        <f t="shared" si="74"/>
        <v>16</v>
      </c>
    </row>
    <row r="927" spans="1:35" s="2" customFormat="1" ht="15" x14ac:dyDescent="0.2">
      <c r="A927" s="21">
        <v>9363</v>
      </c>
      <c r="B927" s="21" t="s">
        <v>100</v>
      </c>
      <c r="C927" s="22">
        <v>45422</v>
      </c>
      <c r="D927" s="22">
        <v>45619</v>
      </c>
      <c r="E927" s="21">
        <v>11.99</v>
      </c>
      <c r="F927" s="21">
        <v>190</v>
      </c>
      <c r="G927" s="21" t="s">
        <v>55</v>
      </c>
      <c r="H927" s="21">
        <v>2</v>
      </c>
      <c r="I927" s="21">
        <v>1</v>
      </c>
      <c r="J927" s="21" t="b">
        <v>0</v>
      </c>
      <c r="K927" s="21">
        <v>359</v>
      </c>
      <c r="L927" s="21">
        <v>192</v>
      </c>
      <c r="M927" s="21" t="s">
        <v>63</v>
      </c>
      <c r="N927" s="21" t="s">
        <v>26</v>
      </c>
      <c r="O927" s="21" t="s">
        <v>56</v>
      </c>
      <c r="P927" s="21">
        <v>38</v>
      </c>
      <c r="Q927" s="21">
        <v>4.4000000000000004</v>
      </c>
      <c r="R927" s="21" t="b">
        <v>1</v>
      </c>
      <c r="S927" s="21" t="s">
        <v>28</v>
      </c>
      <c r="T927" s="21">
        <v>92</v>
      </c>
      <c r="U927" s="21" t="s">
        <v>29</v>
      </c>
      <c r="V927" s="21" t="s">
        <v>60</v>
      </c>
      <c r="W927" s="21" t="s">
        <v>75</v>
      </c>
      <c r="X927" s="21">
        <v>6</v>
      </c>
      <c r="Y927" s="23">
        <f>streaming_service_data!$X927*streaming_service_data!$E927</f>
        <v>71.94</v>
      </c>
      <c r="Z927" s="21" t="s">
        <v>408</v>
      </c>
      <c r="AA927" s="21">
        <v>2024</v>
      </c>
      <c r="AB927" s="21" t="str">
        <f t="shared" si="70"/>
        <v>Nov</v>
      </c>
      <c r="AC927" s="21">
        <f t="shared" si="71"/>
        <v>2024</v>
      </c>
      <c r="AD927" s="21" t="s">
        <v>478</v>
      </c>
      <c r="AE927" s="39">
        <f t="shared" si="72"/>
        <v>5</v>
      </c>
      <c r="AF927" s="35">
        <f t="shared" si="73"/>
        <v>0.2</v>
      </c>
      <c r="AG927" s="21">
        <f ca="1">TODAY()-streaming_service_data!$D927</f>
        <v>126</v>
      </c>
      <c r="AH927" s="24" t="str">
        <f ca="1">IF(AG927&lt;=100,"Active",IF(streaming_service_data!$AG927&lt;200,"Moderate","In-Active"))</f>
        <v>Moderate</v>
      </c>
      <c r="AI927" s="2">
        <f t="shared" si="74"/>
        <v>6</v>
      </c>
    </row>
    <row r="928" spans="1:35" s="2" customFormat="1" ht="15" x14ac:dyDescent="0.2">
      <c r="A928" s="17">
        <v>9372</v>
      </c>
      <c r="B928" s="17" t="s">
        <v>99</v>
      </c>
      <c r="C928" s="25">
        <v>44974</v>
      </c>
      <c r="D928" s="25">
        <v>45394</v>
      </c>
      <c r="E928" s="17">
        <v>7.99</v>
      </c>
      <c r="F928" s="17">
        <v>302</v>
      </c>
      <c r="G928" s="17" t="s">
        <v>55</v>
      </c>
      <c r="H928" s="17">
        <v>1</v>
      </c>
      <c r="I928" s="17">
        <v>1</v>
      </c>
      <c r="J928" s="17" t="b">
        <v>1</v>
      </c>
      <c r="K928" s="17">
        <v>964</v>
      </c>
      <c r="L928" s="17">
        <v>165</v>
      </c>
      <c r="M928" s="17" t="s">
        <v>74</v>
      </c>
      <c r="N928" s="17" t="s">
        <v>64</v>
      </c>
      <c r="O928" s="17" t="s">
        <v>56</v>
      </c>
      <c r="P928" s="17">
        <v>47</v>
      </c>
      <c r="Q928" s="17">
        <v>4.4000000000000004</v>
      </c>
      <c r="R928" s="17" t="b">
        <v>0</v>
      </c>
      <c r="S928" s="17" t="s">
        <v>28</v>
      </c>
      <c r="T928" s="17">
        <v>3552</v>
      </c>
      <c r="U928" s="17" t="s">
        <v>51</v>
      </c>
      <c r="V928" s="17" t="s">
        <v>68</v>
      </c>
      <c r="W928" s="17" t="s">
        <v>37</v>
      </c>
      <c r="X928" s="17">
        <v>13</v>
      </c>
      <c r="Y928" s="19">
        <f>streaming_service_data!$X928*streaming_service_data!$E928</f>
        <v>103.87</v>
      </c>
      <c r="Z928" s="17" t="s">
        <v>405</v>
      </c>
      <c r="AA928" s="17">
        <v>2023</v>
      </c>
      <c r="AB928" s="17" t="str">
        <f t="shared" si="70"/>
        <v>Apr</v>
      </c>
      <c r="AC928" s="17">
        <f t="shared" si="71"/>
        <v>2024</v>
      </c>
      <c r="AD928" s="17" t="s">
        <v>479</v>
      </c>
      <c r="AE928" s="38">
        <f t="shared" si="72"/>
        <v>6.4255319148936172</v>
      </c>
      <c r="AF928" s="31">
        <f t="shared" si="73"/>
        <v>0.15562913907284767</v>
      </c>
      <c r="AG928" s="17">
        <f ca="1">TODAY()-streaming_service_data!$D928</f>
        <v>351</v>
      </c>
      <c r="AH928" s="20" t="str">
        <f ca="1">IF(AG928&lt;=100,"Active",IF(streaming_service_data!$AG928&lt;200,"Moderate","In-Active"))</f>
        <v>In-Active</v>
      </c>
      <c r="AI928" s="2">
        <f t="shared" si="74"/>
        <v>13</v>
      </c>
    </row>
    <row r="929" spans="1:35" s="2" customFormat="1" ht="15" x14ac:dyDescent="0.2">
      <c r="A929" s="21">
        <v>9374</v>
      </c>
      <c r="B929" s="21" t="s">
        <v>146</v>
      </c>
      <c r="C929" s="22">
        <v>45643</v>
      </c>
      <c r="D929" s="22">
        <v>45303</v>
      </c>
      <c r="E929" s="21">
        <v>15.99</v>
      </c>
      <c r="F929" s="21">
        <v>301</v>
      </c>
      <c r="G929" s="21" t="s">
        <v>24</v>
      </c>
      <c r="H929" s="21">
        <v>4</v>
      </c>
      <c r="I929" s="21">
        <v>6</v>
      </c>
      <c r="J929" s="21" t="b">
        <v>0</v>
      </c>
      <c r="K929" s="21">
        <v>619</v>
      </c>
      <c r="L929" s="21">
        <v>172</v>
      </c>
      <c r="M929" s="21" t="s">
        <v>25</v>
      </c>
      <c r="N929" s="21" t="s">
        <v>40</v>
      </c>
      <c r="O929" s="21" t="s">
        <v>56</v>
      </c>
      <c r="P929" s="21">
        <v>37</v>
      </c>
      <c r="Q929" s="21">
        <v>4.2</v>
      </c>
      <c r="R929" s="21" t="b">
        <v>1</v>
      </c>
      <c r="S929" s="21" t="s">
        <v>28</v>
      </c>
      <c r="T929" s="21">
        <v>1153</v>
      </c>
      <c r="U929" s="21" t="s">
        <v>65</v>
      </c>
      <c r="V929" s="21" t="s">
        <v>60</v>
      </c>
      <c r="W929" s="21" t="s">
        <v>37</v>
      </c>
      <c r="X929" s="21">
        <v>11</v>
      </c>
      <c r="Y929" s="23">
        <f>streaming_service_data!$X929*streaming_service_data!$E929</f>
        <v>175.89000000000001</v>
      </c>
      <c r="Z929" s="21" t="s">
        <v>415</v>
      </c>
      <c r="AA929" s="21">
        <v>2024</v>
      </c>
      <c r="AB929" s="21" t="str">
        <f t="shared" si="70"/>
        <v>Jan</v>
      </c>
      <c r="AC929" s="21">
        <f t="shared" si="71"/>
        <v>2024</v>
      </c>
      <c r="AD929" s="21" t="s">
        <v>480</v>
      </c>
      <c r="AE929" s="39">
        <f t="shared" si="72"/>
        <v>8.1351351351351351</v>
      </c>
      <c r="AF929" s="35">
        <f t="shared" si="73"/>
        <v>0.12292358803986711</v>
      </c>
      <c r="AG929" s="21">
        <f ca="1">TODAY()-streaming_service_data!$D929</f>
        <v>442</v>
      </c>
      <c r="AH929" s="24" t="str">
        <f ca="1">IF(AG929&lt;=100,"Active",IF(streaming_service_data!$AG929&lt;200,"Moderate","In-Active"))</f>
        <v>In-Active</v>
      </c>
      <c r="AI929" s="2">
        <f t="shared" si="74"/>
        <v>11</v>
      </c>
    </row>
    <row r="930" spans="1:35" s="2" customFormat="1" ht="15" x14ac:dyDescent="0.2">
      <c r="A930" s="17">
        <v>9385</v>
      </c>
      <c r="B930" s="17" t="s">
        <v>135</v>
      </c>
      <c r="C930" s="25">
        <v>45524</v>
      </c>
      <c r="D930" s="25">
        <v>45363</v>
      </c>
      <c r="E930" s="17">
        <v>7.99</v>
      </c>
      <c r="F930" s="17">
        <v>200</v>
      </c>
      <c r="G930" s="17" t="s">
        <v>33</v>
      </c>
      <c r="H930" s="17">
        <v>3</v>
      </c>
      <c r="I930" s="17">
        <v>2</v>
      </c>
      <c r="J930" s="17" t="b">
        <v>0</v>
      </c>
      <c r="K930" s="17">
        <v>453</v>
      </c>
      <c r="L930" s="17">
        <v>172</v>
      </c>
      <c r="M930" s="17" t="s">
        <v>39</v>
      </c>
      <c r="N930" s="17" t="s">
        <v>26</v>
      </c>
      <c r="O930" s="17" t="s">
        <v>56</v>
      </c>
      <c r="P930" s="17">
        <v>1</v>
      </c>
      <c r="Q930" s="17">
        <v>4.4000000000000004</v>
      </c>
      <c r="R930" s="17" t="b">
        <v>1</v>
      </c>
      <c r="S930" s="17" t="s">
        <v>28</v>
      </c>
      <c r="T930" s="17">
        <v>1072</v>
      </c>
      <c r="U930" s="17" t="s">
        <v>65</v>
      </c>
      <c r="V930" s="17" t="s">
        <v>68</v>
      </c>
      <c r="W930" s="17" t="s">
        <v>53</v>
      </c>
      <c r="X930" s="17">
        <v>5</v>
      </c>
      <c r="Y930" s="19">
        <f>streaming_service_data!$X930*streaming_service_data!$E930</f>
        <v>39.950000000000003</v>
      </c>
      <c r="Z930" s="17" t="s">
        <v>411</v>
      </c>
      <c r="AA930" s="17">
        <v>2024</v>
      </c>
      <c r="AB930" s="17" t="str">
        <f t="shared" si="70"/>
        <v>Mar</v>
      </c>
      <c r="AC930" s="17">
        <f t="shared" si="71"/>
        <v>2024</v>
      </c>
      <c r="AD930" s="17" t="s">
        <v>479</v>
      </c>
      <c r="AE930" s="38">
        <f t="shared" si="72"/>
        <v>200</v>
      </c>
      <c r="AF930" s="31">
        <f t="shared" si="73"/>
        <v>5.0000000000000001E-3</v>
      </c>
      <c r="AG930" s="17">
        <f ca="1">TODAY()-streaming_service_data!$D930</f>
        <v>382</v>
      </c>
      <c r="AH930" s="20" t="str">
        <f ca="1">IF(AG930&lt;=100,"Active",IF(streaming_service_data!$AG930&lt;200,"Moderate","In-Active"))</f>
        <v>In-Active</v>
      </c>
      <c r="AI930" s="2">
        <f t="shared" si="74"/>
        <v>5</v>
      </c>
    </row>
    <row r="931" spans="1:35" s="2" customFormat="1" ht="15" x14ac:dyDescent="0.2">
      <c r="A931" s="21">
        <v>9389</v>
      </c>
      <c r="B931" s="21" t="s">
        <v>96</v>
      </c>
      <c r="C931" s="22">
        <v>45361</v>
      </c>
      <c r="D931" s="22">
        <v>45617</v>
      </c>
      <c r="E931" s="21">
        <v>15.99</v>
      </c>
      <c r="F931" s="21">
        <v>53</v>
      </c>
      <c r="G931" s="21" t="s">
        <v>43</v>
      </c>
      <c r="H931" s="21">
        <v>1</v>
      </c>
      <c r="I931" s="21">
        <v>2</v>
      </c>
      <c r="J931" s="21" t="b">
        <v>0</v>
      </c>
      <c r="K931" s="21">
        <v>849</v>
      </c>
      <c r="L931" s="21">
        <v>98</v>
      </c>
      <c r="M931" s="21" t="s">
        <v>48</v>
      </c>
      <c r="N931" s="21" t="s">
        <v>49</v>
      </c>
      <c r="O931" s="21" t="s">
        <v>41</v>
      </c>
      <c r="P931" s="21">
        <v>14</v>
      </c>
      <c r="Q931" s="21">
        <v>3.1</v>
      </c>
      <c r="R931" s="21" t="b">
        <v>0</v>
      </c>
      <c r="S931" s="21" t="s">
        <v>28</v>
      </c>
      <c r="T931" s="21">
        <v>2318</v>
      </c>
      <c r="U931" s="21" t="s">
        <v>29</v>
      </c>
      <c r="V931" s="21" t="s">
        <v>30</v>
      </c>
      <c r="W931" s="21" t="s">
        <v>37</v>
      </c>
      <c r="X931" s="21">
        <v>8</v>
      </c>
      <c r="Y931" s="23">
        <f>streaming_service_data!$X931*streaming_service_data!$E931</f>
        <v>127.92</v>
      </c>
      <c r="Z931" s="21" t="s">
        <v>406</v>
      </c>
      <c r="AA931" s="21">
        <v>2024</v>
      </c>
      <c r="AB931" s="21" t="str">
        <f t="shared" si="70"/>
        <v>Nov</v>
      </c>
      <c r="AC931" s="21">
        <f t="shared" si="71"/>
        <v>2024</v>
      </c>
      <c r="AD931" s="21" t="s">
        <v>480</v>
      </c>
      <c r="AE931" s="39">
        <f t="shared" si="72"/>
        <v>3.7857142857142856</v>
      </c>
      <c r="AF931" s="35">
        <f t="shared" si="73"/>
        <v>0.26415094339622641</v>
      </c>
      <c r="AG931" s="21">
        <f ca="1">TODAY()-streaming_service_data!$D931</f>
        <v>128</v>
      </c>
      <c r="AH931" s="24" t="str">
        <f ca="1">IF(AG931&lt;=100,"Active",IF(streaming_service_data!$AG931&lt;200,"Moderate","In-Active"))</f>
        <v>Moderate</v>
      </c>
      <c r="AI931" s="2">
        <f t="shared" si="74"/>
        <v>8</v>
      </c>
    </row>
    <row r="932" spans="1:35" s="2" customFormat="1" ht="15" x14ac:dyDescent="0.2">
      <c r="A932" s="17">
        <v>9398</v>
      </c>
      <c r="B932" s="17" t="s">
        <v>151</v>
      </c>
      <c r="C932" s="25">
        <v>45595</v>
      </c>
      <c r="D932" s="25">
        <v>45608</v>
      </c>
      <c r="E932" s="17">
        <v>7.99</v>
      </c>
      <c r="F932" s="17">
        <v>83</v>
      </c>
      <c r="G932" s="17" t="s">
        <v>62</v>
      </c>
      <c r="H932" s="17">
        <v>3</v>
      </c>
      <c r="I932" s="17">
        <v>5</v>
      </c>
      <c r="J932" s="17" t="b">
        <v>1</v>
      </c>
      <c r="K932" s="17">
        <v>148</v>
      </c>
      <c r="L932" s="17">
        <v>154</v>
      </c>
      <c r="M932" s="17" t="s">
        <v>44</v>
      </c>
      <c r="N932" s="17" t="s">
        <v>49</v>
      </c>
      <c r="O932" s="17" t="s">
        <v>27</v>
      </c>
      <c r="P932" s="17">
        <v>21</v>
      </c>
      <c r="Q932" s="17">
        <v>3.1</v>
      </c>
      <c r="R932" s="17" t="b">
        <v>0</v>
      </c>
      <c r="S932" s="17" t="s">
        <v>28</v>
      </c>
      <c r="T932" s="17">
        <v>3206</v>
      </c>
      <c r="U932" s="17" t="s">
        <v>51</v>
      </c>
      <c r="V932" s="17" t="s">
        <v>60</v>
      </c>
      <c r="W932" s="17" t="s">
        <v>31</v>
      </c>
      <c r="X932" s="17">
        <v>1</v>
      </c>
      <c r="Y932" s="19">
        <f>streaming_service_data!$X932*streaming_service_data!$E932</f>
        <v>7.99</v>
      </c>
      <c r="Z932" s="17" t="s">
        <v>413</v>
      </c>
      <c r="AA932" s="17">
        <v>2024</v>
      </c>
      <c r="AB932" s="17" t="str">
        <f t="shared" si="70"/>
        <v>Nov</v>
      </c>
      <c r="AC932" s="17">
        <f t="shared" si="71"/>
        <v>2024</v>
      </c>
      <c r="AD932" s="17" t="s">
        <v>479</v>
      </c>
      <c r="AE932" s="38">
        <f t="shared" si="72"/>
        <v>3.9523809523809526</v>
      </c>
      <c r="AF932" s="31">
        <f t="shared" si="73"/>
        <v>0.25301204819277107</v>
      </c>
      <c r="AG932" s="17">
        <f ca="1">TODAY()-streaming_service_data!$D932</f>
        <v>137</v>
      </c>
      <c r="AH932" s="20" t="str">
        <f ca="1">IF(AG932&lt;=100,"Active",IF(streaming_service_data!$AG932&lt;200,"Moderate","In-Active"))</f>
        <v>Moderate</v>
      </c>
      <c r="AI932" s="2">
        <f t="shared" si="74"/>
        <v>1</v>
      </c>
    </row>
    <row r="933" spans="1:35" s="2" customFormat="1" ht="15" x14ac:dyDescent="0.2">
      <c r="A933" s="21">
        <v>9399</v>
      </c>
      <c r="B933" s="21" t="s">
        <v>123</v>
      </c>
      <c r="C933" s="22">
        <v>45040</v>
      </c>
      <c r="D933" s="22">
        <v>45624</v>
      </c>
      <c r="E933" s="21">
        <v>7.99</v>
      </c>
      <c r="F933" s="21">
        <v>127</v>
      </c>
      <c r="G933" s="21" t="s">
        <v>24</v>
      </c>
      <c r="H933" s="21">
        <v>2</v>
      </c>
      <c r="I933" s="21">
        <v>2</v>
      </c>
      <c r="J933" s="21" t="b">
        <v>0</v>
      </c>
      <c r="K933" s="21">
        <v>842</v>
      </c>
      <c r="L933" s="21">
        <v>24</v>
      </c>
      <c r="M933" s="21" t="s">
        <v>39</v>
      </c>
      <c r="N933" s="21" t="s">
        <v>64</v>
      </c>
      <c r="O933" s="21" t="s">
        <v>50</v>
      </c>
      <c r="P933" s="21">
        <v>72</v>
      </c>
      <c r="Q933" s="21">
        <v>3.2</v>
      </c>
      <c r="R933" s="21" t="b">
        <v>1</v>
      </c>
      <c r="S933" s="21" t="s">
        <v>28</v>
      </c>
      <c r="T933" s="21">
        <v>4644</v>
      </c>
      <c r="U933" s="21" t="s">
        <v>29</v>
      </c>
      <c r="V933" s="21" t="s">
        <v>36</v>
      </c>
      <c r="W933" s="21" t="s">
        <v>31</v>
      </c>
      <c r="X933" s="21">
        <v>19</v>
      </c>
      <c r="Y933" s="23">
        <f>streaming_service_data!$X933*streaming_service_data!$E933</f>
        <v>151.81</v>
      </c>
      <c r="Z933" s="21" t="s">
        <v>407</v>
      </c>
      <c r="AA933" s="21">
        <v>2023</v>
      </c>
      <c r="AB933" s="21" t="str">
        <f t="shared" si="70"/>
        <v>Nov</v>
      </c>
      <c r="AC933" s="21">
        <f t="shared" si="71"/>
        <v>2024</v>
      </c>
      <c r="AD933" s="21" t="s">
        <v>479</v>
      </c>
      <c r="AE933" s="39">
        <f t="shared" si="72"/>
        <v>1.7638888888888888</v>
      </c>
      <c r="AF933" s="35">
        <f t="shared" si="73"/>
        <v>0.56692913385826771</v>
      </c>
      <c r="AG933" s="21">
        <f ca="1">TODAY()-streaming_service_data!$D933</f>
        <v>121</v>
      </c>
      <c r="AH933" s="24" t="str">
        <f ca="1">IF(AG933&lt;=100,"Active",IF(streaming_service_data!$AG933&lt;200,"Moderate","In-Active"))</f>
        <v>Moderate</v>
      </c>
      <c r="AI933" s="2">
        <f t="shared" si="74"/>
        <v>19</v>
      </c>
    </row>
    <row r="934" spans="1:35" s="2" customFormat="1" ht="15" x14ac:dyDescent="0.2">
      <c r="A934" s="17">
        <v>9404</v>
      </c>
      <c r="B934" s="17" t="s">
        <v>109</v>
      </c>
      <c r="C934" s="25">
        <v>45208</v>
      </c>
      <c r="D934" s="25">
        <v>45363</v>
      </c>
      <c r="E934" s="17">
        <v>15.99</v>
      </c>
      <c r="F934" s="17">
        <v>192</v>
      </c>
      <c r="G934" s="17" t="s">
        <v>43</v>
      </c>
      <c r="H934" s="17">
        <v>1</v>
      </c>
      <c r="I934" s="17">
        <v>3</v>
      </c>
      <c r="J934" s="17" t="b">
        <v>1</v>
      </c>
      <c r="K934" s="17">
        <v>229</v>
      </c>
      <c r="L934" s="17">
        <v>54</v>
      </c>
      <c r="M934" s="17" t="s">
        <v>63</v>
      </c>
      <c r="N934" s="17" t="s">
        <v>26</v>
      </c>
      <c r="O934" s="17" t="s">
        <v>50</v>
      </c>
      <c r="P934" s="17">
        <v>87</v>
      </c>
      <c r="Q934" s="17">
        <v>3.1</v>
      </c>
      <c r="R934" s="17" t="b">
        <v>0</v>
      </c>
      <c r="S934" s="17" t="s">
        <v>28</v>
      </c>
      <c r="T934" s="17">
        <v>3849</v>
      </c>
      <c r="U934" s="17" t="s">
        <v>51</v>
      </c>
      <c r="V934" s="17" t="s">
        <v>60</v>
      </c>
      <c r="W934" s="17" t="s">
        <v>75</v>
      </c>
      <c r="X934" s="17">
        <v>5</v>
      </c>
      <c r="Y934" s="19">
        <f>streaming_service_data!$X934*streaming_service_data!$E934</f>
        <v>79.95</v>
      </c>
      <c r="Z934" s="17" t="s">
        <v>413</v>
      </c>
      <c r="AA934" s="17">
        <v>2023</v>
      </c>
      <c r="AB934" s="17" t="str">
        <f t="shared" si="70"/>
        <v>Mar</v>
      </c>
      <c r="AC934" s="17">
        <f t="shared" si="71"/>
        <v>2024</v>
      </c>
      <c r="AD934" s="17" t="s">
        <v>480</v>
      </c>
      <c r="AE934" s="38">
        <f t="shared" si="72"/>
        <v>2.2068965517241379</v>
      </c>
      <c r="AF934" s="31">
        <f t="shared" si="73"/>
        <v>0.453125</v>
      </c>
      <c r="AG934" s="17">
        <f ca="1">TODAY()-streaming_service_data!$D934</f>
        <v>382</v>
      </c>
      <c r="AH934" s="20" t="str">
        <f ca="1">IF(AG934&lt;=100,"Active",IF(streaming_service_data!$AG934&lt;200,"Moderate","In-Active"))</f>
        <v>In-Active</v>
      </c>
      <c r="AI934" s="2">
        <f t="shared" si="74"/>
        <v>5</v>
      </c>
    </row>
    <row r="935" spans="1:35" s="2" customFormat="1" ht="15" x14ac:dyDescent="0.2">
      <c r="A935" s="21">
        <v>9408</v>
      </c>
      <c r="B935" s="21" t="s">
        <v>188</v>
      </c>
      <c r="C935" s="22">
        <v>45265</v>
      </c>
      <c r="D935" s="22">
        <v>45622</v>
      </c>
      <c r="E935" s="21">
        <v>7.99</v>
      </c>
      <c r="F935" s="21">
        <v>12</v>
      </c>
      <c r="G935" s="21" t="s">
        <v>62</v>
      </c>
      <c r="H935" s="21">
        <v>2</v>
      </c>
      <c r="I935" s="21">
        <v>3</v>
      </c>
      <c r="J935" s="21" t="b">
        <v>1</v>
      </c>
      <c r="K935" s="21">
        <v>396</v>
      </c>
      <c r="L935" s="21">
        <v>22</v>
      </c>
      <c r="M935" s="21" t="s">
        <v>59</v>
      </c>
      <c r="N935" s="21" t="s">
        <v>64</v>
      </c>
      <c r="O935" s="21" t="s">
        <v>27</v>
      </c>
      <c r="P935" s="21">
        <v>70</v>
      </c>
      <c r="Q935" s="21">
        <v>3.5</v>
      </c>
      <c r="R935" s="21" t="b">
        <v>1</v>
      </c>
      <c r="S935" s="21" t="s">
        <v>28</v>
      </c>
      <c r="T935" s="21">
        <v>4808</v>
      </c>
      <c r="U935" s="21" t="s">
        <v>65</v>
      </c>
      <c r="V935" s="21" t="s">
        <v>60</v>
      </c>
      <c r="W935" s="21" t="s">
        <v>31</v>
      </c>
      <c r="X935" s="21">
        <v>11</v>
      </c>
      <c r="Y935" s="23">
        <f>streaming_service_data!$X935*streaming_service_data!$E935</f>
        <v>87.89</v>
      </c>
      <c r="Z935" s="21" t="s">
        <v>415</v>
      </c>
      <c r="AA935" s="21">
        <v>2023</v>
      </c>
      <c r="AB935" s="21" t="str">
        <f t="shared" si="70"/>
        <v>Nov</v>
      </c>
      <c r="AC935" s="21">
        <f t="shared" si="71"/>
        <v>2024</v>
      </c>
      <c r="AD935" s="21" t="s">
        <v>479</v>
      </c>
      <c r="AE935" s="39">
        <f t="shared" si="72"/>
        <v>0.17142857142857143</v>
      </c>
      <c r="AF935" s="35">
        <f t="shared" si="73"/>
        <v>5.833333333333333</v>
      </c>
      <c r="AG935" s="21">
        <f ca="1">TODAY()-streaming_service_data!$D935</f>
        <v>123</v>
      </c>
      <c r="AH935" s="24" t="str">
        <f ca="1">IF(AG935&lt;=100,"Active",IF(streaming_service_data!$AG935&lt;200,"Moderate","In-Active"))</f>
        <v>Moderate</v>
      </c>
      <c r="AI935" s="2">
        <f t="shared" si="74"/>
        <v>11</v>
      </c>
    </row>
    <row r="936" spans="1:35" s="2" customFormat="1" ht="15" x14ac:dyDescent="0.2">
      <c r="A936" s="17">
        <v>9413</v>
      </c>
      <c r="B936" s="17" t="s">
        <v>93</v>
      </c>
      <c r="C936" s="25">
        <v>45165</v>
      </c>
      <c r="D936" s="25">
        <v>45363</v>
      </c>
      <c r="E936" s="17">
        <v>15.99</v>
      </c>
      <c r="F936" s="17">
        <v>115</v>
      </c>
      <c r="G936" s="17" t="s">
        <v>43</v>
      </c>
      <c r="H936" s="17">
        <v>2</v>
      </c>
      <c r="I936" s="17">
        <v>3</v>
      </c>
      <c r="J936" s="17" t="b">
        <v>1</v>
      </c>
      <c r="K936" s="17">
        <v>741</v>
      </c>
      <c r="L936" s="17">
        <v>68</v>
      </c>
      <c r="M936" s="17" t="s">
        <v>25</v>
      </c>
      <c r="N936" s="17" t="s">
        <v>64</v>
      </c>
      <c r="O936" s="17" t="s">
        <v>27</v>
      </c>
      <c r="P936" s="17">
        <v>30</v>
      </c>
      <c r="Q936" s="17">
        <v>5</v>
      </c>
      <c r="R936" s="17" t="b">
        <v>1</v>
      </c>
      <c r="S936" s="17" t="s">
        <v>28</v>
      </c>
      <c r="T936" s="17">
        <v>1536</v>
      </c>
      <c r="U936" s="17" t="s">
        <v>29</v>
      </c>
      <c r="V936" s="17" t="s">
        <v>30</v>
      </c>
      <c r="W936" s="17" t="s">
        <v>53</v>
      </c>
      <c r="X936" s="17">
        <v>6</v>
      </c>
      <c r="Y936" s="19">
        <f>streaming_service_data!$X936*streaming_service_data!$E936</f>
        <v>95.94</v>
      </c>
      <c r="Z936" s="17" t="s">
        <v>411</v>
      </c>
      <c r="AA936" s="17">
        <v>2023</v>
      </c>
      <c r="AB936" s="17" t="str">
        <f t="shared" si="70"/>
        <v>Mar</v>
      </c>
      <c r="AC936" s="17">
        <f t="shared" si="71"/>
        <v>2024</v>
      </c>
      <c r="AD936" s="17" t="s">
        <v>480</v>
      </c>
      <c r="AE936" s="38">
        <f t="shared" si="72"/>
        <v>3.8333333333333335</v>
      </c>
      <c r="AF936" s="31">
        <f t="shared" si="73"/>
        <v>0.2608695652173913</v>
      </c>
      <c r="AG936" s="17">
        <f ca="1">TODAY()-streaming_service_data!$D936</f>
        <v>382</v>
      </c>
      <c r="AH936" s="20" t="str">
        <f ca="1">IF(AG936&lt;=100,"Active",IF(streaming_service_data!$AG936&lt;200,"Moderate","In-Active"))</f>
        <v>In-Active</v>
      </c>
      <c r="AI936" s="2">
        <f t="shared" si="74"/>
        <v>6</v>
      </c>
    </row>
    <row r="937" spans="1:35" s="2" customFormat="1" ht="15" x14ac:dyDescent="0.2">
      <c r="A937" s="21">
        <v>9417</v>
      </c>
      <c r="B937" s="21" t="s">
        <v>92</v>
      </c>
      <c r="C937" s="22">
        <v>45580</v>
      </c>
      <c r="D937" s="22">
        <v>45624</v>
      </c>
      <c r="E937" s="21">
        <v>11.99</v>
      </c>
      <c r="F937" s="21">
        <v>52</v>
      </c>
      <c r="G937" s="21" t="s">
        <v>24</v>
      </c>
      <c r="H937" s="21">
        <v>4</v>
      </c>
      <c r="I937" s="21">
        <v>4</v>
      </c>
      <c r="J937" s="21" t="b">
        <v>0</v>
      </c>
      <c r="K937" s="21">
        <v>377</v>
      </c>
      <c r="L937" s="21">
        <v>135</v>
      </c>
      <c r="M937" s="21" t="s">
        <v>44</v>
      </c>
      <c r="N937" s="21" t="s">
        <v>49</v>
      </c>
      <c r="O937" s="21" t="s">
        <v>50</v>
      </c>
      <c r="P937" s="21">
        <v>90</v>
      </c>
      <c r="Q937" s="21">
        <v>4.0999999999999996</v>
      </c>
      <c r="R937" s="21" t="b">
        <v>1</v>
      </c>
      <c r="S937" s="21" t="s">
        <v>28</v>
      </c>
      <c r="T937" s="21">
        <v>1972</v>
      </c>
      <c r="U937" s="21" t="s">
        <v>51</v>
      </c>
      <c r="V937" s="21" t="s">
        <v>36</v>
      </c>
      <c r="W937" s="21" t="s">
        <v>37</v>
      </c>
      <c r="X937" s="21">
        <v>1</v>
      </c>
      <c r="Y937" s="23">
        <f>streaming_service_data!$X937*streaming_service_data!$E937</f>
        <v>11.99</v>
      </c>
      <c r="Z937" s="21" t="s">
        <v>413</v>
      </c>
      <c r="AA937" s="21">
        <v>2024</v>
      </c>
      <c r="AB937" s="21" t="str">
        <f t="shared" si="70"/>
        <v>Nov</v>
      </c>
      <c r="AC937" s="21">
        <f t="shared" si="71"/>
        <v>2024</v>
      </c>
      <c r="AD937" s="21" t="s">
        <v>478</v>
      </c>
      <c r="AE937" s="39">
        <f t="shared" si="72"/>
        <v>0.57777777777777772</v>
      </c>
      <c r="AF937" s="35">
        <f t="shared" si="73"/>
        <v>1.7307692307692308</v>
      </c>
      <c r="AG937" s="21">
        <f ca="1">TODAY()-streaming_service_data!$D937</f>
        <v>121</v>
      </c>
      <c r="AH937" s="24" t="str">
        <f ca="1">IF(AG937&lt;=100,"Active",IF(streaming_service_data!$AG937&lt;200,"Moderate","In-Active"))</f>
        <v>Moderate</v>
      </c>
      <c r="AI937" s="2">
        <f t="shared" si="74"/>
        <v>1</v>
      </c>
    </row>
    <row r="938" spans="1:35" s="2" customFormat="1" ht="15" x14ac:dyDescent="0.2">
      <c r="A938" s="17">
        <v>9418</v>
      </c>
      <c r="B938" s="17" t="s">
        <v>265</v>
      </c>
      <c r="C938" s="25">
        <v>45494</v>
      </c>
      <c r="D938" s="25">
        <v>45622</v>
      </c>
      <c r="E938" s="17">
        <v>7.99</v>
      </c>
      <c r="F938" s="17">
        <v>128</v>
      </c>
      <c r="G938" s="17" t="s">
        <v>24</v>
      </c>
      <c r="H938" s="17">
        <v>5</v>
      </c>
      <c r="I938" s="17">
        <v>6</v>
      </c>
      <c r="J938" s="17" t="b">
        <v>1</v>
      </c>
      <c r="K938" s="17">
        <v>481</v>
      </c>
      <c r="L938" s="17">
        <v>128</v>
      </c>
      <c r="M938" s="17" t="s">
        <v>48</v>
      </c>
      <c r="N938" s="17" t="s">
        <v>49</v>
      </c>
      <c r="O938" s="17" t="s">
        <v>34</v>
      </c>
      <c r="P938" s="17">
        <v>89</v>
      </c>
      <c r="Q938" s="17">
        <v>3.3</v>
      </c>
      <c r="R938" s="17" t="b">
        <v>1</v>
      </c>
      <c r="S938" s="17" t="s">
        <v>28</v>
      </c>
      <c r="T938" s="17">
        <v>2002</v>
      </c>
      <c r="U938" s="17" t="s">
        <v>65</v>
      </c>
      <c r="V938" s="17" t="s">
        <v>52</v>
      </c>
      <c r="W938" s="17" t="s">
        <v>53</v>
      </c>
      <c r="X938" s="17">
        <v>4</v>
      </c>
      <c r="Y938" s="19">
        <f>streaming_service_data!$X938*streaming_service_data!$E938</f>
        <v>31.96</v>
      </c>
      <c r="Z938" s="17" t="s">
        <v>410</v>
      </c>
      <c r="AA938" s="17">
        <v>2024</v>
      </c>
      <c r="AB938" s="17" t="str">
        <f t="shared" si="70"/>
        <v>Nov</v>
      </c>
      <c r="AC938" s="17">
        <f t="shared" si="71"/>
        <v>2024</v>
      </c>
      <c r="AD938" s="17" t="s">
        <v>479</v>
      </c>
      <c r="AE938" s="38">
        <f t="shared" si="72"/>
        <v>1.4382022471910112</v>
      </c>
      <c r="AF938" s="31">
        <f t="shared" si="73"/>
        <v>0.6953125</v>
      </c>
      <c r="AG938" s="17">
        <f ca="1">TODAY()-streaming_service_data!$D938</f>
        <v>123</v>
      </c>
      <c r="AH938" s="20" t="str">
        <f ca="1">IF(AG938&lt;=100,"Active",IF(streaming_service_data!$AG938&lt;200,"Moderate","In-Active"))</f>
        <v>Moderate</v>
      </c>
      <c r="AI938" s="2">
        <f t="shared" si="74"/>
        <v>4</v>
      </c>
    </row>
    <row r="939" spans="1:35" s="2" customFormat="1" ht="15" x14ac:dyDescent="0.2">
      <c r="A939" s="21">
        <v>9430</v>
      </c>
      <c r="B939" s="21" t="s">
        <v>205</v>
      </c>
      <c r="C939" s="22">
        <v>44996</v>
      </c>
      <c r="D939" s="22">
        <v>45617</v>
      </c>
      <c r="E939" s="21">
        <v>7.99</v>
      </c>
      <c r="F939" s="21">
        <v>312</v>
      </c>
      <c r="G939" s="21" t="s">
        <v>43</v>
      </c>
      <c r="H939" s="21">
        <v>4</v>
      </c>
      <c r="I939" s="21">
        <v>1</v>
      </c>
      <c r="J939" s="21" t="b">
        <v>0</v>
      </c>
      <c r="K939" s="21">
        <v>769</v>
      </c>
      <c r="L939" s="21">
        <v>140</v>
      </c>
      <c r="M939" s="21" t="s">
        <v>44</v>
      </c>
      <c r="N939" s="21" t="s">
        <v>40</v>
      </c>
      <c r="O939" s="21" t="s">
        <v>41</v>
      </c>
      <c r="P939" s="21">
        <v>94</v>
      </c>
      <c r="Q939" s="21">
        <v>4.8</v>
      </c>
      <c r="R939" s="21" t="b">
        <v>1</v>
      </c>
      <c r="S939" s="21" t="s">
        <v>28</v>
      </c>
      <c r="T939" s="21">
        <v>3674</v>
      </c>
      <c r="U939" s="21" t="s">
        <v>51</v>
      </c>
      <c r="V939" s="21" t="s">
        <v>60</v>
      </c>
      <c r="W939" s="21" t="s">
        <v>37</v>
      </c>
      <c r="X939" s="21">
        <v>20</v>
      </c>
      <c r="Y939" s="23">
        <f>streaming_service_data!$X939*streaming_service_data!$E939</f>
        <v>159.80000000000001</v>
      </c>
      <c r="Z939" s="21" t="s">
        <v>406</v>
      </c>
      <c r="AA939" s="21">
        <v>2023</v>
      </c>
      <c r="AB939" s="21" t="str">
        <f t="shared" si="70"/>
        <v>Nov</v>
      </c>
      <c r="AC939" s="21">
        <f t="shared" si="71"/>
        <v>2024</v>
      </c>
      <c r="AD939" s="21" t="s">
        <v>479</v>
      </c>
      <c r="AE939" s="39">
        <f t="shared" si="72"/>
        <v>3.3191489361702127</v>
      </c>
      <c r="AF939" s="35">
        <f t="shared" si="73"/>
        <v>0.30128205128205127</v>
      </c>
      <c r="AG939" s="21">
        <f ca="1">TODAY()-streaming_service_data!$D939</f>
        <v>128</v>
      </c>
      <c r="AH939" s="24" t="str">
        <f ca="1">IF(AG939&lt;=100,"Active",IF(streaming_service_data!$AG939&lt;200,"Moderate","In-Active"))</f>
        <v>Moderate</v>
      </c>
      <c r="AI939" s="2">
        <f t="shared" si="74"/>
        <v>20</v>
      </c>
    </row>
    <row r="940" spans="1:35" s="2" customFormat="1" ht="15" x14ac:dyDescent="0.2">
      <c r="A940" s="17">
        <v>9439</v>
      </c>
      <c r="B940" s="17" t="s">
        <v>361</v>
      </c>
      <c r="C940" s="25">
        <v>45245</v>
      </c>
      <c r="D940" s="25">
        <v>45608</v>
      </c>
      <c r="E940" s="17">
        <v>11.99</v>
      </c>
      <c r="F940" s="17">
        <v>360</v>
      </c>
      <c r="G940" s="17" t="s">
        <v>43</v>
      </c>
      <c r="H940" s="17">
        <v>3</v>
      </c>
      <c r="I940" s="17">
        <v>4</v>
      </c>
      <c r="J940" s="17" t="b">
        <v>0</v>
      </c>
      <c r="K940" s="17">
        <v>295</v>
      </c>
      <c r="L940" s="17">
        <v>55</v>
      </c>
      <c r="M940" s="17" t="s">
        <v>39</v>
      </c>
      <c r="N940" s="17" t="s">
        <v>49</v>
      </c>
      <c r="O940" s="17" t="s">
        <v>41</v>
      </c>
      <c r="P940" s="17">
        <v>31</v>
      </c>
      <c r="Q940" s="17">
        <v>3.7</v>
      </c>
      <c r="R940" s="17" t="b">
        <v>0</v>
      </c>
      <c r="S940" s="17" t="s">
        <v>28</v>
      </c>
      <c r="T940" s="17">
        <v>1984</v>
      </c>
      <c r="U940" s="17" t="s">
        <v>65</v>
      </c>
      <c r="V940" s="17" t="s">
        <v>36</v>
      </c>
      <c r="W940" s="17" t="s">
        <v>37</v>
      </c>
      <c r="X940" s="17">
        <v>11</v>
      </c>
      <c r="Y940" s="19">
        <f>streaming_service_data!$X940*streaming_service_data!$E940</f>
        <v>131.89000000000001</v>
      </c>
      <c r="Z940" s="17" t="s">
        <v>414</v>
      </c>
      <c r="AA940" s="17">
        <v>2023</v>
      </c>
      <c r="AB940" s="17" t="str">
        <f t="shared" si="70"/>
        <v>Nov</v>
      </c>
      <c r="AC940" s="17">
        <f t="shared" si="71"/>
        <v>2024</v>
      </c>
      <c r="AD940" s="17" t="s">
        <v>478</v>
      </c>
      <c r="AE940" s="38">
        <f t="shared" si="72"/>
        <v>11.612903225806452</v>
      </c>
      <c r="AF940" s="31">
        <f t="shared" si="73"/>
        <v>8.611111111111111E-2</v>
      </c>
      <c r="AG940" s="17">
        <f ca="1">TODAY()-streaming_service_data!$D940</f>
        <v>137</v>
      </c>
      <c r="AH940" s="20" t="str">
        <f ca="1">IF(AG940&lt;=100,"Active",IF(streaming_service_data!$AG940&lt;200,"Moderate","In-Active"))</f>
        <v>Moderate</v>
      </c>
      <c r="AI940" s="2">
        <f t="shared" si="74"/>
        <v>11</v>
      </c>
    </row>
    <row r="941" spans="1:35" s="2" customFormat="1" ht="15" x14ac:dyDescent="0.2">
      <c r="A941" s="21">
        <v>9469</v>
      </c>
      <c r="B941" s="21" t="s">
        <v>80</v>
      </c>
      <c r="C941" s="22">
        <v>45205</v>
      </c>
      <c r="D941" s="22">
        <v>45621</v>
      </c>
      <c r="E941" s="21">
        <v>11.99</v>
      </c>
      <c r="F941" s="21">
        <v>451</v>
      </c>
      <c r="G941" s="21" t="s">
        <v>43</v>
      </c>
      <c r="H941" s="21">
        <v>2</v>
      </c>
      <c r="I941" s="21">
        <v>3</v>
      </c>
      <c r="J941" s="21" t="b">
        <v>0</v>
      </c>
      <c r="K941" s="21">
        <v>59</v>
      </c>
      <c r="L941" s="21">
        <v>38</v>
      </c>
      <c r="M941" s="21" t="s">
        <v>63</v>
      </c>
      <c r="N941" s="21" t="s">
        <v>49</v>
      </c>
      <c r="O941" s="21" t="s">
        <v>34</v>
      </c>
      <c r="P941" s="21">
        <v>94</v>
      </c>
      <c r="Q941" s="21">
        <v>3</v>
      </c>
      <c r="R941" s="21" t="b">
        <v>1</v>
      </c>
      <c r="S941" s="21" t="s">
        <v>28</v>
      </c>
      <c r="T941" s="21">
        <v>2841</v>
      </c>
      <c r="U941" s="21" t="s">
        <v>57</v>
      </c>
      <c r="V941" s="21" t="s">
        <v>60</v>
      </c>
      <c r="W941" s="21" t="s">
        <v>37</v>
      </c>
      <c r="X941" s="21">
        <v>13</v>
      </c>
      <c r="Y941" s="23">
        <f>streaming_service_data!$X941*streaming_service_data!$E941</f>
        <v>155.87</v>
      </c>
      <c r="Z941" s="21" t="s">
        <v>413</v>
      </c>
      <c r="AA941" s="21">
        <v>2023</v>
      </c>
      <c r="AB941" s="21" t="str">
        <f t="shared" si="70"/>
        <v>Nov</v>
      </c>
      <c r="AC941" s="21">
        <f t="shared" si="71"/>
        <v>2024</v>
      </c>
      <c r="AD941" s="21" t="s">
        <v>478</v>
      </c>
      <c r="AE941" s="39">
        <f t="shared" si="72"/>
        <v>4.7978723404255321</v>
      </c>
      <c r="AF941" s="35">
        <f t="shared" si="73"/>
        <v>0.20842572062084258</v>
      </c>
      <c r="AG941" s="21">
        <f ca="1">TODAY()-streaming_service_data!$D941</f>
        <v>124</v>
      </c>
      <c r="AH941" s="24" t="str">
        <f ca="1">IF(AG941&lt;=100,"Active",IF(streaming_service_data!$AG941&lt;200,"Moderate","In-Active"))</f>
        <v>Moderate</v>
      </c>
      <c r="AI941" s="2">
        <f t="shared" si="74"/>
        <v>13</v>
      </c>
    </row>
    <row r="942" spans="1:35" s="2" customFormat="1" ht="15" x14ac:dyDescent="0.2">
      <c r="A942" s="17">
        <v>9470</v>
      </c>
      <c r="B942" s="17" t="s">
        <v>94</v>
      </c>
      <c r="C942" s="25">
        <v>45258</v>
      </c>
      <c r="D942" s="25">
        <v>45641</v>
      </c>
      <c r="E942" s="17">
        <v>7.99</v>
      </c>
      <c r="F942" s="17">
        <v>350</v>
      </c>
      <c r="G942" s="17" t="s">
        <v>55</v>
      </c>
      <c r="H942" s="17">
        <v>3</v>
      </c>
      <c r="I942" s="17">
        <v>6</v>
      </c>
      <c r="J942" s="17" t="b">
        <v>1</v>
      </c>
      <c r="K942" s="17">
        <v>801</v>
      </c>
      <c r="L942" s="17">
        <v>156</v>
      </c>
      <c r="M942" s="17" t="s">
        <v>74</v>
      </c>
      <c r="N942" s="17" t="s">
        <v>49</v>
      </c>
      <c r="O942" s="17" t="s">
        <v>41</v>
      </c>
      <c r="P942" s="17">
        <v>66</v>
      </c>
      <c r="Q942" s="17">
        <v>4.5999999999999996</v>
      </c>
      <c r="R942" s="17" t="b">
        <v>1</v>
      </c>
      <c r="S942" s="17" t="s">
        <v>28</v>
      </c>
      <c r="T942" s="17">
        <v>2580</v>
      </c>
      <c r="U942" s="17" t="s">
        <v>51</v>
      </c>
      <c r="V942" s="17" t="s">
        <v>52</v>
      </c>
      <c r="W942" s="17" t="s">
        <v>31</v>
      </c>
      <c r="X942" s="17">
        <v>12</v>
      </c>
      <c r="Y942" s="19">
        <f>streaming_service_data!$X942*streaming_service_data!$E942</f>
        <v>95.88</v>
      </c>
      <c r="Z942" s="17" t="s">
        <v>414</v>
      </c>
      <c r="AA942" s="17">
        <v>2023</v>
      </c>
      <c r="AB942" s="17" t="str">
        <f t="shared" si="70"/>
        <v>Dec</v>
      </c>
      <c r="AC942" s="17">
        <f t="shared" si="71"/>
        <v>2024</v>
      </c>
      <c r="AD942" s="17" t="s">
        <v>479</v>
      </c>
      <c r="AE942" s="38">
        <f t="shared" si="72"/>
        <v>5.3030303030303028</v>
      </c>
      <c r="AF942" s="31">
        <f t="shared" si="73"/>
        <v>0.18857142857142858</v>
      </c>
      <c r="AG942" s="17">
        <f ca="1">TODAY()-streaming_service_data!$D942</f>
        <v>104</v>
      </c>
      <c r="AH942" s="20" t="str">
        <f ca="1">IF(AG942&lt;=100,"Active",IF(streaming_service_data!$AG942&lt;200,"Moderate","In-Active"))</f>
        <v>Moderate</v>
      </c>
      <c r="AI942" s="2">
        <f t="shared" si="74"/>
        <v>12</v>
      </c>
    </row>
    <row r="943" spans="1:35" s="2" customFormat="1" ht="15" x14ac:dyDescent="0.2">
      <c r="A943" s="21">
        <v>9499</v>
      </c>
      <c r="B943" s="21" t="s">
        <v>127</v>
      </c>
      <c r="C943" s="22">
        <v>45033</v>
      </c>
      <c r="D943" s="22">
        <v>45640</v>
      </c>
      <c r="E943" s="21">
        <v>11.99</v>
      </c>
      <c r="F943" s="21">
        <v>316</v>
      </c>
      <c r="G943" s="21" t="s">
        <v>24</v>
      </c>
      <c r="H943" s="21">
        <v>1</v>
      </c>
      <c r="I943" s="21">
        <v>3</v>
      </c>
      <c r="J943" s="21" t="b">
        <v>0</v>
      </c>
      <c r="K943" s="21">
        <v>793</v>
      </c>
      <c r="L943" s="21">
        <v>141</v>
      </c>
      <c r="M943" s="21" t="s">
        <v>25</v>
      </c>
      <c r="N943" s="21" t="s">
        <v>26</v>
      </c>
      <c r="O943" s="21" t="s">
        <v>34</v>
      </c>
      <c r="P943" s="21">
        <v>28</v>
      </c>
      <c r="Q943" s="21">
        <v>3.4</v>
      </c>
      <c r="R943" s="21" t="b">
        <v>0</v>
      </c>
      <c r="S943" s="21" t="s">
        <v>28</v>
      </c>
      <c r="T943" s="21">
        <v>2821</v>
      </c>
      <c r="U943" s="21" t="s">
        <v>35</v>
      </c>
      <c r="V943" s="21" t="s">
        <v>60</v>
      </c>
      <c r="W943" s="21" t="s">
        <v>53</v>
      </c>
      <c r="X943" s="21">
        <v>19</v>
      </c>
      <c r="Y943" s="23">
        <f>streaming_service_data!$X943*streaming_service_data!$E943</f>
        <v>227.81</v>
      </c>
      <c r="Z943" s="21" t="s">
        <v>407</v>
      </c>
      <c r="AA943" s="21">
        <v>2023</v>
      </c>
      <c r="AB943" s="21" t="str">
        <f t="shared" si="70"/>
        <v>Dec</v>
      </c>
      <c r="AC943" s="21">
        <f t="shared" si="71"/>
        <v>2024</v>
      </c>
      <c r="AD943" s="21" t="s">
        <v>478</v>
      </c>
      <c r="AE943" s="39">
        <f t="shared" si="72"/>
        <v>11.285714285714286</v>
      </c>
      <c r="AF943" s="35">
        <f t="shared" si="73"/>
        <v>8.8607594936708861E-2</v>
      </c>
      <c r="AG943" s="21">
        <f ca="1">TODAY()-streaming_service_data!$D943</f>
        <v>105</v>
      </c>
      <c r="AH943" s="24" t="str">
        <f ca="1">IF(AG943&lt;=100,"Active",IF(streaming_service_data!$AG943&lt;200,"Moderate","In-Active"))</f>
        <v>Moderate</v>
      </c>
      <c r="AI943" s="2">
        <f t="shared" si="74"/>
        <v>19</v>
      </c>
    </row>
    <row r="944" spans="1:35" s="2" customFormat="1" ht="15" x14ac:dyDescent="0.2">
      <c r="A944" s="17">
        <v>9500</v>
      </c>
      <c r="B944" s="17" t="s">
        <v>385</v>
      </c>
      <c r="C944" s="25">
        <v>45182</v>
      </c>
      <c r="D944" s="25">
        <v>45577</v>
      </c>
      <c r="E944" s="17">
        <v>11.99</v>
      </c>
      <c r="F944" s="17">
        <v>147</v>
      </c>
      <c r="G944" s="17" t="s">
        <v>46</v>
      </c>
      <c r="H944" s="17">
        <v>1</v>
      </c>
      <c r="I944" s="17">
        <v>1</v>
      </c>
      <c r="J944" s="17" t="b">
        <v>1</v>
      </c>
      <c r="K944" s="17">
        <v>780</v>
      </c>
      <c r="L944" s="17">
        <v>76</v>
      </c>
      <c r="M944" s="17" t="s">
        <v>25</v>
      </c>
      <c r="N944" s="17" t="s">
        <v>49</v>
      </c>
      <c r="O944" s="17" t="s">
        <v>41</v>
      </c>
      <c r="P944" s="17">
        <v>21</v>
      </c>
      <c r="Q944" s="17">
        <v>4.4000000000000004</v>
      </c>
      <c r="R944" s="17" t="b">
        <v>1</v>
      </c>
      <c r="S944" s="17" t="s">
        <v>28</v>
      </c>
      <c r="T944" s="17">
        <v>3081</v>
      </c>
      <c r="U944" s="17" t="s">
        <v>65</v>
      </c>
      <c r="V944" s="17" t="s">
        <v>36</v>
      </c>
      <c r="W944" s="17" t="s">
        <v>31</v>
      </c>
      <c r="X944" s="17">
        <v>12</v>
      </c>
      <c r="Y944" s="19">
        <f>streaming_service_data!$X944*streaming_service_data!$E944</f>
        <v>143.88</v>
      </c>
      <c r="Z944" s="17" t="s">
        <v>412</v>
      </c>
      <c r="AA944" s="17">
        <v>2023</v>
      </c>
      <c r="AB944" s="17" t="str">
        <f t="shared" si="70"/>
        <v>Oct</v>
      </c>
      <c r="AC944" s="17">
        <f t="shared" si="71"/>
        <v>2024</v>
      </c>
      <c r="AD944" s="17" t="s">
        <v>478</v>
      </c>
      <c r="AE944" s="38">
        <f t="shared" si="72"/>
        <v>7</v>
      </c>
      <c r="AF944" s="31">
        <f t="shared" si="73"/>
        <v>0.14285714285714285</v>
      </c>
      <c r="AG944" s="17">
        <f ca="1">TODAY()-streaming_service_data!$D944</f>
        <v>168</v>
      </c>
      <c r="AH944" s="20" t="str">
        <f ca="1">IF(AG944&lt;=100,"Active",IF(streaming_service_data!$AG944&lt;200,"Moderate","In-Active"))</f>
        <v>Moderate</v>
      </c>
      <c r="AI944" s="2">
        <f t="shared" si="74"/>
        <v>12</v>
      </c>
    </row>
    <row r="945" spans="1:35" s="2" customFormat="1" ht="15" x14ac:dyDescent="0.2">
      <c r="A945" s="21">
        <v>9503</v>
      </c>
      <c r="B945" s="21" t="s">
        <v>104</v>
      </c>
      <c r="C945" s="22">
        <v>45600</v>
      </c>
      <c r="D945" s="22">
        <v>45424</v>
      </c>
      <c r="E945" s="21">
        <v>11.99</v>
      </c>
      <c r="F945" s="21">
        <v>307</v>
      </c>
      <c r="G945" s="21" t="s">
        <v>46</v>
      </c>
      <c r="H945" s="21">
        <v>5</v>
      </c>
      <c r="I945" s="21">
        <v>6</v>
      </c>
      <c r="J945" s="21" t="b">
        <v>0</v>
      </c>
      <c r="K945" s="21">
        <v>857</v>
      </c>
      <c r="L945" s="21">
        <v>9</v>
      </c>
      <c r="M945" s="21" t="s">
        <v>74</v>
      </c>
      <c r="N945" s="21" t="s">
        <v>64</v>
      </c>
      <c r="O945" s="21" t="s">
        <v>27</v>
      </c>
      <c r="P945" s="21">
        <v>55</v>
      </c>
      <c r="Q945" s="21">
        <v>3.2</v>
      </c>
      <c r="R945" s="21" t="b">
        <v>1</v>
      </c>
      <c r="S945" s="21" t="s">
        <v>28</v>
      </c>
      <c r="T945" s="21">
        <v>3626</v>
      </c>
      <c r="U945" s="21" t="s">
        <v>57</v>
      </c>
      <c r="V945" s="21" t="s">
        <v>30</v>
      </c>
      <c r="W945" s="21" t="s">
        <v>31</v>
      </c>
      <c r="X945" s="21">
        <v>5</v>
      </c>
      <c r="Y945" s="23">
        <f>streaming_service_data!$X945*streaming_service_data!$E945</f>
        <v>59.95</v>
      </c>
      <c r="Z945" s="21" t="s">
        <v>414</v>
      </c>
      <c r="AA945" s="21">
        <v>2024</v>
      </c>
      <c r="AB945" s="21" t="str">
        <f t="shared" si="70"/>
        <v>May</v>
      </c>
      <c r="AC945" s="21">
        <f t="shared" si="71"/>
        <v>2024</v>
      </c>
      <c r="AD945" s="21" t="s">
        <v>478</v>
      </c>
      <c r="AE945" s="39">
        <f t="shared" si="72"/>
        <v>5.581818181818182</v>
      </c>
      <c r="AF945" s="35">
        <f t="shared" si="73"/>
        <v>0.17915309446254071</v>
      </c>
      <c r="AG945" s="21">
        <f ca="1">TODAY()-streaming_service_data!$D945</f>
        <v>321</v>
      </c>
      <c r="AH945" s="24" t="str">
        <f ca="1">IF(AG945&lt;=100,"Active",IF(streaming_service_data!$AG945&lt;200,"Moderate","In-Active"))</f>
        <v>In-Active</v>
      </c>
      <c r="AI945" s="2">
        <f t="shared" si="74"/>
        <v>5</v>
      </c>
    </row>
    <row r="946" spans="1:35" s="2" customFormat="1" ht="15" x14ac:dyDescent="0.2">
      <c r="A946" s="17">
        <v>9505</v>
      </c>
      <c r="B946" s="17" t="s">
        <v>184</v>
      </c>
      <c r="C946" s="25">
        <v>45469</v>
      </c>
      <c r="D946" s="25">
        <v>45394</v>
      </c>
      <c r="E946" s="17">
        <v>15.99</v>
      </c>
      <c r="F946" s="17">
        <v>352</v>
      </c>
      <c r="G946" s="17" t="s">
        <v>62</v>
      </c>
      <c r="H946" s="17">
        <v>4</v>
      </c>
      <c r="I946" s="17">
        <v>6</v>
      </c>
      <c r="J946" s="17" t="b">
        <v>0</v>
      </c>
      <c r="K946" s="17">
        <v>757</v>
      </c>
      <c r="L946" s="17">
        <v>13</v>
      </c>
      <c r="M946" s="17" t="s">
        <v>74</v>
      </c>
      <c r="N946" s="17" t="s">
        <v>40</v>
      </c>
      <c r="O946" s="17" t="s">
        <v>27</v>
      </c>
      <c r="P946" s="17">
        <v>67</v>
      </c>
      <c r="Q946" s="17">
        <v>4.3</v>
      </c>
      <c r="R946" s="17" t="b">
        <v>1</v>
      </c>
      <c r="S946" s="17" t="s">
        <v>28</v>
      </c>
      <c r="T946" s="17">
        <v>3645</v>
      </c>
      <c r="U946" s="17" t="s">
        <v>65</v>
      </c>
      <c r="V946" s="17" t="s">
        <v>30</v>
      </c>
      <c r="W946" s="17" t="s">
        <v>75</v>
      </c>
      <c r="X946" s="17">
        <v>2</v>
      </c>
      <c r="Y946" s="19">
        <f>streaming_service_data!$X946*streaming_service_data!$E946</f>
        <v>31.98</v>
      </c>
      <c r="Z946" s="17" t="s">
        <v>409</v>
      </c>
      <c r="AA946" s="17">
        <v>2024</v>
      </c>
      <c r="AB946" s="17" t="str">
        <f t="shared" si="70"/>
        <v>Apr</v>
      </c>
      <c r="AC946" s="17">
        <f t="shared" si="71"/>
        <v>2024</v>
      </c>
      <c r="AD946" s="17" t="s">
        <v>480</v>
      </c>
      <c r="AE946" s="38">
        <f t="shared" si="72"/>
        <v>5.2537313432835822</v>
      </c>
      <c r="AF946" s="31">
        <f t="shared" si="73"/>
        <v>0.19034090909090909</v>
      </c>
      <c r="AG946" s="17">
        <f ca="1">TODAY()-streaming_service_data!$D946</f>
        <v>351</v>
      </c>
      <c r="AH946" s="20" t="str">
        <f ca="1">IF(AG946&lt;=100,"Active",IF(streaming_service_data!$AG946&lt;200,"Moderate","In-Active"))</f>
        <v>In-Active</v>
      </c>
      <c r="AI946" s="2">
        <f t="shared" si="74"/>
        <v>2</v>
      </c>
    </row>
    <row r="947" spans="1:35" s="2" customFormat="1" ht="15" x14ac:dyDescent="0.2">
      <c r="A947" s="21">
        <v>9507</v>
      </c>
      <c r="B947" s="21" t="s">
        <v>86</v>
      </c>
      <c r="C947" s="22">
        <v>45096</v>
      </c>
      <c r="D947" s="22">
        <v>45615</v>
      </c>
      <c r="E947" s="21">
        <v>11.99</v>
      </c>
      <c r="F947" s="21">
        <v>201</v>
      </c>
      <c r="G947" s="21" t="s">
        <v>24</v>
      </c>
      <c r="H947" s="21">
        <v>1</v>
      </c>
      <c r="I947" s="21">
        <v>6</v>
      </c>
      <c r="J947" s="21" t="b">
        <v>1</v>
      </c>
      <c r="K947" s="21">
        <v>902</v>
      </c>
      <c r="L947" s="21">
        <v>86</v>
      </c>
      <c r="M947" s="21" t="s">
        <v>25</v>
      </c>
      <c r="N947" s="21" t="s">
        <v>64</v>
      </c>
      <c r="O947" s="21" t="s">
        <v>67</v>
      </c>
      <c r="P947" s="21">
        <v>69</v>
      </c>
      <c r="Q947" s="21">
        <v>4.9000000000000004</v>
      </c>
      <c r="R947" s="21" t="b">
        <v>1</v>
      </c>
      <c r="S947" s="21" t="s">
        <v>28</v>
      </c>
      <c r="T947" s="21">
        <v>1665</v>
      </c>
      <c r="U947" s="21" t="s">
        <v>51</v>
      </c>
      <c r="V947" s="21" t="s">
        <v>52</v>
      </c>
      <c r="W947" s="21" t="s">
        <v>75</v>
      </c>
      <c r="X947" s="21">
        <v>17</v>
      </c>
      <c r="Y947" s="23">
        <f>streaming_service_data!$X947*streaming_service_data!$E947</f>
        <v>203.83</v>
      </c>
      <c r="Z947" s="21" t="s">
        <v>409</v>
      </c>
      <c r="AA947" s="21">
        <v>2023</v>
      </c>
      <c r="AB947" s="21" t="str">
        <f t="shared" si="70"/>
        <v>Nov</v>
      </c>
      <c r="AC947" s="21">
        <f t="shared" si="71"/>
        <v>2024</v>
      </c>
      <c r="AD947" s="21" t="s">
        <v>478</v>
      </c>
      <c r="AE947" s="39">
        <f t="shared" si="72"/>
        <v>2.9130434782608696</v>
      </c>
      <c r="AF947" s="35">
        <f t="shared" si="73"/>
        <v>0.34328358208955223</v>
      </c>
      <c r="AG947" s="21">
        <f ca="1">TODAY()-streaming_service_data!$D947</f>
        <v>130</v>
      </c>
      <c r="AH947" s="24" t="str">
        <f ca="1">IF(AG947&lt;=100,"Active",IF(streaming_service_data!$AG947&lt;200,"Moderate","In-Active"))</f>
        <v>Moderate</v>
      </c>
      <c r="AI947" s="2">
        <f t="shared" si="74"/>
        <v>17</v>
      </c>
    </row>
    <row r="948" spans="1:35" s="2" customFormat="1" ht="15" x14ac:dyDescent="0.2">
      <c r="A948" s="17">
        <v>9509</v>
      </c>
      <c r="B948" s="17" t="s">
        <v>150</v>
      </c>
      <c r="C948" s="25">
        <v>45501</v>
      </c>
      <c r="D948" s="25">
        <v>45622</v>
      </c>
      <c r="E948" s="17">
        <v>11.99</v>
      </c>
      <c r="F948" s="17">
        <v>302</v>
      </c>
      <c r="G948" s="17" t="s">
        <v>24</v>
      </c>
      <c r="H948" s="17">
        <v>2</v>
      </c>
      <c r="I948" s="17">
        <v>2</v>
      </c>
      <c r="J948" s="17" t="b">
        <v>0</v>
      </c>
      <c r="K948" s="17">
        <v>431</v>
      </c>
      <c r="L948" s="17">
        <v>116</v>
      </c>
      <c r="M948" s="17" t="s">
        <v>48</v>
      </c>
      <c r="N948" s="17" t="s">
        <v>40</v>
      </c>
      <c r="O948" s="17" t="s">
        <v>67</v>
      </c>
      <c r="P948" s="17">
        <v>15</v>
      </c>
      <c r="Q948" s="17">
        <v>3.9</v>
      </c>
      <c r="R948" s="17" t="b">
        <v>1</v>
      </c>
      <c r="S948" s="17" t="s">
        <v>28</v>
      </c>
      <c r="T948" s="17">
        <v>2387</v>
      </c>
      <c r="U948" s="17" t="s">
        <v>51</v>
      </c>
      <c r="V948" s="17" t="s">
        <v>60</v>
      </c>
      <c r="W948" s="17" t="s">
        <v>53</v>
      </c>
      <c r="X948" s="17">
        <v>3</v>
      </c>
      <c r="Y948" s="19">
        <f>streaming_service_data!$X948*streaming_service_data!$E948</f>
        <v>35.97</v>
      </c>
      <c r="Z948" s="17" t="s">
        <v>410</v>
      </c>
      <c r="AA948" s="17">
        <v>2024</v>
      </c>
      <c r="AB948" s="17" t="str">
        <f t="shared" si="70"/>
        <v>Nov</v>
      </c>
      <c r="AC948" s="17">
        <f t="shared" si="71"/>
        <v>2024</v>
      </c>
      <c r="AD948" s="17" t="s">
        <v>478</v>
      </c>
      <c r="AE948" s="38">
        <f t="shared" si="72"/>
        <v>20.133333333333333</v>
      </c>
      <c r="AF948" s="31">
        <f t="shared" si="73"/>
        <v>4.9668874172185427E-2</v>
      </c>
      <c r="AG948" s="17">
        <f ca="1">TODAY()-streaming_service_data!$D948</f>
        <v>123</v>
      </c>
      <c r="AH948" s="20" t="str">
        <f ca="1">IF(AG948&lt;=100,"Active",IF(streaming_service_data!$AG948&lt;200,"Moderate","In-Active"))</f>
        <v>Moderate</v>
      </c>
      <c r="AI948" s="2">
        <f t="shared" si="74"/>
        <v>3</v>
      </c>
    </row>
    <row r="949" spans="1:35" s="2" customFormat="1" ht="15" x14ac:dyDescent="0.2">
      <c r="A949" s="21">
        <v>9514</v>
      </c>
      <c r="B949" s="21" t="s">
        <v>257</v>
      </c>
      <c r="C949" s="22">
        <v>45083</v>
      </c>
      <c r="D949" s="22">
        <v>45577</v>
      </c>
      <c r="E949" s="21">
        <v>7.99</v>
      </c>
      <c r="F949" s="21">
        <v>120</v>
      </c>
      <c r="G949" s="21" t="s">
        <v>55</v>
      </c>
      <c r="H949" s="21">
        <v>3</v>
      </c>
      <c r="I949" s="21">
        <v>3</v>
      </c>
      <c r="J949" s="21" t="b">
        <v>1</v>
      </c>
      <c r="K949" s="21">
        <v>802</v>
      </c>
      <c r="L949" s="21">
        <v>31</v>
      </c>
      <c r="M949" s="21" t="s">
        <v>44</v>
      </c>
      <c r="N949" s="21" t="s">
        <v>40</v>
      </c>
      <c r="O949" s="21" t="s">
        <v>27</v>
      </c>
      <c r="P949" s="21">
        <v>16</v>
      </c>
      <c r="Q949" s="21">
        <v>4</v>
      </c>
      <c r="R949" s="21" t="b">
        <v>1</v>
      </c>
      <c r="S949" s="21" t="s">
        <v>28</v>
      </c>
      <c r="T949" s="21">
        <v>1522</v>
      </c>
      <c r="U949" s="21" t="s">
        <v>57</v>
      </c>
      <c r="V949" s="21" t="s">
        <v>36</v>
      </c>
      <c r="W949" s="21" t="s">
        <v>37</v>
      </c>
      <c r="X949" s="21">
        <v>16</v>
      </c>
      <c r="Y949" s="23">
        <f>streaming_service_data!$X949*streaming_service_data!$E949</f>
        <v>127.84</v>
      </c>
      <c r="Z949" s="21" t="s">
        <v>409</v>
      </c>
      <c r="AA949" s="21">
        <v>2023</v>
      </c>
      <c r="AB949" s="21" t="str">
        <f t="shared" si="70"/>
        <v>Oct</v>
      </c>
      <c r="AC949" s="21">
        <f t="shared" si="71"/>
        <v>2024</v>
      </c>
      <c r="AD949" s="21" t="s">
        <v>479</v>
      </c>
      <c r="AE949" s="39">
        <f t="shared" si="72"/>
        <v>7.5</v>
      </c>
      <c r="AF949" s="35">
        <f t="shared" si="73"/>
        <v>0.13333333333333333</v>
      </c>
      <c r="AG949" s="21">
        <f ca="1">TODAY()-streaming_service_data!$D949</f>
        <v>168</v>
      </c>
      <c r="AH949" s="24" t="str">
        <f ca="1">IF(AG949&lt;=100,"Active",IF(streaming_service_data!$AG949&lt;200,"Moderate","In-Active"))</f>
        <v>Moderate</v>
      </c>
      <c r="AI949" s="2">
        <f t="shared" si="74"/>
        <v>16</v>
      </c>
    </row>
    <row r="950" spans="1:35" s="2" customFormat="1" ht="15" x14ac:dyDescent="0.2">
      <c r="A950" s="17">
        <v>9520</v>
      </c>
      <c r="B950" s="17" t="s">
        <v>246</v>
      </c>
      <c r="C950" s="25">
        <v>45054</v>
      </c>
      <c r="D950" s="25">
        <v>45303</v>
      </c>
      <c r="E950" s="17">
        <v>11.99</v>
      </c>
      <c r="F950" s="17">
        <v>272</v>
      </c>
      <c r="G950" s="17" t="s">
        <v>79</v>
      </c>
      <c r="H950" s="17">
        <v>1</v>
      </c>
      <c r="I950" s="17">
        <v>2</v>
      </c>
      <c r="J950" s="17" t="b">
        <v>0</v>
      </c>
      <c r="K950" s="17">
        <v>520</v>
      </c>
      <c r="L950" s="17">
        <v>170</v>
      </c>
      <c r="M950" s="17" t="s">
        <v>63</v>
      </c>
      <c r="N950" s="17" t="s">
        <v>26</v>
      </c>
      <c r="O950" s="17" t="s">
        <v>34</v>
      </c>
      <c r="P950" s="17">
        <v>100</v>
      </c>
      <c r="Q950" s="17">
        <v>5</v>
      </c>
      <c r="R950" s="17" t="b">
        <v>0</v>
      </c>
      <c r="S950" s="17" t="s">
        <v>28</v>
      </c>
      <c r="T950" s="17">
        <v>260</v>
      </c>
      <c r="U950" s="17" t="s">
        <v>65</v>
      </c>
      <c r="V950" s="17" t="s">
        <v>68</v>
      </c>
      <c r="W950" s="17" t="s">
        <v>53</v>
      </c>
      <c r="X950" s="17">
        <v>8</v>
      </c>
      <c r="Y950" s="19">
        <f>streaming_service_data!$X950*streaming_service_data!$E950</f>
        <v>95.92</v>
      </c>
      <c r="Z950" s="17" t="s">
        <v>408</v>
      </c>
      <c r="AA950" s="17">
        <v>2023</v>
      </c>
      <c r="AB950" s="17" t="str">
        <f t="shared" si="70"/>
        <v>Jan</v>
      </c>
      <c r="AC950" s="17">
        <f t="shared" si="71"/>
        <v>2024</v>
      </c>
      <c r="AD950" s="17" t="s">
        <v>478</v>
      </c>
      <c r="AE950" s="38">
        <f t="shared" si="72"/>
        <v>2.72</v>
      </c>
      <c r="AF950" s="31">
        <f t="shared" si="73"/>
        <v>0.36764705882352944</v>
      </c>
      <c r="AG950" s="17">
        <f ca="1">TODAY()-streaming_service_data!$D950</f>
        <v>442</v>
      </c>
      <c r="AH950" s="20" t="str">
        <f ca="1">IF(AG950&lt;=100,"Active",IF(streaming_service_data!$AG950&lt;200,"Moderate","In-Active"))</f>
        <v>In-Active</v>
      </c>
      <c r="AI950" s="2">
        <f t="shared" si="74"/>
        <v>8</v>
      </c>
    </row>
    <row r="951" spans="1:35" s="2" customFormat="1" ht="15" x14ac:dyDescent="0.2">
      <c r="A951" s="21">
        <v>9528</v>
      </c>
      <c r="B951" s="21" t="s">
        <v>375</v>
      </c>
      <c r="C951" s="22">
        <v>44973</v>
      </c>
      <c r="D951" s="22">
        <v>45638</v>
      </c>
      <c r="E951" s="21">
        <v>11.99</v>
      </c>
      <c r="F951" s="21">
        <v>181</v>
      </c>
      <c r="G951" s="21" t="s">
        <v>24</v>
      </c>
      <c r="H951" s="21">
        <v>5</v>
      </c>
      <c r="I951" s="21">
        <v>5</v>
      </c>
      <c r="J951" s="21" t="b">
        <v>0</v>
      </c>
      <c r="K951" s="21">
        <v>860</v>
      </c>
      <c r="L951" s="21">
        <v>148</v>
      </c>
      <c r="M951" s="21" t="s">
        <v>25</v>
      </c>
      <c r="N951" s="21" t="s">
        <v>40</v>
      </c>
      <c r="O951" s="21" t="s">
        <v>41</v>
      </c>
      <c r="P951" s="21">
        <v>3</v>
      </c>
      <c r="Q951" s="21">
        <v>4.3</v>
      </c>
      <c r="R951" s="21" t="b">
        <v>1</v>
      </c>
      <c r="S951" s="21" t="s">
        <v>28</v>
      </c>
      <c r="T951" s="21">
        <v>433</v>
      </c>
      <c r="U951" s="21" t="s">
        <v>65</v>
      </c>
      <c r="V951" s="21" t="s">
        <v>52</v>
      </c>
      <c r="W951" s="21" t="s">
        <v>75</v>
      </c>
      <c r="X951" s="21">
        <v>21</v>
      </c>
      <c r="Y951" s="23">
        <f>streaming_service_data!$X951*streaming_service_data!$E951</f>
        <v>251.79</v>
      </c>
      <c r="Z951" s="21" t="s">
        <v>405</v>
      </c>
      <c r="AA951" s="21">
        <v>2023</v>
      </c>
      <c r="AB951" s="21" t="str">
        <f t="shared" si="70"/>
        <v>Dec</v>
      </c>
      <c r="AC951" s="21">
        <f t="shared" si="71"/>
        <v>2024</v>
      </c>
      <c r="AD951" s="21" t="s">
        <v>478</v>
      </c>
      <c r="AE951" s="39">
        <f t="shared" si="72"/>
        <v>60.333333333333336</v>
      </c>
      <c r="AF951" s="35">
        <f t="shared" si="73"/>
        <v>1.6574585635359115E-2</v>
      </c>
      <c r="AG951" s="21">
        <f ca="1">TODAY()-streaming_service_data!$D951</f>
        <v>107</v>
      </c>
      <c r="AH951" s="24" t="str">
        <f ca="1">IF(AG951&lt;=100,"Active",IF(streaming_service_data!$AG951&lt;200,"Moderate","In-Active"))</f>
        <v>Moderate</v>
      </c>
      <c r="AI951" s="2">
        <f t="shared" si="74"/>
        <v>21</v>
      </c>
    </row>
    <row r="952" spans="1:35" s="2" customFormat="1" ht="15" x14ac:dyDescent="0.2">
      <c r="A952" s="17">
        <v>9537</v>
      </c>
      <c r="B952" s="17" t="s">
        <v>220</v>
      </c>
      <c r="C952" s="25">
        <v>45342</v>
      </c>
      <c r="D952" s="25">
        <v>45616</v>
      </c>
      <c r="E952" s="17">
        <v>11.99</v>
      </c>
      <c r="F952" s="17">
        <v>386</v>
      </c>
      <c r="G952" s="17" t="s">
        <v>62</v>
      </c>
      <c r="H952" s="17">
        <v>3</v>
      </c>
      <c r="I952" s="17">
        <v>3</v>
      </c>
      <c r="J952" s="17" t="b">
        <v>0</v>
      </c>
      <c r="K952" s="17">
        <v>693</v>
      </c>
      <c r="L952" s="17">
        <v>61</v>
      </c>
      <c r="M952" s="17" t="s">
        <v>44</v>
      </c>
      <c r="N952" s="17" t="s">
        <v>64</v>
      </c>
      <c r="O952" s="17" t="s">
        <v>27</v>
      </c>
      <c r="P952" s="17">
        <v>48</v>
      </c>
      <c r="Q952" s="17">
        <v>3.8</v>
      </c>
      <c r="R952" s="17" t="b">
        <v>0</v>
      </c>
      <c r="S952" s="17" t="s">
        <v>28</v>
      </c>
      <c r="T952" s="17">
        <v>4942</v>
      </c>
      <c r="U952" s="17" t="s">
        <v>51</v>
      </c>
      <c r="V952" s="17" t="s">
        <v>30</v>
      </c>
      <c r="W952" s="17" t="s">
        <v>75</v>
      </c>
      <c r="X952" s="17">
        <v>9</v>
      </c>
      <c r="Y952" s="19">
        <f>streaming_service_data!$X952*streaming_service_data!$E952</f>
        <v>107.91</v>
      </c>
      <c r="Z952" s="17" t="s">
        <v>405</v>
      </c>
      <c r="AA952" s="17">
        <v>2024</v>
      </c>
      <c r="AB952" s="17" t="str">
        <f t="shared" si="70"/>
        <v>Nov</v>
      </c>
      <c r="AC952" s="17">
        <f t="shared" si="71"/>
        <v>2024</v>
      </c>
      <c r="AD952" s="17" t="s">
        <v>478</v>
      </c>
      <c r="AE952" s="38">
        <f t="shared" si="72"/>
        <v>8.0416666666666661</v>
      </c>
      <c r="AF952" s="31">
        <f t="shared" si="73"/>
        <v>0.12435233160621761</v>
      </c>
      <c r="AG952" s="17">
        <f ca="1">TODAY()-streaming_service_data!$D952</f>
        <v>129</v>
      </c>
      <c r="AH952" s="20" t="str">
        <f ca="1">IF(AG952&lt;=100,"Active",IF(streaming_service_data!$AG952&lt;200,"Moderate","In-Active"))</f>
        <v>Moderate</v>
      </c>
      <c r="AI952" s="2">
        <f t="shared" si="74"/>
        <v>9</v>
      </c>
    </row>
    <row r="953" spans="1:35" s="2" customFormat="1" ht="15" x14ac:dyDescent="0.2">
      <c r="A953" s="21">
        <v>9538</v>
      </c>
      <c r="B953" s="21" t="s">
        <v>181</v>
      </c>
      <c r="C953" s="22">
        <v>44951</v>
      </c>
      <c r="D953" s="22">
        <v>45626</v>
      </c>
      <c r="E953" s="21">
        <v>15.99</v>
      </c>
      <c r="F953" s="21">
        <v>174</v>
      </c>
      <c r="G953" s="21" t="s">
        <v>33</v>
      </c>
      <c r="H953" s="21">
        <v>4</v>
      </c>
      <c r="I953" s="21">
        <v>3</v>
      </c>
      <c r="J953" s="21" t="b">
        <v>0</v>
      </c>
      <c r="K953" s="21">
        <v>30</v>
      </c>
      <c r="L953" s="21">
        <v>136</v>
      </c>
      <c r="M953" s="21" t="s">
        <v>25</v>
      </c>
      <c r="N953" s="21" t="s">
        <v>64</v>
      </c>
      <c r="O953" s="21" t="s">
        <v>41</v>
      </c>
      <c r="P953" s="21">
        <v>4</v>
      </c>
      <c r="Q953" s="21">
        <v>3.1</v>
      </c>
      <c r="R953" s="21" t="b">
        <v>1</v>
      </c>
      <c r="S953" s="21" t="s">
        <v>28</v>
      </c>
      <c r="T953" s="21">
        <v>4503</v>
      </c>
      <c r="U953" s="21" t="s">
        <v>29</v>
      </c>
      <c r="V953" s="21" t="s">
        <v>30</v>
      </c>
      <c r="W953" s="21" t="s">
        <v>53</v>
      </c>
      <c r="X953" s="21">
        <v>22</v>
      </c>
      <c r="Y953" s="23">
        <f>streaming_service_data!$X953*streaming_service_data!$E953</f>
        <v>351.78000000000003</v>
      </c>
      <c r="Z953" s="21" t="s">
        <v>404</v>
      </c>
      <c r="AA953" s="21">
        <v>2023</v>
      </c>
      <c r="AB953" s="21" t="str">
        <f t="shared" si="70"/>
        <v>Nov</v>
      </c>
      <c r="AC953" s="21">
        <f t="shared" si="71"/>
        <v>2024</v>
      </c>
      <c r="AD953" s="21" t="s">
        <v>480</v>
      </c>
      <c r="AE953" s="39">
        <f t="shared" si="72"/>
        <v>43.5</v>
      </c>
      <c r="AF953" s="35">
        <f t="shared" si="73"/>
        <v>2.2988505747126436E-2</v>
      </c>
      <c r="AG953" s="21">
        <f ca="1">TODAY()-streaming_service_data!$D953</f>
        <v>119</v>
      </c>
      <c r="AH953" s="24" t="str">
        <f ca="1">IF(AG953&lt;=100,"Active",IF(streaming_service_data!$AG953&lt;200,"Moderate","In-Active"))</f>
        <v>Moderate</v>
      </c>
      <c r="AI953" s="2">
        <f t="shared" si="74"/>
        <v>22</v>
      </c>
    </row>
    <row r="954" spans="1:35" s="2" customFormat="1" ht="15" x14ac:dyDescent="0.2">
      <c r="A954" s="17">
        <v>9555</v>
      </c>
      <c r="B954" s="17" t="s">
        <v>214</v>
      </c>
      <c r="C954" s="25">
        <v>45330</v>
      </c>
      <c r="D954" s="25">
        <v>45618</v>
      </c>
      <c r="E954" s="17">
        <v>11.99</v>
      </c>
      <c r="F954" s="17">
        <v>354</v>
      </c>
      <c r="G954" s="17" t="s">
        <v>46</v>
      </c>
      <c r="H954" s="17">
        <v>1</v>
      </c>
      <c r="I954" s="17">
        <v>1</v>
      </c>
      <c r="J954" s="17" t="b">
        <v>1</v>
      </c>
      <c r="K954" s="17">
        <v>225</v>
      </c>
      <c r="L954" s="17">
        <v>1</v>
      </c>
      <c r="M954" s="17" t="s">
        <v>44</v>
      </c>
      <c r="N954" s="17" t="s">
        <v>64</v>
      </c>
      <c r="O954" s="17" t="s">
        <v>27</v>
      </c>
      <c r="P954" s="17">
        <v>83</v>
      </c>
      <c r="Q954" s="17">
        <v>4.3</v>
      </c>
      <c r="R954" s="17" t="b">
        <v>1</v>
      </c>
      <c r="S954" s="17" t="s">
        <v>28</v>
      </c>
      <c r="T954" s="17">
        <v>548</v>
      </c>
      <c r="U954" s="17" t="s">
        <v>65</v>
      </c>
      <c r="V954" s="17" t="s">
        <v>68</v>
      </c>
      <c r="W954" s="17" t="s">
        <v>37</v>
      </c>
      <c r="X954" s="17">
        <v>9</v>
      </c>
      <c r="Y954" s="19">
        <f>streaming_service_data!$X954*streaming_service_data!$E954</f>
        <v>107.91</v>
      </c>
      <c r="Z954" s="17" t="s">
        <v>405</v>
      </c>
      <c r="AA954" s="17">
        <v>2024</v>
      </c>
      <c r="AB954" s="17" t="str">
        <f t="shared" si="70"/>
        <v>Nov</v>
      </c>
      <c r="AC954" s="17">
        <f t="shared" si="71"/>
        <v>2024</v>
      </c>
      <c r="AD954" s="17" t="s">
        <v>478</v>
      </c>
      <c r="AE954" s="38">
        <f t="shared" si="72"/>
        <v>4.2650602409638552</v>
      </c>
      <c r="AF954" s="31">
        <f t="shared" si="73"/>
        <v>0.2344632768361582</v>
      </c>
      <c r="AG954" s="17">
        <f ca="1">TODAY()-streaming_service_data!$D954</f>
        <v>127</v>
      </c>
      <c r="AH954" s="20" t="str">
        <f ca="1">IF(AG954&lt;=100,"Active",IF(streaming_service_data!$AG954&lt;200,"Moderate","In-Active"))</f>
        <v>Moderate</v>
      </c>
      <c r="AI954" s="2">
        <f t="shared" si="74"/>
        <v>9</v>
      </c>
    </row>
    <row r="955" spans="1:35" s="2" customFormat="1" ht="15" x14ac:dyDescent="0.2">
      <c r="A955" s="21">
        <v>9564</v>
      </c>
      <c r="B955" s="21" t="s">
        <v>105</v>
      </c>
      <c r="C955" s="22">
        <v>45042</v>
      </c>
      <c r="D955" s="22">
        <v>45394</v>
      </c>
      <c r="E955" s="21">
        <v>15.99</v>
      </c>
      <c r="F955" s="21">
        <v>203</v>
      </c>
      <c r="G955" s="21" t="s">
        <v>62</v>
      </c>
      <c r="H955" s="21">
        <v>5</v>
      </c>
      <c r="I955" s="21">
        <v>1</v>
      </c>
      <c r="J955" s="21" t="b">
        <v>0</v>
      </c>
      <c r="K955" s="21">
        <v>347</v>
      </c>
      <c r="L955" s="21">
        <v>18</v>
      </c>
      <c r="M955" s="21" t="s">
        <v>59</v>
      </c>
      <c r="N955" s="21" t="s">
        <v>64</v>
      </c>
      <c r="O955" s="21" t="s">
        <v>50</v>
      </c>
      <c r="P955" s="21">
        <v>8</v>
      </c>
      <c r="Q955" s="21">
        <v>4.4000000000000004</v>
      </c>
      <c r="R955" s="21" t="b">
        <v>1</v>
      </c>
      <c r="S955" s="21" t="s">
        <v>28</v>
      </c>
      <c r="T955" s="21">
        <v>476</v>
      </c>
      <c r="U955" s="21" t="s">
        <v>57</v>
      </c>
      <c r="V955" s="21" t="s">
        <v>60</v>
      </c>
      <c r="W955" s="21" t="s">
        <v>75</v>
      </c>
      <c r="X955" s="21">
        <v>11</v>
      </c>
      <c r="Y955" s="23">
        <f>streaming_service_data!$X955*streaming_service_data!$E955</f>
        <v>175.89000000000001</v>
      </c>
      <c r="Z955" s="21" t="s">
        <v>407</v>
      </c>
      <c r="AA955" s="21">
        <v>2023</v>
      </c>
      <c r="AB955" s="21" t="str">
        <f t="shared" si="70"/>
        <v>Apr</v>
      </c>
      <c r="AC955" s="21">
        <f t="shared" si="71"/>
        <v>2024</v>
      </c>
      <c r="AD955" s="21" t="s">
        <v>480</v>
      </c>
      <c r="AE955" s="39">
        <f t="shared" si="72"/>
        <v>25.375</v>
      </c>
      <c r="AF955" s="35">
        <f t="shared" si="73"/>
        <v>3.9408866995073892E-2</v>
      </c>
      <c r="AG955" s="21">
        <f ca="1">TODAY()-streaming_service_data!$D955</f>
        <v>351</v>
      </c>
      <c r="AH955" s="24" t="str">
        <f ca="1">IF(AG955&lt;=100,"Active",IF(streaming_service_data!$AG955&lt;200,"Moderate","In-Active"))</f>
        <v>In-Active</v>
      </c>
      <c r="AI955" s="2">
        <f t="shared" si="74"/>
        <v>11</v>
      </c>
    </row>
    <row r="956" spans="1:35" s="2" customFormat="1" ht="15" x14ac:dyDescent="0.2">
      <c r="A956" s="17">
        <v>9575</v>
      </c>
      <c r="B956" s="17" t="s">
        <v>146</v>
      </c>
      <c r="C956" s="25">
        <v>44982</v>
      </c>
      <c r="D956" s="25">
        <v>45639</v>
      </c>
      <c r="E956" s="17">
        <v>11.99</v>
      </c>
      <c r="F956" s="17">
        <v>483</v>
      </c>
      <c r="G956" s="17" t="s">
        <v>55</v>
      </c>
      <c r="H956" s="17">
        <v>2</v>
      </c>
      <c r="I956" s="17">
        <v>6</v>
      </c>
      <c r="J956" s="17" t="b">
        <v>0</v>
      </c>
      <c r="K956" s="17">
        <v>386</v>
      </c>
      <c r="L956" s="17">
        <v>192</v>
      </c>
      <c r="M956" s="17" t="s">
        <v>59</v>
      </c>
      <c r="N956" s="17" t="s">
        <v>26</v>
      </c>
      <c r="O956" s="17" t="s">
        <v>67</v>
      </c>
      <c r="P956" s="17">
        <v>95</v>
      </c>
      <c r="Q956" s="17">
        <v>4.5999999999999996</v>
      </c>
      <c r="R956" s="17" t="b">
        <v>1</v>
      </c>
      <c r="S956" s="17" t="s">
        <v>28</v>
      </c>
      <c r="T956" s="17">
        <v>4422</v>
      </c>
      <c r="U956" s="17" t="s">
        <v>35</v>
      </c>
      <c r="V956" s="17" t="s">
        <v>68</v>
      </c>
      <c r="W956" s="17" t="s">
        <v>31</v>
      </c>
      <c r="X956" s="17">
        <v>21</v>
      </c>
      <c r="Y956" s="19">
        <f>streaming_service_data!$X956*streaming_service_data!$E956</f>
        <v>251.79</v>
      </c>
      <c r="Z956" s="17" t="s">
        <v>405</v>
      </c>
      <c r="AA956" s="17">
        <v>2023</v>
      </c>
      <c r="AB956" s="17" t="str">
        <f t="shared" si="70"/>
        <v>Dec</v>
      </c>
      <c r="AC956" s="17">
        <f t="shared" si="71"/>
        <v>2024</v>
      </c>
      <c r="AD956" s="17" t="s">
        <v>478</v>
      </c>
      <c r="AE956" s="38">
        <f t="shared" si="72"/>
        <v>5.0842105263157897</v>
      </c>
      <c r="AF956" s="31">
        <f t="shared" si="73"/>
        <v>0.19668737060041408</v>
      </c>
      <c r="AG956" s="17">
        <f ca="1">TODAY()-streaming_service_data!$D956</f>
        <v>106</v>
      </c>
      <c r="AH956" s="20" t="str">
        <f ca="1">IF(AG956&lt;=100,"Active",IF(streaming_service_data!$AG956&lt;200,"Moderate","In-Active"))</f>
        <v>Moderate</v>
      </c>
      <c r="AI956" s="2">
        <f t="shared" si="74"/>
        <v>21</v>
      </c>
    </row>
    <row r="957" spans="1:35" s="2" customFormat="1" ht="15" x14ac:dyDescent="0.2">
      <c r="A957" s="21">
        <v>9593</v>
      </c>
      <c r="B957" s="21" t="s">
        <v>327</v>
      </c>
      <c r="C957" s="22">
        <v>45270</v>
      </c>
      <c r="D957" s="22">
        <v>45620</v>
      </c>
      <c r="E957" s="21">
        <v>15.99</v>
      </c>
      <c r="F957" s="21">
        <v>330</v>
      </c>
      <c r="G957" s="21" t="s">
        <v>55</v>
      </c>
      <c r="H957" s="21">
        <v>3</v>
      </c>
      <c r="I957" s="21">
        <v>1</v>
      </c>
      <c r="J957" s="21" t="b">
        <v>1</v>
      </c>
      <c r="K957" s="21">
        <v>69</v>
      </c>
      <c r="L957" s="21">
        <v>101</v>
      </c>
      <c r="M957" s="21" t="s">
        <v>44</v>
      </c>
      <c r="N957" s="21" t="s">
        <v>26</v>
      </c>
      <c r="O957" s="21" t="s">
        <v>56</v>
      </c>
      <c r="P957" s="21">
        <v>38</v>
      </c>
      <c r="Q957" s="21">
        <v>3</v>
      </c>
      <c r="R957" s="21" t="b">
        <v>1</v>
      </c>
      <c r="S957" s="21" t="s">
        <v>28</v>
      </c>
      <c r="T957" s="21">
        <v>4990</v>
      </c>
      <c r="U957" s="21" t="s">
        <v>35</v>
      </c>
      <c r="V957" s="21" t="s">
        <v>68</v>
      </c>
      <c r="W957" s="21" t="s">
        <v>37</v>
      </c>
      <c r="X957" s="21">
        <v>11</v>
      </c>
      <c r="Y957" s="23">
        <f>streaming_service_data!$X957*streaming_service_data!$E957</f>
        <v>175.89000000000001</v>
      </c>
      <c r="Z957" s="21" t="s">
        <v>415</v>
      </c>
      <c r="AA957" s="21">
        <v>2023</v>
      </c>
      <c r="AB957" s="21" t="str">
        <f t="shared" si="70"/>
        <v>Nov</v>
      </c>
      <c r="AC957" s="21">
        <f t="shared" si="71"/>
        <v>2024</v>
      </c>
      <c r="AD957" s="21" t="s">
        <v>480</v>
      </c>
      <c r="AE957" s="39">
        <f t="shared" si="72"/>
        <v>8.6842105263157894</v>
      </c>
      <c r="AF957" s="35">
        <f t="shared" si="73"/>
        <v>0.11515151515151516</v>
      </c>
      <c r="AG957" s="21">
        <f ca="1">TODAY()-streaming_service_data!$D957</f>
        <v>125</v>
      </c>
      <c r="AH957" s="24" t="str">
        <f ca="1">IF(AG957&lt;=100,"Active",IF(streaming_service_data!$AG957&lt;200,"Moderate","In-Active"))</f>
        <v>Moderate</v>
      </c>
      <c r="AI957" s="2">
        <f t="shared" si="74"/>
        <v>11</v>
      </c>
    </row>
    <row r="958" spans="1:35" s="2" customFormat="1" ht="15" x14ac:dyDescent="0.2">
      <c r="A958" s="17">
        <v>9594</v>
      </c>
      <c r="B958" s="17" t="s">
        <v>99</v>
      </c>
      <c r="C958" s="25">
        <v>45583</v>
      </c>
      <c r="D958" s="25">
        <v>45363</v>
      </c>
      <c r="E958" s="17">
        <v>7.99</v>
      </c>
      <c r="F958" s="17">
        <v>158</v>
      </c>
      <c r="G958" s="17" t="s">
        <v>24</v>
      </c>
      <c r="H958" s="17">
        <v>2</v>
      </c>
      <c r="I958" s="17">
        <v>5</v>
      </c>
      <c r="J958" s="17" t="b">
        <v>1</v>
      </c>
      <c r="K958" s="17">
        <v>861</v>
      </c>
      <c r="L958" s="17">
        <v>125</v>
      </c>
      <c r="M958" s="17" t="s">
        <v>74</v>
      </c>
      <c r="N958" s="17" t="s">
        <v>49</v>
      </c>
      <c r="O958" s="17" t="s">
        <v>56</v>
      </c>
      <c r="P958" s="17">
        <v>95</v>
      </c>
      <c r="Q958" s="17">
        <v>4.4000000000000004</v>
      </c>
      <c r="R958" s="17" t="b">
        <v>1</v>
      </c>
      <c r="S958" s="17" t="s">
        <v>28</v>
      </c>
      <c r="T958" s="17">
        <v>513</v>
      </c>
      <c r="U958" s="17" t="s">
        <v>57</v>
      </c>
      <c r="V958" s="17" t="s">
        <v>52</v>
      </c>
      <c r="W958" s="17" t="s">
        <v>31</v>
      </c>
      <c r="X958" s="17">
        <v>7</v>
      </c>
      <c r="Y958" s="19">
        <f>streaming_service_data!$X958*streaming_service_data!$E958</f>
        <v>55.93</v>
      </c>
      <c r="Z958" s="17" t="s">
        <v>413</v>
      </c>
      <c r="AA958" s="17">
        <v>2024</v>
      </c>
      <c r="AB958" s="17" t="str">
        <f t="shared" si="70"/>
        <v>Mar</v>
      </c>
      <c r="AC958" s="17">
        <f t="shared" si="71"/>
        <v>2024</v>
      </c>
      <c r="AD958" s="17" t="s">
        <v>479</v>
      </c>
      <c r="AE958" s="38">
        <f t="shared" si="72"/>
        <v>1.6631578947368422</v>
      </c>
      <c r="AF958" s="31">
        <f t="shared" si="73"/>
        <v>0.60126582278481011</v>
      </c>
      <c r="AG958" s="17">
        <f ca="1">TODAY()-streaming_service_data!$D958</f>
        <v>382</v>
      </c>
      <c r="AH958" s="20" t="str">
        <f ca="1">IF(AG958&lt;=100,"Active",IF(streaming_service_data!$AG958&lt;200,"Moderate","In-Active"))</f>
        <v>In-Active</v>
      </c>
      <c r="AI958" s="2">
        <f t="shared" si="74"/>
        <v>7</v>
      </c>
    </row>
    <row r="959" spans="1:35" s="2" customFormat="1" ht="15" x14ac:dyDescent="0.2">
      <c r="A959" s="21">
        <v>9597</v>
      </c>
      <c r="B959" s="21" t="s">
        <v>91</v>
      </c>
      <c r="C959" s="22">
        <v>45455</v>
      </c>
      <c r="D959" s="22">
        <v>45334</v>
      </c>
      <c r="E959" s="21">
        <v>11.99</v>
      </c>
      <c r="F959" s="21">
        <v>447</v>
      </c>
      <c r="G959" s="21" t="s">
        <v>79</v>
      </c>
      <c r="H959" s="21">
        <v>5</v>
      </c>
      <c r="I959" s="21">
        <v>5</v>
      </c>
      <c r="J959" s="21" t="b">
        <v>0</v>
      </c>
      <c r="K959" s="21">
        <v>73</v>
      </c>
      <c r="L959" s="21">
        <v>138</v>
      </c>
      <c r="M959" s="21" t="s">
        <v>63</v>
      </c>
      <c r="N959" s="21" t="s">
        <v>40</v>
      </c>
      <c r="O959" s="21" t="s">
        <v>27</v>
      </c>
      <c r="P959" s="21">
        <v>84</v>
      </c>
      <c r="Q959" s="21">
        <v>4.0999999999999996</v>
      </c>
      <c r="R959" s="21" t="b">
        <v>0</v>
      </c>
      <c r="S959" s="21" t="s">
        <v>28</v>
      </c>
      <c r="T959" s="21">
        <v>784</v>
      </c>
      <c r="U959" s="21" t="s">
        <v>29</v>
      </c>
      <c r="V959" s="21" t="s">
        <v>36</v>
      </c>
      <c r="W959" s="21" t="s">
        <v>75</v>
      </c>
      <c r="X959" s="21">
        <v>4</v>
      </c>
      <c r="Y959" s="23">
        <f>streaming_service_data!$X959*streaming_service_data!$E959</f>
        <v>47.96</v>
      </c>
      <c r="Z959" s="21" t="s">
        <v>409</v>
      </c>
      <c r="AA959" s="21">
        <v>2024</v>
      </c>
      <c r="AB959" s="21" t="str">
        <f t="shared" si="70"/>
        <v>Feb</v>
      </c>
      <c r="AC959" s="21">
        <f t="shared" si="71"/>
        <v>2024</v>
      </c>
      <c r="AD959" s="21" t="s">
        <v>478</v>
      </c>
      <c r="AE959" s="39">
        <f t="shared" si="72"/>
        <v>5.3214285714285712</v>
      </c>
      <c r="AF959" s="35">
        <f t="shared" si="73"/>
        <v>0.18791946308724833</v>
      </c>
      <c r="AG959" s="21">
        <f ca="1">TODAY()-streaming_service_data!$D959</f>
        <v>411</v>
      </c>
      <c r="AH959" s="24" t="str">
        <f ca="1">IF(AG959&lt;=100,"Active",IF(streaming_service_data!$AG959&lt;200,"Moderate","In-Active"))</f>
        <v>In-Active</v>
      </c>
      <c r="AI959" s="2">
        <f t="shared" si="74"/>
        <v>4</v>
      </c>
    </row>
    <row r="960" spans="1:35" s="2" customFormat="1" ht="15" x14ac:dyDescent="0.2">
      <c r="A960" s="17">
        <v>9609</v>
      </c>
      <c r="B960" s="17" t="s">
        <v>213</v>
      </c>
      <c r="C960" s="25">
        <v>44994</v>
      </c>
      <c r="D960" s="25">
        <v>45623</v>
      </c>
      <c r="E960" s="17">
        <v>11.99</v>
      </c>
      <c r="F960" s="17">
        <v>292</v>
      </c>
      <c r="G960" s="17" t="s">
        <v>79</v>
      </c>
      <c r="H960" s="17">
        <v>3</v>
      </c>
      <c r="I960" s="17">
        <v>4</v>
      </c>
      <c r="J960" s="17" t="b">
        <v>1</v>
      </c>
      <c r="K960" s="17">
        <v>653</v>
      </c>
      <c r="L960" s="17">
        <v>173</v>
      </c>
      <c r="M960" s="17" t="s">
        <v>59</v>
      </c>
      <c r="N960" s="17" t="s">
        <v>40</v>
      </c>
      <c r="O960" s="17" t="s">
        <v>27</v>
      </c>
      <c r="P960" s="17">
        <v>8</v>
      </c>
      <c r="Q960" s="17">
        <v>3.5</v>
      </c>
      <c r="R960" s="17" t="b">
        <v>0</v>
      </c>
      <c r="S960" s="17" t="s">
        <v>28</v>
      </c>
      <c r="T960" s="17">
        <v>3823</v>
      </c>
      <c r="U960" s="17" t="s">
        <v>35</v>
      </c>
      <c r="V960" s="17" t="s">
        <v>60</v>
      </c>
      <c r="W960" s="17" t="s">
        <v>37</v>
      </c>
      <c r="X960" s="17">
        <v>20</v>
      </c>
      <c r="Y960" s="19">
        <f>streaming_service_data!$X960*streaming_service_data!$E960</f>
        <v>239.8</v>
      </c>
      <c r="Z960" s="17" t="s">
        <v>406</v>
      </c>
      <c r="AA960" s="17">
        <v>2023</v>
      </c>
      <c r="AB960" s="17" t="str">
        <f t="shared" si="70"/>
        <v>Nov</v>
      </c>
      <c r="AC960" s="17">
        <f t="shared" si="71"/>
        <v>2024</v>
      </c>
      <c r="AD960" s="17" t="s">
        <v>478</v>
      </c>
      <c r="AE960" s="38">
        <f t="shared" si="72"/>
        <v>36.5</v>
      </c>
      <c r="AF960" s="31">
        <f t="shared" si="73"/>
        <v>2.7397260273972601E-2</v>
      </c>
      <c r="AG960" s="17">
        <f ca="1">TODAY()-streaming_service_data!$D960</f>
        <v>122</v>
      </c>
      <c r="AH960" s="20" t="str">
        <f ca="1">IF(AG960&lt;=100,"Active",IF(streaming_service_data!$AG960&lt;200,"Moderate","In-Active"))</f>
        <v>Moderate</v>
      </c>
      <c r="AI960" s="2">
        <f t="shared" si="74"/>
        <v>20</v>
      </c>
    </row>
    <row r="961" spans="1:35" s="2" customFormat="1" ht="15" x14ac:dyDescent="0.2">
      <c r="A961" s="21">
        <v>9618</v>
      </c>
      <c r="B961" s="21" t="s">
        <v>151</v>
      </c>
      <c r="C961" s="22">
        <v>45613</v>
      </c>
      <c r="D961" s="22">
        <v>45626</v>
      </c>
      <c r="E961" s="21">
        <v>11.99</v>
      </c>
      <c r="F961" s="21">
        <v>30</v>
      </c>
      <c r="G961" s="21" t="s">
        <v>62</v>
      </c>
      <c r="H961" s="21">
        <v>5</v>
      </c>
      <c r="I961" s="21">
        <v>4</v>
      </c>
      <c r="J961" s="21" t="b">
        <v>1</v>
      </c>
      <c r="K961" s="21">
        <v>310</v>
      </c>
      <c r="L961" s="21">
        <v>162</v>
      </c>
      <c r="M961" s="21" t="s">
        <v>59</v>
      </c>
      <c r="N961" s="21" t="s">
        <v>40</v>
      </c>
      <c r="O961" s="21" t="s">
        <v>34</v>
      </c>
      <c r="P961" s="21">
        <v>30</v>
      </c>
      <c r="Q961" s="21">
        <v>3.1</v>
      </c>
      <c r="R961" s="21" t="b">
        <v>1</v>
      </c>
      <c r="S961" s="21" t="s">
        <v>28</v>
      </c>
      <c r="T961" s="21">
        <v>3566</v>
      </c>
      <c r="U961" s="21" t="s">
        <v>51</v>
      </c>
      <c r="V961" s="21" t="s">
        <v>36</v>
      </c>
      <c r="W961" s="21" t="s">
        <v>37</v>
      </c>
      <c r="X961" s="21">
        <v>1</v>
      </c>
      <c r="Y961" s="23">
        <f>streaming_service_data!$X961*streaming_service_data!$E961</f>
        <v>11.99</v>
      </c>
      <c r="Z961" s="21" t="s">
        <v>414</v>
      </c>
      <c r="AA961" s="21">
        <v>2024</v>
      </c>
      <c r="AB961" s="21" t="str">
        <f t="shared" si="70"/>
        <v>Nov</v>
      </c>
      <c r="AC961" s="21">
        <f t="shared" si="71"/>
        <v>2024</v>
      </c>
      <c r="AD961" s="21" t="s">
        <v>478</v>
      </c>
      <c r="AE961" s="39">
        <f t="shared" si="72"/>
        <v>1</v>
      </c>
      <c r="AF961" s="35">
        <f t="shared" si="73"/>
        <v>1</v>
      </c>
      <c r="AG961" s="21">
        <f ca="1">TODAY()-streaming_service_data!$D961</f>
        <v>119</v>
      </c>
      <c r="AH961" s="24" t="str">
        <f ca="1">IF(AG961&lt;=100,"Active",IF(streaming_service_data!$AG961&lt;200,"Moderate","In-Active"))</f>
        <v>Moderate</v>
      </c>
      <c r="AI961" s="2">
        <f t="shared" si="74"/>
        <v>1</v>
      </c>
    </row>
    <row r="962" spans="1:35" s="2" customFormat="1" ht="15" x14ac:dyDescent="0.2">
      <c r="A962" s="17">
        <v>9628</v>
      </c>
      <c r="B962" s="17" t="s">
        <v>139</v>
      </c>
      <c r="C962" s="25">
        <v>45226</v>
      </c>
      <c r="D962" s="25">
        <v>45608</v>
      </c>
      <c r="E962" s="17">
        <v>7.99</v>
      </c>
      <c r="F962" s="17">
        <v>401</v>
      </c>
      <c r="G962" s="17" t="s">
        <v>62</v>
      </c>
      <c r="H962" s="17">
        <v>5</v>
      </c>
      <c r="I962" s="17">
        <v>6</v>
      </c>
      <c r="J962" s="17" t="b">
        <v>0</v>
      </c>
      <c r="K962" s="17">
        <v>308</v>
      </c>
      <c r="L962" s="17">
        <v>103</v>
      </c>
      <c r="M962" s="17" t="s">
        <v>25</v>
      </c>
      <c r="N962" s="17" t="s">
        <v>49</v>
      </c>
      <c r="O962" s="17" t="s">
        <v>41</v>
      </c>
      <c r="P962" s="17">
        <v>98</v>
      </c>
      <c r="Q962" s="17">
        <v>3.1</v>
      </c>
      <c r="R962" s="17" t="b">
        <v>1</v>
      </c>
      <c r="S962" s="17" t="s">
        <v>28</v>
      </c>
      <c r="T962" s="17">
        <v>1813</v>
      </c>
      <c r="U962" s="17" t="s">
        <v>57</v>
      </c>
      <c r="V962" s="17" t="s">
        <v>30</v>
      </c>
      <c r="W962" s="17" t="s">
        <v>53</v>
      </c>
      <c r="X962" s="17">
        <v>12</v>
      </c>
      <c r="Y962" s="19">
        <f>streaming_service_data!$X962*streaming_service_data!$E962</f>
        <v>95.88</v>
      </c>
      <c r="Z962" s="17" t="s">
        <v>413</v>
      </c>
      <c r="AA962" s="17">
        <v>2023</v>
      </c>
      <c r="AB962" s="17" t="str">
        <f t="shared" ref="AB962:AB1001" si="75">LOOKUP(MONTH(D962),$AN$2:$AN$13,$AO$2:$AO$13)</f>
        <v>Nov</v>
      </c>
      <c r="AC962" s="17">
        <f t="shared" ref="AC962:AC1001" si="76">YEAR(D962)</f>
        <v>2024</v>
      </c>
      <c r="AD962" s="17" t="s">
        <v>479</v>
      </c>
      <c r="AE962" s="38">
        <f t="shared" si="72"/>
        <v>4.091836734693878</v>
      </c>
      <c r="AF962" s="31">
        <f t="shared" si="73"/>
        <v>0.24438902743142144</v>
      </c>
      <c r="AG962" s="17">
        <f ca="1">TODAY()-streaming_service_data!$D962</f>
        <v>137</v>
      </c>
      <c r="AH962" s="20" t="str">
        <f ca="1">IF(AG962&lt;=100,"Active",IF(streaming_service_data!$AG962&lt;200,"Moderate","In-Active"))</f>
        <v>Moderate</v>
      </c>
      <c r="AI962" s="2">
        <f t="shared" si="74"/>
        <v>12</v>
      </c>
    </row>
    <row r="963" spans="1:35" s="2" customFormat="1" ht="15" x14ac:dyDescent="0.2">
      <c r="A963" s="21">
        <v>9630</v>
      </c>
      <c r="B963" s="21" t="s">
        <v>80</v>
      </c>
      <c r="C963" s="22">
        <v>44932</v>
      </c>
      <c r="D963" s="22">
        <v>45622</v>
      </c>
      <c r="E963" s="21">
        <v>7.99</v>
      </c>
      <c r="F963" s="21">
        <v>264</v>
      </c>
      <c r="G963" s="21" t="s">
        <v>33</v>
      </c>
      <c r="H963" s="21">
        <v>5</v>
      </c>
      <c r="I963" s="21">
        <v>6</v>
      </c>
      <c r="J963" s="21" t="b">
        <v>0</v>
      </c>
      <c r="K963" s="21">
        <v>367</v>
      </c>
      <c r="L963" s="21">
        <v>163</v>
      </c>
      <c r="M963" s="21" t="s">
        <v>63</v>
      </c>
      <c r="N963" s="21" t="s">
        <v>64</v>
      </c>
      <c r="O963" s="21" t="s">
        <v>67</v>
      </c>
      <c r="P963" s="21">
        <v>88</v>
      </c>
      <c r="Q963" s="21">
        <v>3.5</v>
      </c>
      <c r="R963" s="21" t="b">
        <v>1</v>
      </c>
      <c r="S963" s="21" t="s">
        <v>28</v>
      </c>
      <c r="T963" s="21">
        <v>2156</v>
      </c>
      <c r="U963" s="21" t="s">
        <v>57</v>
      </c>
      <c r="V963" s="21" t="s">
        <v>60</v>
      </c>
      <c r="W963" s="21" t="s">
        <v>31</v>
      </c>
      <c r="X963" s="21">
        <v>22</v>
      </c>
      <c r="Y963" s="23">
        <f>streaming_service_data!$X963*streaming_service_data!$E963</f>
        <v>175.78</v>
      </c>
      <c r="Z963" s="21" t="s">
        <v>404</v>
      </c>
      <c r="AA963" s="21">
        <v>2023</v>
      </c>
      <c r="AB963" s="21" t="str">
        <f t="shared" si="75"/>
        <v>Nov</v>
      </c>
      <c r="AC963" s="21">
        <f t="shared" si="76"/>
        <v>2024</v>
      </c>
      <c r="AD963" s="21" t="s">
        <v>479</v>
      </c>
      <c r="AE963" s="39">
        <f t="shared" ref="AE963:AE1001" si="77">IFERROR(F963/P963,0)</f>
        <v>3</v>
      </c>
      <c r="AF963" s="35">
        <f t="shared" ref="AF963:AF1001" si="78">P963/F963</f>
        <v>0.33333333333333331</v>
      </c>
      <c r="AG963" s="21">
        <f ca="1">TODAY()-streaming_service_data!$D963</f>
        <v>123</v>
      </c>
      <c r="AH963" s="24" t="str">
        <f ca="1">IF(AG963&lt;=100,"Active",IF(streaming_service_data!$AG963&lt;200,"Moderate","In-Active"))</f>
        <v>Moderate</v>
      </c>
      <c r="AI963" s="2">
        <f t="shared" ref="AI963:AI1001" si="79">IF(IF(C963&gt;D963,DATEDIF(D963,C963,"m"),DATEDIF(C963,D963,"m"))=0,1,IF(C963&gt;D963,DATEDIF(D963,C963,"m"),DATEDIF(C963,D963,"m")))</f>
        <v>22</v>
      </c>
    </row>
    <row r="964" spans="1:35" s="2" customFormat="1" ht="15" x14ac:dyDescent="0.2">
      <c r="A964" s="17">
        <v>9635</v>
      </c>
      <c r="B964" s="17" t="s">
        <v>140</v>
      </c>
      <c r="C964" s="25">
        <v>45278</v>
      </c>
      <c r="D964" s="25">
        <v>45622</v>
      </c>
      <c r="E964" s="17">
        <v>11.99</v>
      </c>
      <c r="F964" s="17">
        <v>456</v>
      </c>
      <c r="G964" s="17" t="s">
        <v>62</v>
      </c>
      <c r="H964" s="17">
        <v>2</v>
      </c>
      <c r="I964" s="17">
        <v>5</v>
      </c>
      <c r="J964" s="17" t="b">
        <v>0</v>
      </c>
      <c r="K964" s="17">
        <v>734</v>
      </c>
      <c r="L964" s="17">
        <v>83</v>
      </c>
      <c r="M964" s="17" t="s">
        <v>48</v>
      </c>
      <c r="N964" s="17" t="s">
        <v>40</v>
      </c>
      <c r="O964" s="17" t="s">
        <v>67</v>
      </c>
      <c r="P964" s="17">
        <v>87</v>
      </c>
      <c r="Q964" s="17">
        <v>3.8</v>
      </c>
      <c r="R964" s="17" t="b">
        <v>1</v>
      </c>
      <c r="S964" s="17" t="s">
        <v>28</v>
      </c>
      <c r="T964" s="17">
        <v>581</v>
      </c>
      <c r="U964" s="17" t="s">
        <v>65</v>
      </c>
      <c r="V964" s="17" t="s">
        <v>30</v>
      </c>
      <c r="W964" s="17" t="s">
        <v>37</v>
      </c>
      <c r="X964" s="17">
        <v>11</v>
      </c>
      <c r="Y964" s="19">
        <f>streaming_service_data!$X964*streaming_service_data!$E964</f>
        <v>131.89000000000001</v>
      </c>
      <c r="Z964" s="17" t="s">
        <v>415</v>
      </c>
      <c r="AA964" s="17">
        <v>2023</v>
      </c>
      <c r="AB964" s="17" t="str">
        <f t="shared" si="75"/>
        <v>Nov</v>
      </c>
      <c r="AC964" s="17">
        <f t="shared" si="76"/>
        <v>2024</v>
      </c>
      <c r="AD964" s="17" t="s">
        <v>478</v>
      </c>
      <c r="AE964" s="38">
        <f t="shared" si="77"/>
        <v>5.2413793103448274</v>
      </c>
      <c r="AF964" s="31">
        <f t="shared" si="78"/>
        <v>0.19078947368421054</v>
      </c>
      <c r="AG964" s="17">
        <f ca="1">TODAY()-streaming_service_data!$D964</f>
        <v>123</v>
      </c>
      <c r="AH964" s="20" t="str">
        <f ca="1">IF(AG964&lt;=100,"Active",IF(streaming_service_data!$AG964&lt;200,"Moderate","In-Active"))</f>
        <v>Moderate</v>
      </c>
      <c r="AI964" s="2">
        <f t="shared" si="79"/>
        <v>11</v>
      </c>
    </row>
    <row r="965" spans="1:35" s="2" customFormat="1" ht="15" x14ac:dyDescent="0.2">
      <c r="A965" s="21">
        <v>9644</v>
      </c>
      <c r="B965" s="21" t="s">
        <v>82</v>
      </c>
      <c r="C965" s="22">
        <v>45513</v>
      </c>
      <c r="D965" s="22">
        <v>45621</v>
      </c>
      <c r="E965" s="21">
        <v>7.99</v>
      </c>
      <c r="F965" s="21">
        <v>294</v>
      </c>
      <c r="G965" s="21" t="s">
        <v>62</v>
      </c>
      <c r="H965" s="21">
        <v>4</v>
      </c>
      <c r="I965" s="21">
        <v>1</v>
      </c>
      <c r="J965" s="21" t="b">
        <v>1</v>
      </c>
      <c r="K965" s="21">
        <v>453</v>
      </c>
      <c r="L965" s="21">
        <v>149</v>
      </c>
      <c r="M965" s="21" t="s">
        <v>74</v>
      </c>
      <c r="N965" s="21" t="s">
        <v>26</v>
      </c>
      <c r="O965" s="21" t="s">
        <v>27</v>
      </c>
      <c r="P965" s="21">
        <v>82</v>
      </c>
      <c r="Q965" s="21">
        <v>3.9</v>
      </c>
      <c r="R965" s="21" t="b">
        <v>1</v>
      </c>
      <c r="S965" s="21" t="s">
        <v>28</v>
      </c>
      <c r="T965" s="21">
        <v>790</v>
      </c>
      <c r="U965" s="21" t="s">
        <v>35</v>
      </c>
      <c r="V965" s="21" t="s">
        <v>52</v>
      </c>
      <c r="W965" s="21" t="s">
        <v>53</v>
      </c>
      <c r="X965" s="21">
        <v>3</v>
      </c>
      <c r="Y965" s="23">
        <f>streaming_service_data!$X965*streaming_service_data!$E965</f>
        <v>23.97</v>
      </c>
      <c r="Z965" s="21" t="s">
        <v>411</v>
      </c>
      <c r="AA965" s="21">
        <v>2024</v>
      </c>
      <c r="AB965" s="21" t="str">
        <f t="shared" si="75"/>
        <v>Nov</v>
      </c>
      <c r="AC965" s="21">
        <f t="shared" si="76"/>
        <v>2024</v>
      </c>
      <c r="AD965" s="21" t="s">
        <v>479</v>
      </c>
      <c r="AE965" s="39">
        <f t="shared" si="77"/>
        <v>3.5853658536585367</v>
      </c>
      <c r="AF965" s="35">
        <f t="shared" si="78"/>
        <v>0.27891156462585032</v>
      </c>
      <c r="AG965" s="21">
        <f ca="1">TODAY()-streaming_service_data!$D965</f>
        <v>124</v>
      </c>
      <c r="AH965" s="24" t="str">
        <f ca="1">IF(AG965&lt;=100,"Active",IF(streaming_service_data!$AG965&lt;200,"Moderate","In-Active"))</f>
        <v>Moderate</v>
      </c>
      <c r="AI965" s="2">
        <f t="shared" si="79"/>
        <v>3</v>
      </c>
    </row>
    <row r="966" spans="1:35" s="2" customFormat="1" ht="15" x14ac:dyDescent="0.2">
      <c r="A966" s="17">
        <v>9664</v>
      </c>
      <c r="B966" s="17" t="s">
        <v>268</v>
      </c>
      <c r="C966" s="25">
        <v>45237</v>
      </c>
      <c r="D966" s="25">
        <v>45618</v>
      </c>
      <c r="E966" s="17">
        <v>11.99</v>
      </c>
      <c r="F966" s="17">
        <v>463</v>
      </c>
      <c r="G966" s="17" t="s">
        <v>62</v>
      </c>
      <c r="H966" s="17">
        <v>5</v>
      </c>
      <c r="I966" s="17">
        <v>4</v>
      </c>
      <c r="J966" s="17" t="b">
        <v>0</v>
      </c>
      <c r="K966" s="17">
        <v>961</v>
      </c>
      <c r="L966" s="17">
        <v>9</v>
      </c>
      <c r="M966" s="17" t="s">
        <v>44</v>
      </c>
      <c r="N966" s="17" t="s">
        <v>64</v>
      </c>
      <c r="O966" s="17" t="s">
        <v>50</v>
      </c>
      <c r="P966" s="17">
        <v>62</v>
      </c>
      <c r="Q966" s="17">
        <v>3.4</v>
      </c>
      <c r="R966" s="17" t="b">
        <v>1</v>
      </c>
      <c r="S966" s="17" t="s">
        <v>28</v>
      </c>
      <c r="T966" s="17">
        <v>3556</v>
      </c>
      <c r="U966" s="17" t="s">
        <v>57</v>
      </c>
      <c r="V966" s="17" t="s">
        <v>52</v>
      </c>
      <c r="W966" s="17" t="s">
        <v>37</v>
      </c>
      <c r="X966" s="17">
        <v>12</v>
      </c>
      <c r="Y966" s="19">
        <f>streaming_service_data!$X966*streaming_service_data!$E966</f>
        <v>143.88</v>
      </c>
      <c r="Z966" s="17" t="s">
        <v>414</v>
      </c>
      <c r="AA966" s="17">
        <v>2023</v>
      </c>
      <c r="AB966" s="17" t="str">
        <f t="shared" si="75"/>
        <v>Nov</v>
      </c>
      <c r="AC966" s="17">
        <f t="shared" si="76"/>
        <v>2024</v>
      </c>
      <c r="AD966" s="17" t="s">
        <v>478</v>
      </c>
      <c r="AE966" s="38">
        <f t="shared" si="77"/>
        <v>7.467741935483871</v>
      </c>
      <c r="AF966" s="31">
        <f t="shared" si="78"/>
        <v>0.13390928725701945</v>
      </c>
      <c r="AG966" s="17">
        <f ca="1">TODAY()-streaming_service_data!$D966</f>
        <v>127</v>
      </c>
      <c r="AH966" s="20" t="str">
        <f ca="1">IF(AG966&lt;=100,"Active",IF(streaming_service_data!$AG966&lt;200,"Moderate","In-Active"))</f>
        <v>Moderate</v>
      </c>
      <c r="AI966" s="2">
        <f t="shared" si="79"/>
        <v>12</v>
      </c>
    </row>
    <row r="967" spans="1:35" s="2" customFormat="1" ht="15" x14ac:dyDescent="0.2">
      <c r="A967" s="21">
        <v>9688</v>
      </c>
      <c r="B967" s="21" t="s">
        <v>316</v>
      </c>
      <c r="C967" s="22">
        <v>45307</v>
      </c>
      <c r="D967" s="22">
        <v>45394</v>
      </c>
      <c r="E967" s="21">
        <v>7.99</v>
      </c>
      <c r="F967" s="21">
        <v>56</v>
      </c>
      <c r="G967" s="21" t="s">
        <v>62</v>
      </c>
      <c r="H967" s="21">
        <v>1</v>
      </c>
      <c r="I967" s="21">
        <v>2</v>
      </c>
      <c r="J967" s="21" t="b">
        <v>1</v>
      </c>
      <c r="K967" s="21">
        <v>280</v>
      </c>
      <c r="L967" s="21">
        <v>67</v>
      </c>
      <c r="M967" s="21" t="s">
        <v>74</v>
      </c>
      <c r="N967" s="21" t="s">
        <v>64</v>
      </c>
      <c r="O967" s="21" t="s">
        <v>50</v>
      </c>
      <c r="P967" s="21">
        <v>21</v>
      </c>
      <c r="Q967" s="21">
        <v>4.5999999999999996</v>
      </c>
      <c r="R967" s="21" t="b">
        <v>0</v>
      </c>
      <c r="S967" s="21" t="s">
        <v>28</v>
      </c>
      <c r="T967" s="21">
        <v>255</v>
      </c>
      <c r="U967" s="21" t="s">
        <v>29</v>
      </c>
      <c r="V967" s="21" t="s">
        <v>36</v>
      </c>
      <c r="W967" s="21" t="s">
        <v>53</v>
      </c>
      <c r="X967" s="21">
        <v>2</v>
      </c>
      <c r="Y967" s="23">
        <f>streaming_service_data!$X967*streaming_service_data!$E967</f>
        <v>15.98</v>
      </c>
      <c r="Z967" s="21" t="s">
        <v>404</v>
      </c>
      <c r="AA967" s="21">
        <v>2024</v>
      </c>
      <c r="AB967" s="21" t="str">
        <f t="shared" si="75"/>
        <v>Apr</v>
      </c>
      <c r="AC967" s="21">
        <f t="shared" si="76"/>
        <v>2024</v>
      </c>
      <c r="AD967" s="21" t="s">
        <v>479</v>
      </c>
      <c r="AE967" s="39">
        <f t="shared" si="77"/>
        <v>2.6666666666666665</v>
      </c>
      <c r="AF967" s="35">
        <f t="shared" si="78"/>
        <v>0.375</v>
      </c>
      <c r="AG967" s="21">
        <f ca="1">TODAY()-streaming_service_data!$D967</f>
        <v>351</v>
      </c>
      <c r="AH967" s="24" t="str">
        <f ca="1">IF(AG967&lt;=100,"Active",IF(streaming_service_data!$AG967&lt;200,"Moderate","In-Active"))</f>
        <v>In-Active</v>
      </c>
      <c r="AI967" s="2">
        <f t="shared" si="79"/>
        <v>2</v>
      </c>
    </row>
    <row r="968" spans="1:35" s="2" customFormat="1" ht="15" x14ac:dyDescent="0.2">
      <c r="A968" s="17">
        <v>9693</v>
      </c>
      <c r="B968" s="17" t="s">
        <v>401</v>
      </c>
      <c r="C968" s="25">
        <v>45379</v>
      </c>
      <c r="D968" s="25">
        <v>45626</v>
      </c>
      <c r="E968" s="17">
        <v>15.99</v>
      </c>
      <c r="F968" s="17">
        <v>64</v>
      </c>
      <c r="G968" s="17" t="s">
        <v>62</v>
      </c>
      <c r="H968" s="17">
        <v>5</v>
      </c>
      <c r="I968" s="17">
        <v>1</v>
      </c>
      <c r="J968" s="17" t="b">
        <v>0</v>
      </c>
      <c r="K968" s="17">
        <v>881</v>
      </c>
      <c r="L968" s="17">
        <v>15</v>
      </c>
      <c r="M968" s="17" t="s">
        <v>44</v>
      </c>
      <c r="N968" s="17" t="s">
        <v>26</v>
      </c>
      <c r="O968" s="17" t="s">
        <v>41</v>
      </c>
      <c r="P968" s="17">
        <v>22</v>
      </c>
      <c r="Q968" s="17">
        <v>3.6</v>
      </c>
      <c r="R968" s="17" t="b">
        <v>0</v>
      </c>
      <c r="S968" s="17" t="s">
        <v>28</v>
      </c>
      <c r="T968" s="17">
        <v>2461</v>
      </c>
      <c r="U968" s="17" t="s">
        <v>65</v>
      </c>
      <c r="V968" s="17" t="s">
        <v>52</v>
      </c>
      <c r="W968" s="17" t="s">
        <v>75</v>
      </c>
      <c r="X968" s="17">
        <v>8</v>
      </c>
      <c r="Y968" s="19">
        <f>streaming_service_data!$X968*streaming_service_data!$E968</f>
        <v>127.92</v>
      </c>
      <c r="Z968" s="17" t="s">
        <v>406</v>
      </c>
      <c r="AA968" s="17">
        <v>2024</v>
      </c>
      <c r="AB968" s="17" t="str">
        <f t="shared" si="75"/>
        <v>Nov</v>
      </c>
      <c r="AC968" s="17">
        <f t="shared" si="76"/>
        <v>2024</v>
      </c>
      <c r="AD968" s="17" t="s">
        <v>480</v>
      </c>
      <c r="AE968" s="38">
        <f t="shared" si="77"/>
        <v>2.9090909090909092</v>
      </c>
      <c r="AF968" s="31">
        <f t="shared" si="78"/>
        <v>0.34375</v>
      </c>
      <c r="AG968" s="17">
        <f ca="1">TODAY()-streaming_service_data!$D968</f>
        <v>119</v>
      </c>
      <c r="AH968" s="20" t="str">
        <f ca="1">IF(AG968&lt;=100,"Active",IF(streaming_service_data!$AG968&lt;200,"Moderate","In-Active"))</f>
        <v>Moderate</v>
      </c>
      <c r="AI968" s="2">
        <f t="shared" si="79"/>
        <v>8</v>
      </c>
    </row>
    <row r="969" spans="1:35" s="2" customFormat="1" ht="15" x14ac:dyDescent="0.2">
      <c r="A969" s="21">
        <v>9695</v>
      </c>
      <c r="B969" s="21" t="s">
        <v>152</v>
      </c>
      <c r="C969" s="22">
        <v>45150</v>
      </c>
      <c r="D969" s="22">
        <v>45644</v>
      </c>
      <c r="E969" s="21">
        <v>7.99</v>
      </c>
      <c r="F969" s="21">
        <v>452</v>
      </c>
      <c r="G969" s="21" t="s">
        <v>46</v>
      </c>
      <c r="H969" s="21">
        <v>4</v>
      </c>
      <c r="I969" s="21">
        <v>4</v>
      </c>
      <c r="J969" s="21" t="b">
        <v>0</v>
      </c>
      <c r="K969" s="21">
        <v>338</v>
      </c>
      <c r="L969" s="21">
        <v>132</v>
      </c>
      <c r="M969" s="21" t="s">
        <v>59</v>
      </c>
      <c r="N969" s="21" t="s">
        <v>26</v>
      </c>
      <c r="O969" s="21" t="s">
        <v>50</v>
      </c>
      <c r="P969" s="21">
        <v>63</v>
      </c>
      <c r="Q969" s="21">
        <v>3.3</v>
      </c>
      <c r="R969" s="21" t="b">
        <v>0</v>
      </c>
      <c r="S969" s="21" t="s">
        <v>28</v>
      </c>
      <c r="T969" s="21">
        <v>2523</v>
      </c>
      <c r="U969" s="21" t="s">
        <v>29</v>
      </c>
      <c r="V969" s="21" t="s">
        <v>52</v>
      </c>
      <c r="W969" s="21" t="s">
        <v>31</v>
      </c>
      <c r="X969" s="21">
        <v>16</v>
      </c>
      <c r="Y969" s="23">
        <f>streaming_service_data!$X969*streaming_service_data!$E969</f>
        <v>127.84</v>
      </c>
      <c r="Z969" s="21" t="s">
        <v>411</v>
      </c>
      <c r="AA969" s="21">
        <v>2023</v>
      </c>
      <c r="AB969" s="21" t="str">
        <f t="shared" si="75"/>
        <v>Dec</v>
      </c>
      <c r="AC969" s="21">
        <f t="shared" si="76"/>
        <v>2024</v>
      </c>
      <c r="AD969" s="21" t="s">
        <v>479</v>
      </c>
      <c r="AE969" s="39">
        <f t="shared" si="77"/>
        <v>7.1746031746031749</v>
      </c>
      <c r="AF969" s="35">
        <f t="shared" si="78"/>
        <v>0.13938053097345132</v>
      </c>
      <c r="AG969" s="21">
        <f ca="1">TODAY()-streaming_service_data!$D969</f>
        <v>101</v>
      </c>
      <c r="AH969" s="24" t="str">
        <f ca="1">IF(AG969&lt;=100,"Active",IF(streaming_service_data!$AG969&lt;200,"Moderate","In-Active"))</f>
        <v>Moderate</v>
      </c>
      <c r="AI969" s="2">
        <f t="shared" si="79"/>
        <v>16</v>
      </c>
    </row>
    <row r="970" spans="1:35" s="2" customFormat="1" ht="15" x14ac:dyDescent="0.2">
      <c r="A970" s="17">
        <v>9700</v>
      </c>
      <c r="B970" s="17" t="s">
        <v>110</v>
      </c>
      <c r="C970" s="25">
        <v>44921</v>
      </c>
      <c r="D970" s="25">
        <v>45626</v>
      </c>
      <c r="E970" s="17">
        <v>15.99</v>
      </c>
      <c r="F970" s="17">
        <v>272</v>
      </c>
      <c r="G970" s="17" t="s">
        <v>46</v>
      </c>
      <c r="H970" s="17">
        <v>5</v>
      </c>
      <c r="I970" s="17">
        <v>1</v>
      </c>
      <c r="J970" s="17" t="b">
        <v>0</v>
      </c>
      <c r="K970" s="17">
        <v>201</v>
      </c>
      <c r="L970" s="17">
        <v>122</v>
      </c>
      <c r="M970" s="17" t="s">
        <v>48</v>
      </c>
      <c r="N970" s="17" t="s">
        <v>64</v>
      </c>
      <c r="O970" s="17" t="s">
        <v>56</v>
      </c>
      <c r="P970" s="17">
        <v>94</v>
      </c>
      <c r="Q970" s="17">
        <v>4.5999999999999996</v>
      </c>
      <c r="R970" s="17" t="b">
        <v>1</v>
      </c>
      <c r="S970" s="17" t="s">
        <v>28</v>
      </c>
      <c r="T970" s="17">
        <v>4674</v>
      </c>
      <c r="U970" s="17" t="s">
        <v>57</v>
      </c>
      <c r="V970" s="17" t="s">
        <v>60</v>
      </c>
      <c r="W970" s="17" t="s">
        <v>75</v>
      </c>
      <c r="X970" s="17">
        <v>23</v>
      </c>
      <c r="Y970" s="19">
        <f>streaming_service_data!$X970*streaming_service_data!$E970</f>
        <v>367.77</v>
      </c>
      <c r="Z970" s="17" t="s">
        <v>415</v>
      </c>
      <c r="AA970" s="17">
        <v>2022</v>
      </c>
      <c r="AB970" s="17" t="str">
        <f t="shared" si="75"/>
        <v>Nov</v>
      </c>
      <c r="AC970" s="17">
        <f t="shared" si="76"/>
        <v>2024</v>
      </c>
      <c r="AD970" s="17" t="s">
        <v>480</v>
      </c>
      <c r="AE970" s="38">
        <f t="shared" si="77"/>
        <v>2.8936170212765959</v>
      </c>
      <c r="AF970" s="31">
        <f t="shared" si="78"/>
        <v>0.34558823529411764</v>
      </c>
      <c r="AG970" s="17">
        <f ca="1">TODAY()-streaming_service_data!$D970</f>
        <v>119</v>
      </c>
      <c r="AH970" s="20" t="str">
        <f ca="1">IF(AG970&lt;=100,"Active",IF(streaming_service_data!$AG970&lt;200,"Moderate","In-Active"))</f>
        <v>Moderate</v>
      </c>
      <c r="AI970" s="2">
        <f t="shared" si="79"/>
        <v>23</v>
      </c>
    </row>
    <row r="971" spans="1:35" s="2" customFormat="1" ht="15" x14ac:dyDescent="0.2">
      <c r="A971" s="21">
        <v>9701</v>
      </c>
      <c r="B971" s="21" t="s">
        <v>319</v>
      </c>
      <c r="C971" s="22">
        <v>45002</v>
      </c>
      <c r="D971" s="22">
        <v>45622</v>
      </c>
      <c r="E971" s="21">
        <v>7.99</v>
      </c>
      <c r="F971" s="21">
        <v>376</v>
      </c>
      <c r="G971" s="21" t="s">
        <v>43</v>
      </c>
      <c r="H971" s="21">
        <v>3</v>
      </c>
      <c r="I971" s="21">
        <v>6</v>
      </c>
      <c r="J971" s="21" t="b">
        <v>0</v>
      </c>
      <c r="K971" s="21">
        <v>727</v>
      </c>
      <c r="L971" s="21">
        <v>13</v>
      </c>
      <c r="M971" s="21" t="s">
        <v>44</v>
      </c>
      <c r="N971" s="21" t="s">
        <v>64</v>
      </c>
      <c r="O971" s="21" t="s">
        <v>34</v>
      </c>
      <c r="P971" s="21">
        <v>5</v>
      </c>
      <c r="Q971" s="21">
        <v>3.4</v>
      </c>
      <c r="R971" s="21" t="b">
        <v>0</v>
      </c>
      <c r="S971" s="21" t="s">
        <v>28</v>
      </c>
      <c r="T971" s="21">
        <v>4378</v>
      </c>
      <c r="U971" s="21" t="s">
        <v>35</v>
      </c>
      <c r="V971" s="21" t="s">
        <v>36</v>
      </c>
      <c r="W971" s="21" t="s">
        <v>53</v>
      </c>
      <c r="X971" s="21">
        <v>20</v>
      </c>
      <c r="Y971" s="23">
        <f>streaming_service_data!$X971*streaming_service_data!$E971</f>
        <v>159.80000000000001</v>
      </c>
      <c r="Z971" s="21" t="s">
        <v>406</v>
      </c>
      <c r="AA971" s="21">
        <v>2023</v>
      </c>
      <c r="AB971" s="21" t="str">
        <f t="shared" si="75"/>
        <v>Nov</v>
      </c>
      <c r="AC971" s="21">
        <f t="shared" si="76"/>
        <v>2024</v>
      </c>
      <c r="AD971" s="21" t="s">
        <v>479</v>
      </c>
      <c r="AE971" s="39">
        <f t="shared" si="77"/>
        <v>75.2</v>
      </c>
      <c r="AF971" s="35">
        <f t="shared" si="78"/>
        <v>1.3297872340425532E-2</v>
      </c>
      <c r="AG971" s="21">
        <f ca="1">TODAY()-streaming_service_data!$D971</f>
        <v>123</v>
      </c>
      <c r="AH971" s="24" t="str">
        <f ca="1">IF(AG971&lt;=100,"Active",IF(streaming_service_data!$AG971&lt;200,"Moderate","In-Active"))</f>
        <v>Moderate</v>
      </c>
      <c r="AI971" s="2">
        <f t="shared" si="79"/>
        <v>20</v>
      </c>
    </row>
    <row r="972" spans="1:35" s="2" customFormat="1" ht="15" x14ac:dyDescent="0.2">
      <c r="A972" s="17">
        <v>9703</v>
      </c>
      <c r="B972" s="17" t="s">
        <v>82</v>
      </c>
      <c r="C972" s="25">
        <v>45351</v>
      </c>
      <c r="D972" s="25">
        <v>45638</v>
      </c>
      <c r="E972" s="17">
        <v>11.99</v>
      </c>
      <c r="F972" s="17">
        <v>410</v>
      </c>
      <c r="G972" s="17" t="s">
        <v>43</v>
      </c>
      <c r="H972" s="17">
        <v>3</v>
      </c>
      <c r="I972" s="17">
        <v>5</v>
      </c>
      <c r="J972" s="17" t="b">
        <v>0</v>
      </c>
      <c r="K972" s="17">
        <v>826</v>
      </c>
      <c r="L972" s="17">
        <v>182</v>
      </c>
      <c r="M972" s="17" t="s">
        <v>44</v>
      </c>
      <c r="N972" s="17" t="s">
        <v>64</v>
      </c>
      <c r="O972" s="17" t="s">
        <v>56</v>
      </c>
      <c r="P972" s="17">
        <v>69</v>
      </c>
      <c r="Q972" s="17">
        <v>4.2</v>
      </c>
      <c r="R972" s="17" t="b">
        <v>0</v>
      </c>
      <c r="S972" s="17" t="s">
        <v>28</v>
      </c>
      <c r="T972" s="17">
        <v>3441</v>
      </c>
      <c r="U972" s="17" t="s">
        <v>29</v>
      </c>
      <c r="V972" s="17" t="s">
        <v>30</v>
      </c>
      <c r="W972" s="17" t="s">
        <v>37</v>
      </c>
      <c r="X972" s="17">
        <v>9</v>
      </c>
      <c r="Y972" s="19">
        <f>streaming_service_data!$X972*streaming_service_data!$E972</f>
        <v>107.91</v>
      </c>
      <c r="Z972" s="17" t="s">
        <v>405</v>
      </c>
      <c r="AA972" s="17">
        <v>2024</v>
      </c>
      <c r="AB972" s="17" t="str">
        <f t="shared" si="75"/>
        <v>Dec</v>
      </c>
      <c r="AC972" s="17">
        <f t="shared" si="76"/>
        <v>2024</v>
      </c>
      <c r="AD972" s="17" t="s">
        <v>478</v>
      </c>
      <c r="AE972" s="38">
        <f t="shared" si="77"/>
        <v>5.9420289855072461</v>
      </c>
      <c r="AF972" s="31">
        <f t="shared" si="78"/>
        <v>0.16829268292682928</v>
      </c>
      <c r="AG972" s="17">
        <f ca="1">TODAY()-streaming_service_data!$D972</f>
        <v>107</v>
      </c>
      <c r="AH972" s="20" t="str">
        <f ca="1">IF(AG972&lt;=100,"Active",IF(streaming_service_data!$AG972&lt;200,"Moderate","In-Active"))</f>
        <v>Moderate</v>
      </c>
      <c r="AI972" s="2">
        <f t="shared" si="79"/>
        <v>9</v>
      </c>
    </row>
    <row r="973" spans="1:35" s="2" customFormat="1" ht="15" x14ac:dyDescent="0.2">
      <c r="A973" s="21">
        <v>9710</v>
      </c>
      <c r="B973" s="21" t="s">
        <v>78</v>
      </c>
      <c r="C973" s="22">
        <v>44963</v>
      </c>
      <c r="D973" s="22">
        <v>45623</v>
      </c>
      <c r="E973" s="21">
        <v>7.99</v>
      </c>
      <c r="F973" s="21">
        <v>441</v>
      </c>
      <c r="G973" s="21" t="s">
        <v>79</v>
      </c>
      <c r="H973" s="21">
        <v>1</v>
      </c>
      <c r="I973" s="21">
        <v>5</v>
      </c>
      <c r="J973" s="21" t="b">
        <v>0</v>
      </c>
      <c r="K973" s="21">
        <v>228</v>
      </c>
      <c r="L973" s="21">
        <v>39</v>
      </c>
      <c r="M973" s="21" t="s">
        <v>63</v>
      </c>
      <c r="N973" s="21" t="s">
        <v>26</v>
      </c>
      <c r="O973" s="21" t="s">
        <v>41</v>
      </c>
      <c r="P973" s="21">
        <v>50</v>
      </c>
      <c r="Q973" s="21">
        <v>3.1</v>
      </c>
      <c r="R973" s="21" t="b">
        <v>1</v>
      </c>
      <c r="S973" s="21" t="s">
        <v>28</v>
      </c>
      <c r="T973" s="21">
        <v>1159</v>
      </c>
      <c r="U973" s="21" t="s">
        <v>35</v>
      </c>
      <c r="V973" s="21" t="s">
        <v>30</v>
      </c>
      <c r="W973" s="21" t="s">
        <v>53</v>
      </c>
      <c r="X973" s="21">
        <v>21</v>
      </c>
      <c r="Y973" s="23">
        <f>streaming_service_data!$X973*streaming_service_data!$E973</f>
        <v>167.79</v>
      </c>
      <c r="Z973" s="21" t="s">
        <v>405</v>
      </c>
      <c r="AA973" s="21">
        <v>2023</v>
      </c>
      <c r="AB973" s="21" t="str">
        <f t="shared" si="75"/>
        <v>Nov</v>
      </c>
      <c r="AC973" s="21">
        <f t="shared" si="76"/>
        <v>2024</v>
      </c>
      <c r="AD973" s="21" t="s">
        <v>479</v>
      </c>
      <c r="AE973" s="39">
        <f t="shared" si="77"/>
        <v>8.82</v>
      </c>
      <c r="AF973" s="35">
        <f t="shared" si="78"/>
        <v>0.11337868480725624</v>
      </c>
      <c r="AG973" s="21">
        <f ca="1">TODAY()-streaming_service_data!$D973</f>
        <v>122</v>
      </c>
      <c r="AH973" s="24" t="str">
        <f ca="1">IF(AG973&lt;=100,"Active",IF(streaming_service_data!$AG973&lt;200,"Moderate","In-Active"))</f>
        <v>Moderate</v>
      </c>
      <c r="AI973" s="2">
        <f t="shared" si="79"/>
        <v>21</v>
      </c>
    </row>
    <row r="974" spans="1:35" s="2" customFormat="1" ht="15" x14ac:dyDescent="0.2">
      <c r="A974" s="17">
        <v>9734</v>
      </c>
      <c r="B974" s="17" t="s">
        <v>86</v>
      </c>
      <c r="C974" s="25">
        <v>45620</v>
      </c>
      <c r="D974" s="25">
        <v>45640</v>
      </c>
      <c r="E974" s="17">
        <v>15.99</v>
      </c>
      <c r="F974" s="17">
        <v>217</v>
      </c>
      <c r="G974" s="17" t="s">
        <v>24</v>
      </c>
      <c r="H974" s="17">
        <v>2</v>
      </c>
      <c r="I974" s="17">
        <v>2</v>
      </c>
      <c r="J974" s="17" t="b">
        <v>1</v>
      </c>
      <c r="K974" s="17">
        <v>872</v>
      </c>
      <c r="L974" s="17">
        <v>8</v>
      </c>
      <c r="M974" s="17" t="s">
        <v>39</v>
      </c>
      <c r="N974" s="17" t="s">
        <v>64</v>
      </c>
      <c r="O974" s="17" t="s">
        <v>67</v>
      </c>
      <c r="P974" s="17">
        <v>51</v>
      </c>
      <c r="Q974" s="17">
        <v>3.6</v>
      </c>
      <c r="R974" s="17" t="b">
        <v>1</v>
      </c>
      <c r="S974" s="17" t="s">
        <v>28</v>
      </c>
      <c r="T974" s="17">
        <v>4928</v>
      </c>
      <c r="U974" s="17" t="s">
        <v>57</v>
      </c>
      <c r="V974" s="17" t="s">
        <v>30</v>
      </c>
      <c r="W974" s="17" t="s">
        <v>31</v>
      </c>
      <c r="X974" s="17">
        <v>1</v>
      </c>
      <c r="Y974" s="19">
        <f>streaming_service_data!$X974*streaming_service_data!$E974</f>
        <v>15.99</v>
      </c>
      <c r="Z974" s="17" t="s">
        <v>414</v>
      </c>
      <c r="AA974" s="17">
        <v>2024</v>
      </c>
      <c r="AB974" s="17" t="str">
        <f t="shared" si="75"/>
        <v>Dec</v>
      </c>
      <c r="AC974" s="17">
        <f t="shared" si="76"/>
        <v>2024</v>
      </c>
      <c r="AD974" s="17" t="s">
        <v>480</v>
      </c>
      <c r="AE974" s="38">
        <f t="shared" si="77"/>
        <v>4.2549019607843137</v>
      </c>
      <c r="AF974" s="31">
        <f t="shared" si="78"/>
        <v>0.23502304147465439</v>
      </c>
      <c r="AG974" s="17">
        <f ca="1">TODAY()-streaming_service_data!$D974</f>
        <v>105</v>
      </c>
      <c r="AH974" s="20" t="str">
        <f ca="1">IF(AG974&lt;=100,"Active",IF(streaming_service_data!$AG974&lt;200,"Moderate","In-Active"))</f>
        <v>Moderate</v>
      </c>
      <c r="AI974" s="2">
        <f t="shared" si="79"/>
        <v>1</v>
      </c>
    </row>
    <row r="975" spans="1:35" s="2" customFormat="1" ht="15" x14ac:dyDescent="0.2">
      <c r="A975" s="21">
        <v>9748</v>
      </c>
      <c r="B975" s="21" t="s">
        <v>202</v>
      </c>
      <c r="C975" s="22">
        <v>45272</v>
      </c>
      <c r="D975" s="22">
        <v>45485</v>
      </c>
      <c r="E975" s="21">
        <v>15.99</v>
      </c>
      <c r="F975" s="21">
        <v>264</v>
      </c>
      <c r="G975" s="21" t="s">
        <v>79</v>
      </c>
      <c r="H975" s="21">
        <v>2</v>
      </c>
      <c r="I975" s="21">
        <v>6</v>
      </c>
      <c r="J975" s="21" t="b">
        <v>0</v>
      </c>
      <c r="K975" s="21">
        <v>474</v>
      </c>
      <c r="L975" s="21">
        <v>10</v>
      </c>
      <c r="M975" s="21" t="s">
        <v>25</v>
      </c>
      <c r="N975" s="21" t="s">
        <v>64</v>
      </c>
      <c r="O975" s="21" t="s">
        <v>34</v>
      </c>
      <c r="P975" s="21">
        <v>18</v>
      </c>
      <c r="Q975" s="21">
        <v>4.7</v>
      </c>
      <c r="R975" s="21" t="b">
        <v>1</v>
      </c>
      <c r="S975" s="21" t="s">
        <v>28</v>
      </c>
      <c r="T975" s="21">
        <v>4070</v>
      </c>
      <c r="U975" s="21" t="s">
        <v>29</v>
      </c>
      <c r="V975" s="21" t="s">
        <v>30</v>
      </c>
      <c r="W975" s="21" t="s">
        <v>53</v>
      </c>
      <c r="X975" s="21">
        <v>7</v>
      </c>
      <c r="Y975" s="23">
        <f>streaming_service_data!$X975*streaming_service_data!$E975</f>
        <v>111.93</v>
      </c>
      <c r="Z975" s="21" t="s">
        <v>415</v>
      </c>
      <c r="AA975" s="21">
        <v>2023</v>
      </c>
      <c r="AB975" s="21" t="str">
        <f t="shared" si="75"/>
        <v>Jul</v>
      </c>
      <c r="AC975" s="21">
        <f t="shared" si="76"/>
        <v>2024</v>
      </c>
      <c r="AD975" s="21" t="s">
        <v>480</v>
      </c>
      <c r="AE975" s="39">
        <f t="shared" si="77"/>
        <v>14.666666666666666</v>
      </c>
      <c r="AF975" s="35">
        <f t="shared" si="78"/>
        <v>6.8181818181818177E-2</v>
      </c>
      <c r="AG975" s="21">
        <f ca="1">TODAY()-streaming_service_data!$D975</f>
        <v>260</v>
      </c>
      <c r="AH975" s="24" t="str">
        <f ca="1">IF(AG975&lt;=100,"Active",IF(streaming_service_data!$AG975&lt;200,"Moderate","In-Active"))</f>
        <v>In-Active</v>
      </c>
      <c r="AI975" s="2">
        <f t="shared" si="79"/>
        <v>7</v>
      </c>
    </row>
    <row r="976" spans="1:35" s="2" customFormat="1" ht="15" x14ac:dyDescent="0.2">
      <c r="A976" s="17">
        <v>9770</v>
      </c>
      <c r="B976" s="17" t="s">
        <v>146</v>
      </c>
      <c r="C976" s="25">
        <v>45227</v>
      </c>
      <c r="D976" s="25">
        <v>45620</v>
      </c>
      <c r="E976" s="17">
        <v>7.99</v>
      </c>
      <c r="F976" s="17">
        <v>327</v>
      </c>
      <c r="G976" s="17" t="s">
        <v>79</v>
      </c>
      <c r="H976" s="17">
        <v>4</v>
      </c>
      <c r="I976" s="17">
        <v>3</v>
      </c>
      <c r="J976" s="17" t="b">
        <v>0</v>
      </c>
      <c r="K976" s="17">
        <v>451</v>
      </c>
      <c r="L976" s="17">
        <v>108</v>
      </c>
      <c r="M976" s="17" t="s">
        <v>44</v>
      </c>
      <c r="N976" s="17" t="s">
        <v>26</v>
      </c>
      <c r="O976" s="17" t="s">
        <v>50</v>
      </c>
      <c r="P976" s="17">
        <v>91</v>
      </c>
      <c r="Q976" s="17">
        <v>3.2</v>
      </c>
      <c r="R976" s="17" t="b">
        <v>1</v>
      </c>
      <c r="S976" s="17" t="s">
        <v>28</v>
      </c>
      <c r="T976" s="17">
        <v>4131</v>
      </c>
      <c r="U976" s="17" t="s">
        <v>51</v>
      </c>
      <c r="V976" s="17" t="s">
        <v>36</v>
      </c>
      <c r="W976" s="17" t="s">
        <v>37</v>
      </c>
      <c r="X976" s="17">
        <v>12</v>
      </c>
      <c r="Y976" s="19">
        <f>streaming_service_data!$X976*streaming_service_data!$E976</f>
        <v>95.88</v>
      </c>
      <c r="Z976" s="17" t="s">
        <v>413</v>
      </c>
      <c r="AA976" s="17">
        <v>2023</v>
      </c>
      <c r="AB976" s="17" t="str">
        <f t="shared" si="75"/>
        <v>Nov</v>
      </c>
      <c r="AC976" s="17">
        <f t="shared" si="76"/>
        <v>2024</v>
      </c>
      <c r="AD976" s="17" t="s">
        <v>479</v>
      </c>
      <c r="AE976" s="38">
        <f t="shared" si="77"/>
        <v>3.5934065934065935</v>
      </c>
      <c r="AF976" s="31">
        <f t="shared" si="78"/>
        <v>0.27828746177370028</v>
      </c>
      <c r="AG976" s="17">
        <f ca="1">TODAY()-streaming_service_data!$D976</f>
        <v>125</v>
      </c>
      <c r="AH976" s="20" t="str">
        <f ca="1">IF(AG976&lt;=100,"Active",IF(streaming_service_data!$AG976&lt;200,"Moderate","In-Active"))</f>
        <v>Moderate</v>
      </c>
      <c r="AI976" s="2">
        <f t="shared" si="79"/>
        <v>12</v>
      </c>
    </row>
    <row r="977" spans="1:35" s="2" customFormat="1" ht="15" x14ac:dyDescent="0.2">
      <c r="A977" s="21">
        <v>9785</v>
      </c>
      <c r="B977" s="21" t="s">
        <v>168</v>
      </c>
      <c r="C977" s="22">
        <v>45383</v>
      </c>
      <c r="D977" s="22">
        <v>45644</v>
      </c>
      <c r="E977" s="21">
        <v>11.99</v>
      </c>
      <c r="F977" s="21">
        <v>54</v>
      </c>
      <c r="G977" s="21" t="s">
        <v>24</v>
      </c>
      <c r="H977" s="21">
        <v>5</v>
      </c>
      <c r="I977" s="21">
        <v>4</v>
      </c>
      <c r="J977" s="21" t="b">
        <v>0</v>
      </c>
      <c r="K977" s="21">
        <v>659</v>
      </c>
      <c r="L977" s="21">
        <v>2</v>
      </c>
      <c r="M977" s="21" t="s">
        <v>63</v>
      </c>
      <c r="N977" s="21" t="s">
        <v>26</v>
      </c>
      <c r="O977" s="21" t="s">
        <v>41</v>
      </c>
      <c r="P977" s="21">
        <v>82</v>
      </c>
      <c r="Q977" s="21">
        <v>4.3</v>
      </c>
      <c r="R977" s="21" t="b">
        <v>1</v>
      </c>
      <c r="S977" s="21" t="s">
        <v>28</v>
      </c>
      <c r="T977" s="21">
        <v>2557</v>
      </c>
      <c r="U977" s="21" t="s">
        <v>35</v>
      </c>
      <c r="V977" s="21" t="s">
        <v>30</v>
      </c>
      <c r="W977" s="21" t="s">
        <v>53</v>
      </c>
      <c r="X977" s="21">
        <v>8</v>
      </c>
      <c r="Y977" s="23">
        <f>streaming_service_data!$X977*streaming_service_data!$E977</f>
        <v>95.92</v>
      </c>
      <c r="Z977" s="21" t="s">
        <v>407</v>
      </c>
      <c r="AA977" s="21">
        <v>2024</v>
      </c>
      <c r="AB977" s="21" t="str">
        <f t="shared" si="75"/>
        <v>Dec</v>
      </c>
      <c r="AC977" s="21">
        <f t="shared" si="76"/>
        <v>2024</v>
      </c>
      <c r="AD977" s="21" t="s">
        <v>478</v>
      </c>
      <c r="AE977" s="39">
        <f t="shared" si="77"/>
        <v>0.65853658536585369</v>
      </c>
      <c r="AF977" s="35">
        <f t="shared" si="78"/>
        <v>1.5185185185185186</v>
      </c>
      <c r="AG977" s="21">
        <f ca="1">TODAY()-streaming_service_data!$D977</f>
        <v>101</v>
      </c>
      <c r="AH977" s="24" t="str">
        <f ca="1">IF(AG977&lt;=100,"Active",IF(streaming_service_data!$AG977&lt;200,"Moderate","In-Active"))</f>
        <v>Moderate</v>
      </c>
      <c r="AI977" s="2">
        <f t="shared" si="79"/>
        <v>8</v>
      </c>
    </row>
    <row r="978" spans="1:35" s="2" customFormat="1" ht="15" x14ac:dyDescent="0.2">
      <c r="A978" s="17">
        <v>9800</v>
      </c>
      <c r="B978" s="17" t="s">
        <v>269</v>
      </c>
      <c r="C978" s="25">
        <v>44926</v>
      </c>
      <c r="D978" s="25">
        <v>45424</v>
      </c>
      <c r="E978" s="17">
        <v>15.99</v>
      </c>
      <c r="F978" s="17">
        <v>123</v>
      </c>
      <c r="G978" s="17" t="s">
        <v>55</v>
      </c>
      <c r="H978" s="17">
        <v>1</v>
      </c>
      <c r="I978" s="17">
        <v>1</v>
      </c>
      <c r="J978" s="17" t="b">
        <v>1</v>
      </c>
      <c r="K978" s="17">
        <v>841</v>
      </c>
      <c r="L978" s="17">
        <v>45</v>
      </c>
      <c r="M978" s="17" t="s">
        <v>44</v>
      </c>
      <c r="N978" s="17" t="s">
        <v>26</v>
      </c>
      <c r="O978" s="17" t="s">
        <v>27</v>
      </c>
      <c r="P978" s="17">
        <v>76</v>
      </c>
      <c r="Q978" s="17">
        <v>4.3</v>
      </c>
      <c r="R978" s="17" t="b">
        <v>1</v>
      </c>
      <c r="S978" s="17" t="s">
        <v>28</v>
      </c>
      <c r="T978" s="17">
        <v>3983</v>
      </c>
      <c r="U978" s="17" t="s">
        <v>29</v>
      </c>
      <c r="V978" s="17" t="s">
        <v>30</v>
      </c>
      <c r="W978" s="17" t="s">
        <v>31</v>
      </c>
      <c r="X978" s="17">
        <v>16</v>
      </c>
      <c r="Y978" s="19">
        <f>streaming_service_data!$X978*streaming_service_data!$E978</f>
        <v>255.84</v>
      </c>
      <c r="Z978" s="17" t="s">
        <v>415</v>
      </c>
      <c r="AA978" s="17">
        <v>2022</v>
      </c>
      <c r="AB978" s="17" t="str">
        <f t="shared" si="75"/>
        <v>May</v>
      </c>
      <c r="AC978" s="17">
        <f t="shared" si="76"/>
        <v>2024</v>
      </c>
      <c r="AD978" s="17" t="s">
        <v>480</v>
      </c>
      <c r="AE978" s="38">
        <f t="shared" si="77"/>
        <v>1.618421052631579</v>
      </c>
      <c r="AF978" s="31">
        <f t="shared" si="78"/>
        <v>0.61788617886178865</v>
      </c>
      <c r="AG978" s="17">
        <f ca="1">TODAY()-streaming_service_data!$D978</f>
        <v>321</v>
      </c>
      <c r="AH978" s="20" t="str">
        <f ca="1">IF(AG978&lt;=100,"Active",IF(streaming_service_data!$AG978&lt;200,"Moderate","In-Active"))</f>
        <v>In-Active</v>
      </c>
      <c r="AI978" s="2">
        <f t="shared" si="79"/>
        <v>16</v>
      </c>
    </row>
    <row r="979" spans="1:35" s="2" customFormat="1" ht="15" x14ac:dyDescent="0.2">
      <c r="A979" s="21">
        <v>9803</v>
      </c>
      <c r="B979" s="21" t="s">
        <v>246</v>
      </c>
      <c r="C979" s="22">
        <v>45487</v>
      </c>
      <c r="D979" s="22">
        <v>45619</v>
      </c>
      <c r="E979" s="21">
        <v>11.99</v>
      </c>
      <c r="F979" s="21">
        <v>318</v>
      </c>
      <c r="G979" s="21" t="s">
        <v>33</v>
      </c>
      <c r="H979" s="21">
        <v>2</v>
      </c>
      <c r="I979" s="21">
        <v>1</v>
      </c>
      <c r="J979" s="21" t="b">
        <v>0</v>
      </c>
      <c r="K979" s="21">
        <v>376</v>
      </c>
      <c r="L979" s="21">
        <v>44</v>
      </c>
      <c r="M979" s="21" t="s">
        <v>25</v>
      </c>
      <c r="N979" s="21" t="s">
        <v>64</v>
      </c>
      <c r="O979" s="21" t="s">
        <v>41</v>
      </c>
      <c r="P979" s="21">
        <v>42</v>
      </c>
      <c r="Q979" s="21">
        <v>3.9</v>
      </c>
      <c r="R979" s="21" t="b">
        <v>0</v>
      </c>
      <c r="S979" s="21" t="s">
        <v>28</v>
      </c>
      <c r="T979" s="21">
        <v>3078</v>
      </c>
      <c r="U979" s="21" t="s">
        <v>65</v>
      </c>
      <c r="V979" s="21" t="s">
        <v>36</v>
      </c>
      <c r="W979" s="21" t="s">
        <v>53</v>
      </c>
      <c r="X979" s="21">
        <v>4</v>
      </c>
      <c r="Y979" s="23">
        <f>streaming_service_data!$X979*streaming_service_data!$E979</f>
        <v>47.96</v>
      </c>
      <c r="Z979" s="21" t="s">
        <v>410</v>
      </c>
      <c r="AA979" s="21">
        <v>2024</v>
      </c>
      <c r="AB979" s="21" t="str">
        <f t="shared" si="75"/>
        <v>Nov</v>
      </c>
      <c r="AC979" s="21">
        <f t="shared" si="76"/>
        <v>2024</v>
      </c>
      <c r="AD979" s="21" t="s">
        <v>478</v>
      </c>
      <c r="AE979" s="39">
        <f t="shared" si="77"/>
        <v>7.5714285714285712</v>
      </c>
      <c r="AF979" s="35">
        <f t="shared" si="78"/>
        <v>0.13207547169811321</v>
      </c>
      <c r="AG979" s="21">
        <f ca="1">TODAY()-streaming_service_data!$D979</f>
        <v>126</v>
      </c>
      <c r="AH979" s="24" t="str">
        <f ca="1">IF(AG979&lt;=100,"Active",IF(streaming_service_data!$AG979&lt;200,"Moderate","In-Active"))</f>
        <v>Moderate</v>
      </c>
      <c r="AI979" s="2">
        <f t="shared" si="79"/>
        <v>4</v>
      </c>
    </row>
    <row r="980" spans="1:35" s="2" customFormat="1" ht="15" x14ac:dyDescent="0.2">
      <c r="A980" s="17">
        <v>9814</v>
      </c>
      <c r="B980" s="17" t="s">
        <v>185</v>
      </c>
      <c r="C980" s="25">
        <v>45604</v>
      </c>
      <c r="D980" s="25">
        <v>45623</v>
      </c>
      <c r="E980" s="17">
        <v>11.99</v>
      </c>
      <c r="F980" s="17">
        <v>413</v>
      </c>
      <c r="G980" s="17" t="s">
        <v>62</v>
      </c>
      <c r="H980" s="17">
        <v>1</v>
      </c>
      <c r="I980" s="17">
        <v>6</v>
      </c>
      <c r="J980" s="17" t="b">
        <v>1</v>
      </c>
      <c r="K980" s="17">
        <v>330</v>
      </c>
      <c r="L980" s="17">
        <v>63</v>
      </c>
      <c r="M980" s="17" t="s">
        <v>25</v>
      </c>
      <c r="N980" s="17" t="s">
        <v>26</v>
      </c>
      <c r="O980" s="17" t="s">
        <v>67</v>
      </c>
      <c r="P980" s="17">
        <v>50</v>
      </c>
      <c r="Q980" s="17">
        <v>4.0999999999999996</v>
      </c>
      <c r="R980" s="17" t="b">
        <v>1</v>
      </c>
      <c r="S980" s="17" t="s">
        <v>28</v>
      </c>
      <c r="T980" s="17">
        <v>1416</v>
      </c>
      <c r="U980" s="17" t="s">
        <v>51</v>
      </c>
      <c r="V980" s="17" t="s">
        <v>60</v>
      </c>
      <c r="W980" s="17" t="s">
        <v>31</v>
      </c>
      <c r="X980" s="17">
        <v>1</v>
      </c>
      <c r="Y980" s="19">
        <f>streaming_service_data!$X980*streaming_service_data!$E980</f>
        <v>11.99</v>
      </c>
      <c r="Z980" s="17" t="s">
        <v>414</v>
      </c>
      <c r="AA980" s="17">
        <v>2024</v>
      </c>
      <c r="AB980" s="17" t="str">
        <f t="shared" si="75"/>
        <v>Nov</v>
      </c>
      <c r="AC980" s="17">
        <f t="shared" si="76"/>
        <v>2024</v>
      </c>
      <c r="AD980" s="17" t="s">
        <v>478</v>
      </c>
      <c r="AE980" s="38">
        <f t="shared" si="77"/>
        <v>8.26</v>
      </c>
      <c r="AF980" s="31">
        <f t="shared" si="78"/>
        <v>0.12106537530266344</v>
      </c>
      <c r="AG980" s="17">
        <f ca="1">TODAY()-streaming_service_data!$D980</f>
        <v>122</v>
      </c>
      <c r="AH980" s="20" t="str">
        <f ca="1">IF(AG980&lt;=100,"Active",IF(streaming_service_data!$AG980&lt;200,"Moderate","In-Active"))</f>
        <v>Moderate</v>
      </c>
      <c r="AI980" s="2">
        <f t="shared" si="79"/>
        <v>1</v>
      </c>
    </row>
    <row r="981" spans="1:35" s="2" customFormat="1" ht="15" x14ac:dyDescent="0.2">
      <c r="A981" s="21">
        <v>9820</v>
      </c>
      <c r="B981" s="21" t="s">
        <v>108</v>
      </c>
      <c r="C981" s="22">
        <v>45586</v>
      </c>
      <c r="D981" s="22">
        <v>45623</v>
      </c>
      <c r="E981" s="21">
        <v>7.99</v>
      </c>
      <c r="F981" s="21">
        <v>40</v>
      </c>
      <c r="G981" s="21" t="s">
        <v>46</v>
      </c>
      <c r="H981" s="21">
        <v>2</v>
      </c>
      <c r="I981" s="21">
        <v>1</v>
      </c>
      <c r="J981" s="21" t="b">
        <v>1</v>
      </c>
      <c r="K981" s="21">
        <v>92</v>
      </c>
      <c r="L981" s="21">
        <v>184</v>
      </c>
      <c r="M981" s="21" t="s">
        <v>44</v>
      </c>
      <c r="N981" s="21" t="s">
        <v>49</v>
      </c>
      <c r="O981" s="21" t="s">
        <v>41</v>
      </c>
      <c r="P981" s="21">
        <v>66</v>
      </c>
      <c r="Q981" s="21">
        <v>4.0999999999999996</v>
      </c>
      <c r="R981" s="21" t="b">
        <v>1</v>
      </c>
      <c r="S981" s="21" t="s">
        <v>28</v>
      </c>
      <c r="T981" s="21">
        <v>4377</v>
      </c>
      <c r="U981" s="21" t="s">
        <v>51</v>
      </c>
      <c r="V981" s="21" t="s">
        <v>36</v>
      </c>
      <c r="W981" s="21" t="s">
        <v>75</v>
      </c>
      <c r="X981" s="21">
        <v>1</v>
      </c>
      <c r="Y981" s="23">
        <f>streaming_service_data!$X981*streaming_service_data!$E981</f>
        <v>7.99</v>
      </c>
      <c r="Z981" s="21" t="s">
        <v>413</v>
      </c>
      <c r="AA981" s="21">
        <v>2024</v>
      </c>
      <c r="AB981" s="21" t="str">
        <f t="shared" si="75"/>
        <v>Nov</v>
      </c>
      <c r="AC981" s="21">
        <f t="shared" si="76"/>
        <v>2024</v>
      </c>
      <c r="AD981" s="21" t="s">
        <v>479</v>
      </c>
      <c r="AE981" s="39">
        <f t="shared" si="77"/>
        <v>0.60606060606060608</v>
      </c>
      <c r="AF981" s="35">
        <f t="shared" si="78"/>
        <v>1.65</v>
      </c>
      <c r="AG981" s="21">
        <f ca="1">TODAY()-streaming_service_data!$D981</f>
        <v>122</v>
      </c>
      <c r="AH981" s="24" t="str">
        <f ca="1">IF(AG981&lt;=100,"Active",IF(streaming_service_data!$AG981&lt;200,"Moderate","In-Active"))</f>
        <v>Moderate</v>
      </c>
      <c r="AI981" s="2">
        <f t="shared" si="79"/>
        <v>1</v>
      </c>
    </row>
    <row r="982" spans="1:35" s="2" customFormat="1" ht="15" x14ac:dyDescent="0.2">
      <c r="A982" s="17">
        <v>9822</v>
      </c>
      <c r="B982" s="17" t="s">
        <v>140</v>
      </c>
      <c r="C982" s="25">
        <v>45100</v>
      </c>
      <c r="D982" s="25">
        <v>45639</v>
      </c>
      <c r="E982" s="17">
        <v>7.99</v>
      </c>
      <c r="F982" s="17">
        <v>276</v>
      </c>
      <c r="G982" s="17" t="s">
        <v>62</v>
      </c>
      <c r="H982" s="17">
        <v>4</v>
      </c>
      <c r="I982" s="17">
        <v>1</v>
      </c>
      <c r="J982" s="17" t="b">
        <v>1</v>
      </c>
      <c r="K982" s="17">
        <v>348</v>
      </c>
      <c r="L982" s="17">
        <v>13</v>
      </c>
      <c r="M982" s="17" t="s">
        <v>48</v>
      </c>
      <c r="N982" s="17" t="s">
        <v>64</v>
      </c>
      <c r="O982" s="17" t="s">
        <v>34</v>
      </c>
      <c r="P982" s="17">
        <v>34</v>
      </c>
      <c r="Q982" s="17">
        <v>4.7</v>
      </c>
      <c r="R982" s="17" t="b">
        <v>0</v>
      </c>
      <c r="S982" s="17" t="s">
        <v>28</v>
      </c>
      <c r="T982" s="17">
        <v>3178</v>
      </c>
      <c r="U982" s="17" t="s">
        <v>51</v>
      </c>
      <c r="V982" s="17" t="s">
        <v>68</v>
      </c>
      <c r="W982" s="17" t="s">
        <v>75</v>
      </c>
      <c r="X982" s="17">
        <v>17</v>
      </c>
      <c r="Y982" s="19">
        <f>streaming_service_data!$X982*streaming_service_data!$E982</f>
        <v>135.83000000000001</v>
      </c>
      <c r="Z982" s="17" t="s">
        <v>409</v>
      </c>
      <c r="AA982" s="17">
        <v>2023</v>
      </c>
      <c r="AB982" s="17" t="str">
        <f t="shared" si="75"/>
        <v>Dec</v>
      </c>
      <c r="AC982" s="17">
        <f t="shared" si="76"/>
        <v>2024</v>
      </c>
      <c r="AD982" s="17" t="s">
        <v>479</v>
      </c>
      <c r="AE982" s="38">
        <f t="shared" si="77"/>
        <v>8.117647058823529</v>
      </c>
      <c r="AF982" s="31">
        <f t="shared" si="78"/>
        <v>0.12318840579710146</v>
      </c>
      <c r="AG982" s="17">
        <f ca="1">TODAY()-streaming_service_data!$D982</f>
        <v>106</v>
      </c>
      <c r="AH982" s="20" t="str">
        <f ca="1">IF(AG982&lt;=100,"Active",IF(streaming_service_data!$AG982&lt;200,"Moderate","In-Active"))</f>
        <v>Moderate</v>
      </c>
      <c r="AI982" s="2">
        <f t="shared" si="79"/>
        <v>17</v>
      </c>
    </row>
    <row r="983" spans="1:35" s="2" customFormat="1" ht="15" x14ac:dyDescent="0.2">
      <c r="A983" s="21">
        <v>9832</v>
      </c>
      <c r="B983" s="21" t="s">
        <v>197</v>
      </c>
      <c r="C983" s="22">
        <v>44916</v>
      </c>
      <c r="D983" s="22">
        <v>45617</v>
      </c>
      <c r="E983" s="21">
        <v>7.99</v>
      </c>
      <c r="F983" s="21">
        <v>380</v>
      </c>
      <c r="G983" s="21" t="s">
        <v>33</v>
      </c>
      <c r="H983" s="21">
        <v>2</v>
      </c>
      <c r="I983" s="21">
        <v>5</v>
      </c>
      <c r="J983" s="21" t="b">
        <v>1</v>
      </c>
      <c r="K983" s="21">
        <v>820</v>
      </c>
      <c r="L983" s="21">
        <v>17</v>
      </c>
      <c r="M983" s="21" t="s">
        <v>59</v>
      </c>
      <c r="N983" s="21" t="s">
        <v>26</v>
      </c>
      <c r="O983" s="21" t="s">
        <v>67</v>
      </c>
      <c r="P983" s="21">
        <v>93</v>
      </c>
      <c r="Q983" s="21">
        <v>3</v>
      </c>
      <c r="R983" s="21" t="b">
        <v>0</v>
      </c>
      <c r="S983" s="21" t="s">
        <v>28</v>
      </c>
      <c r="T983" s="21">
        <v>4565</v>
      </c>
      <c r="U983" s="21" t="s">
        <v>57</v>
      </c>
      <c r="V983" s="21" t="s">
        <v>36</v>
      </c>
      <c r="W983" s="21" t="s">
        <v>37</v>
      </c>
      <c r="X983" s="21">
        <v>23</v>
      </c>
      <c r="Y983" s="23">
        <f>streaming_service_data!$X983*streaming_service_data!$E983</f>
        <v>183.77</v>
      </c>
      <c r="Z983" s="21" t="s">
        <v>415</v>
      </c>
      <c r="AA983" s="21">
        <v>2022</v>
      </c>
      <c r="AB983" s="21" t="str">
        <f t="shared" si="75"/>
        <v>Nov</v>
      </c>
      <c r="AC983" s="21">
        <f t="shared" si="76"/>
        <v>2024</v>
      </c>
      <c r="AD983" s="21" t="s">
        <v>479</v>
      </c>
      <c r="AE983" s="39">
        <f t="shared" si="77"/>
        <v>4.086021505376344</v>
      </c>
      <c r="AF983" s="35">
        <f t="shared" si="78"/>
        <v>0.24473684210526317</v>
      </c>
      <c r="AG983" s="21">
        <f ca="1">TODAY()-streaming_service_data!$D983</f>
        <v>128</v>
      </c>
      <c r="AH983" s="24" t="str">
        <f ca="1">IF(AG983&lt;=100,"Active",IF(streaming_service_data!$AG983&lt;200,"Moderate","In-Active"))</f>
        <v>Moderate</v>
      </c>
      <c r="AI983" s="2">
        <f t="shared" si="79"/>
        <v>23</v>
      </c>
    </row>
    <row r="984" spans="1:35" s="2" customFormat="1" ht="15" x14ac:dyDescent="0.2">
      <c r="A984" s="17">
        <v>9846</v>
      </c>
      <c r="B984" s="17" t="s">
        <v>93</v>
      </c>
      <c r="C984" s="25">
        <v>44970</v>
      </c>
      <c r="D984" s="25">
        <v>45639</v>
      </c>
      <c r="E984" s="17">
        <v>7.99</v>
      </c>
      <c r="F984" s="17">
        <v>366</v>
      </c>
      <c r="G984" s="17" t="s">
        <v>33</v>
      </c>
      <c r="H984" s="17">
        <v>4</v>
      </c>
      <c r="I984" s="17">
        <v>5</v>
      </c>
      <c r="J984" s="17" t="b">
        <v>0</v>
      </c>
      <c r="K984" s="17">
        <v>631</v>
      </c>
      <c r="L984" s="17">
        <v>56</v>
      </c>
      <c r="M984" s="17" t="s">
        <v>74</v>
      </c>
      <c r="N984" s="17" t="s">
        <v>26</v>
      </c>
      <c r="O984" s="17" t="s">
        <v>50</v>
      </c>
      <c r="P984" s="17">
        <v>35</v>
      </c>
      <c r="Q984" s="17">
        <v>4.0999999999999996</v>
      </c>
      <c r="R984" s="17" t="b">
        <v>0</v>
      </c>
      <c r="S984" s="17" t="s">
        <v>28</v>
      </c>
      <c r="T984" s="17">
        <v>4308</v>
      </c>
      <c r="U984" s="17" t="s">
        <v>35</v>
      </c>
      <c r="V984" s="17" t="s">
        <v>30</v>
      </c>
      <c r="W984" s="17" t="s">
        <v>31</v>
      </c>
      <c r="X984" s="17">
        <v>22</v>
      </c>
      <c r="Y984" s="19">
        <f>streaming_service_data!$X984*streaming_service_data!$E984</f>
        <v>175.78</v>
      </c>
      <c r="Z984" s="17" t="s">
        <v>405</v>
      </c>
      <c r="AA984" s="17">
        <v>2023</v>
      </c>
      <c r="AB984" s="17" t="str">
        <f t="shared" si="75"/>
        <v>Dec</v>
      </c>
      <c r="AC984" s="17">
        <f t="shared" si="76"/>
        <v>2024</v>
      </c>
      <c r="AD984" s="17" t="s">
        <v>479</v>
      </c>
      <c r="AE984" s="38">
        <f t="shared" si="77"/>
        <v>10.457142857142857</v>
      </c>
      <c r="AF984" s="31">
        <f t="shared" si="78"/>
        <v>9.5628415300546443E-2</v>
      </c>
      <c r="AG984" s="17">
        <f ca="1">TODAY()-streaming_service_data!$D984</f>
        <v>106</v>
      </c>
      <c r="AH984" s="20" t="str">
        <f ca="1">IF(AG984&lt;=100,"Active",IF(streaming_service_data!$AG984&lt;200,"Moderate","In-Active"))</f>
        <v>Moderate</v>
      </c>
      <c r="AI984" s="2">
        <f t="shared" si="79"/>
        <v>22</v>
      </c>
    </row>
    <row r="985" spans="1:35" s="2" customFormat="1" ht="15" x14ac:dyDescent="0.2">
      <c r="A985" s="21">
        <v>9857</v>
      </c>
      <c r="B985" s="21" t="s">
        <v>159</v>
      </c>
      <c r="C985" s="22">
        <v>45195</v>
      </c>
      <c r="D985" s="22">
        <v>45334</v>
      </c>
      <c r="E985" s="21">
        <v>7.99</v>
      </c>
      <c r="F985" s="21">
        <v>145</v>
      </c>
      <c r="G985" s="21" t="s">
        <v>24</v>
      </c>
      <c r="H985" s="21">
        <v>2</v>
      </c>
      <c r="I985" s="21">
        <v>5</v>
      </c>
      <c r="J985" s="21" t="b">
        <v>0</v>
      </c>
      <c r="K985" s="21">
        <v>882</v>
      </c>
      <c r="L985" s="21">
        <v>23</v>
      </c>
      <c r="M985" s="21" t="s">
        <v>63</v>
      </c>
      <c r="N985" s="21" t="s">
        <v>64</v>
      </c>
      <c r="O985" s="21" t="s">
        <v>67</v>
      </c>
      <c r="P985" s="21">
        <v>79</v>
      </c>
      <c r="Q985" s="21">
        <v>5</v>
      </c>
      <c r="R985" s="21" t="b">
        <v>1</v>
      </c>
      <c r="S985" s="21" t="s">
        <v>28</v>
      </c>
      <c r="T985" s="21">
        <v>905</v>
      </c>
      <c r="U985" s="21" t="s">
        <v>51</v>
      </c>
      <c r="V985" s="21" t="s">
        <v>60</v>
      </c>
      <c r="W985" s="21" t="s">
        <v>53</v>
      </c>
      <c r="X985" s="21">
        <v>4</v>
      </c>
      <c r="Y985" s="23">
        <f>streaming_service_data!$X985*streaming_service_data!$E985</f>
        <v>31.96</v>
      </c>
      <c r="Z985" s="21" t="s">
        <v>412</v>
      </c>
      <c r="AA985" s="21">
        <v>2023</v>
      </c>
      <c r="AB985" s="21" t="str">
        <f t="shared" si="75"/>
        <v>Feb</v>
      </c>
      <c r="AC985" s="21">
        <f t="shared" si="76"/>
        <v>2024</v>
      </c>
      <c r="AD985" s="21" t="s">
        <v>479</v>
      </c>
      <c r="AE985" s="39">
        <f t="shared" si="77"/>
        <v>1.8354430379746836</v>
      </c>
      <c r="AF985" s="35">
        <f t="shared" si="78"/>
        <v>0.54482758620689653</v>
      </c>
      <c r="AG985" s="21">
        <f ca="1">TODAY()-streaming_service_data!$D985</f>
        <v>411</v>
      </c>
      <c r="AH985" s="24" t="str">
        <f ca="1">IF(AG985&lt;=100,"Active",IF(streaming_service_data!$AG985&lt;200,"Moderate","In-Active"))</f>
        <v>In-Active</v>
      </c>
      <c r="AI985" s="2">
        <f t="shared" si="79"/>
        <v>4</v>
      </c>
    </row>
    <row r="986" spans="1:35" s="2" customFormat="1" ht="15" x14ac:dyDescent="0.2">
      <c r="A986" s="17">
        <v>9861</v>
      </c>
      <c r="B986" s="17" t="s">
        <v>100</v>
      </c>
      <c r="C986" s="25">
        <v>45119</v>
      </c>
      <c r="D986" s="25">
        <v>45642</v>
      </c>
      <c r="E986" s="17">
        <v>15.99</v>
      </c>
      <c r="F986" s="17">
        <v>359</v>
      </c>
      <c r="G986" s="17" t="s">
        <v>62</v>
      </c>
      <c r="H986" s="17">
        <v>3</v>
      </c>
      <c r="I986" s="17">
        <v>1</v>
      </c>
      <c r="J986" s="17" t="b">
        <v>0</v>
      </c>
      <c r="K986" s="17">
        <v>265</v>
      </c>
      <c r="L986" s="17">
        <v>34</v>
      </c>
      <c r="M986" s="17" t="s">
        <v>59</v>
      </c>
      <c r="N986" s="17" t="s">
        <v>49</v>
      </c>
      <c r="O986" s="17" t="s">
        <v>56</v>
      </c>
      <c r="P986" s="17">
        <v>64</v>
      </c>
      <c r="Q986" s="17">
        <v>4.9000000000000004</v>
      </c>
      <c r="R986" s="17" t="b">
        <v>1</v>
      </c>
      <c r="S986" s="17" t="s">
        <v>28</v>
      </c>
      <c r="T986" s="17">
        <v>3308</v>
      </c>
      <c r="U986" s="17" t="s">
        <v>29</v>
      </c>
      <c r="V986" s="17" t="s">
        <v>36</v>
      </c>
      <c r="W986" s="17" t="s">
        <v>53</v>
      </c>
      <c r="X986" s="17">
        <v>17</v>
      </c>
      <c r="Y986" s="19">
        <f>streaming_service_data!$X986*streaming_service_data!$E986</f>
        <v>271.83</v>
      </c>
      <c r="Z986" s="17" t="s">
        <v>410</v>
      </c>
      <c r="AA986" s="17">
        <v>2023</v>
      </c>
      <c r="AB986" s="17" t="str">
        <f t="shared" si="75"/>
        <v>Dec</v>
      </c>
      <c r="AC986" s="17">
        <f t="shared" si="76"/>
        <v>2024</v>
      </c>
      <c r="AD986" s="17" t="s">
        <v>480</v>
      </c>
      <c r="AE986" s="38">
        <f t="shared" si="77"/>
        <v>5.609375</v>
      </c>
      <c r="AF986" s="31">
        <f t="shared" si="78"/>
        <v>0.17827298050139276</v>
      </c>
      <c r="AG986" s="17">
        <f ca="1">TODAY()-streaming_service_data!$D986</f>
        <v>103</v>
      </c>
      <c r="AH986" s="20" t="str">
        <f ca="1">IF(AG986&lt;=100,"Active",IF(streaming_service_data!$AG986&lt;200,"Moderate","In-Active"))</f>
        <v>Moderate</v>
      </c>
      <c r="AI986" s="2">
        <f t="shared" si="79"/>
        <v>17</v>
      </c>
    </row>
    <row r="987" spans="1:35" s="2" customFormat="1" ht="15" x14ac:dyDescent="0.2">
      <c r="A987" s="21">
        <v>9866</v>
      </c>
      <c r="B987" s="21" t="s">
        <v>99</v>
      </c>
      <c r="C987" s="22">
        <v>45633</v>
      </c>
      <c r="D987" s="22">
        <v>45643</v>
      </c>
      <c r="E987" s="21">
        <v>11.99</v>
      </c>
      <c r="F987" s="21">
        <v>208</v>
      </c>
      <c r="G987" s="21" t="s">
        <v>33</v>
      </c>
      <c r="H987" s="21">
        <v>1</v>
      </c>
      <c r="I987" s="21">
        <v>1</v>
      </c>
      <c r="J987" s="21" t="b">
        <v>0</v>
      </c>
      <c r="K987" s="21">
        <v>466</v>
      </c>
      <c r="L987" s="21">
        <v>174</v>
      </c>
      <c r="M987" s="21" t="s">
        <v>25</v>
      </c>
      <c r="N987" s="21" t="s">
        <v>49</v>
      </c>
      <c r="O987" s="21" t="s">
        <v>56</v>
      </c>
      <c r="P987" s="21">
        <v>51</v>
      </c>
      <c r="Q987" s="21">
        <v>4</v>
      </c>
      <c r="R987" s="21" t="b">
        <v>1</v>
      </c>
      <c r="S987" s="21" t="s">
        <v>28</v>
      </c>
      <c r="T987" s="21">
        <v>3817</v>
      </c>
      <c r="U987" s="21" t="s">
        <v>29</v>
      </c>
      <c r="V987" s="21" t="s">
        <v>30</v>
      </c>
      <c r="W987" s="21" t="s">
        <v>37</v>
      </c>
      <c r="X987" s="21">
        <v>1</v>
      </c>
      <c r="Y987" s="23">
        <f>streaming_service_data!$X987*streaming_service_data!$E987</f>
        <v>11.99</v>
      </c>
      <c r="Z987" s="21" t="s">
        <v>415</v>
      </c>
      <c r="AA987" s="21">
        <v>2024</v>
      </c>
      <c r="AB987" s="21" t="str">
        <f t="shared" si="75"/>
        <v>Dec</v>
      </c>
      <c r="AC987" s="21">
        <f t="shared" si="76"/>
        <v>2024</v>
      </c>
      <c r="AD987" s="21" t="s">
        <v>478</v>
      </c>
      <c r="AE987" s="39">
        <f t="shared" si="77"/>
        <v>4.0784313725490193</v>
      </c>
      <c r="AF987" s="35">
        <f t="shared" si="78"/>
        <v>0.24519230769230768</v>
      </c>
      <c r="AG987" s="21">
        <f ca="1">TODAY()-streaming_service_data!$D987</f>
        <v>102</v>
      </c>
      <c r="AH987" s="24" t="str">
        <f ca="1">IF(AG987&lt;=100,"Active",IF(streaming_service_data!$AG987&lt;200,"Moderate","In-Active"))</f>
        <v>Moderate</v>
      </c>
      <c r="AI987" s="2">
        <f t="shared" si="79"/>
        <v>1</v>
      </c>
    </row>
    <row r="988" spans="1:35" s="2" customFormat="1" ht="15" x14ac:dyDescent="0.2">
      <c r="A988" s="17">
        <v>9879</v>
      </c>
      <c r="B988" s="17" t="s">
        <v>102</v>
      </c>
      <c r="C988" s="25">
        <v>44959</v>
      </c>
      <c r="D988" s="25">
        <v>45394</v>
      </c>
      <c r="E988" s="17">
        <v>7.99</v>
      </c>
      <c r="F988" s="17">
        <v>217</v>
      </c>
      <c r="G988" s="17" t="s">
        <v>55</v>
      </c>
      <c r="H988" s="17">
        <v>3</v>
      </c>
      <c r="I988" s="17">
        <v>3</v>
      </c>
      <c r="J988" s="17" t="b">
        <v>0</v>
      </c>
      <c r="K988" s="17">
        <v>377</v>
      </c>
      <c r="L988" s="17">
        <v>136</v>
      </c>
      <c r="M988" s="17" t="s">
        <v>39</v>
      </c>
      <c r="N988" s="17" t="s">
        <v>26</v>
      </c>
      <c r="O988" s="17" t="s">
        <v>41</v>
      </c>
      <c r="P988" s="17">
        <v>8</v>
      </c>
      <c r="Q988" s="17">
        <v>4.2</v>
      </c>
      <c r="R988" s="17" t="b">
        <v>1</v>
      </c>
      <c r="S988" s="17" t="s">
        <v>28</v>
      </c>
      <c r="T988" s="17">
        <v>4327</v>
      </c>
      <c r="U988" s="17" t="s">
        <v>65</v>
      </c>
      <c r="V988" s="17" t="s">
        <v>36</v>
      </c>
      <c r="W988" s="17" t="s">
        <v>31</v>
      </c>
      <c r="X988" s="17">
        <v>14</v>
      </c>
      <c r="Y988" s="19">
        <f>streaming_service_data!$X988*streaming_service_data!$E988</f>
        <v>111.86</v>
      </c>
      <c r="Z988" s="17" t="s">
        <v>405</v>
      </c>
      <c r="AA988" s="17">
        <v>2023</v>
      </c>
      <c r="AB988" s="17" t="str">
        <f t="shared" si="75"/>
        <v>Apr</v>
      </c>
      <c r="AC988" s="17">
        <f t="shared" si="76"/>
        <v>2024</v>
      </c>
      <c r="AD988" s="17" t="s">
        <v>479</v>
      </c>
      <c r="AE988" s="38">
        <f t="shared" si="77"/>
        <v>27.125</v>
      </c>
      <c r="AF988" s="31">
        <f t="shared" si="78"/>
        <v>3.6866359447004608E-2</v>
      </c>
      <c r="AG988" s="17">
        <f ca="1">TODAY()-streaming_service_data!$D988</f>
        <v>351</v>
      </c>
      <c r="AH988" s="20" t="str">
        <f ca="1">IF(AG988&lt;=100,"Active",IF(streaming_service_data!$AG988&lt;200,"Moderate","In-Active"))</f>
        <v>In-Active</v>
      </c>
      <c r="AI988" s="2">
        <f t="shared" si="79"/>
        <v>14</v>
      </c>
    </row>
    <row r="989" spans="1:35" s="2" customFormat="1" ht="15" x14ac:dyDescent="0.2">
      <c r="A989" s="21">
        <v>9908</v>
      </c>
      <c r="B989" s="21" t="s">
        <v>346</v>
      </c>
      <c r="C989" s="22">
        <v>44986</v>
      </c>
      <c r="D989" s="22">
        <v>45394</v>
      </c>
      <c r="E989" s="21">
        <v>11.99</v>
      </c>
      <c r="F989" s="21">
        <v>390</v>
      </c>
      <c r="G989" s="21" t="s">
        <v>79</v>
      </c>
      <c r="H989" s="21">
        <v>3</v>
      </c>
      <c r="I989" s="21">
        <v>1</v>
      </c>
      <c r="J989" s="21" t="b">
        <v>0</v>
      </c>
      <c r="K989" s="21">
        <v>256</v>
      </c>
      <c r="L989" s="21">
        <v>183</v>
      </c>
      <c r="M989" s="21" t="s">
        <v>63</v>
      </c>
      <c r="N989" s="21" t="s">
        <v>49</v>
      </c>
      <c r="O989" s="21" t="s">
        <v>34</v>
      </c>
      <c r="P989" s="21">
        <v>89</v>
      </c>
      <c r="Q989" s="21">
        <v>3.2</v>
      </c>
      <c r="R989" s="21" t="b">
        <v>1</v>
      </c>
      <c r="S989" s="21" t="s">
        <v>28</v>
      </c>
      <c r="T989" s="21">
        <v>1180</v>
      </c>
      <c r="U989" s="21" t="s">
        <v>51</v>
      </c>
      <c r="V989" s="21" t="s">
        <v>60</v>
      </c>
      <c r="W989" s="21" t="s">
        <v>37</v>
      </c>
      <c r="X989" s="21">
        <v>13</v>
      </c>
      <c r="Y989" s="23">
        <f>streaming_service_data!$X989*streaming_service_data!$E989</f>
        <v>155.87</v>
      </c>
      <c r="Z989" s="21" t="s">
        <v>406</v>
      </c>
      <c r="AA989" s="21">
        <v>2023</v>
      </c>
      <c r="AB989" s="21" t="str">
        <f t="shared" si="75"/>
        <v>Apr</v>
      </c>
      <c r="AC989" s="21">
        <f t="shared" si="76"/>
        <v>2024</v>
      </c>
      <c r="AD989" s="21" t="s">
        <v>478</v>
      </c>
      <c r="AE989" s="39">
        <f t="shared" si="77"/>
        <v>4.382022471910112</v>
      </c>
      <c r="AF989" s="35">
        <f t="shared" si="78"/>
        <v>0.2282051282051282</v>
      </c>
      <c r="AG989" s="21">
        <f ca="1">TODAY()-streaming_service_data!$D989</f>
        <v>351</v>
      </c>
      <c r="AH989" s="24" t="str">
        <f ca="1">IF(AG989&lt;=100,"Active",IF(streaming_service_data!$AG989&lt;200,"Moderate","In-Active"))</f>
        <v>In-Active</v>
      </c>
      <c r="AI989" s="2">
        <f t="shared" si="79"/>
        <v>13</v>
      </c>
    </row>
    <row r="990" spans="1:35" s="2" customFormat="1" ht="15" x14ac:dyDescent="0.2">
      <c r="A990" s="17">
        <v>9914</v>
      </c>
      <c r="B990" s="17" t="s">
        <v>132</v>
      </c>
      <c r="C990" s="25">
        <v>45216</v>
      </c>
      <c r="D990" s="25">
        <v>45516</v>
      </c>
      <c r="E990" s="17">
        <v>11.99</v>
      </c>
      <c r="F990" s="17">
        <v>44</v>
      </c>
      <c r="G990" s="17" t="s">
        <v>62</v>
      </c>
      <c r="H990" s="17">
        <v>2</v>
      </c>
      <c r="I990" s="17">
        <v>1</v>
      </c>
      <c r="J990" s="17" t="b">
        <v>1</v>
      </c>
      <c r="K990" s="17">
        <v>897</v>
      </c>
      <c r="L990" s="17">
        <v>62</v>
      </c>
      <c r="M990" s="17" t="s">
        <v>63</v>
      </c>
      <c r="N990" s="17" t="s">
        <v>26</v>
      </c>
      <c r="O990" s="17" t="s">
        <v>56</v>
      </c>
      <c r="P990" s="17">
        <v>18</v>
      </c>
      <c r="Q990" s="17">
        <v>4.4000000000000004</v>
      </c>
      <c r="R990" s="17" t="b">
        <v>0</v>
      </c>
      <c r="S990" s="17" t="s">
        <v>28</v>
      </c>
      <c r="T990" s="17">
        <v>1065</v>
      </c>
      <c r="U990" s="17" t="s">
        <v>29</v>
      </c>
      <c r="V990" s="17" t="s">
        <v>30</v>
      </c>
      <c r="W990" s="17" t="s">
        <v>75</v>
      </c>
      <c r="X990" s="17">
        <v>9</v>
      </c>
      <c r="Y990" s="19">
        <f>streaming_service_data!$X990*streaming_service_data!$E990</f>
        <v>107.91</v>
      </c>
      <c r="Z990" s="17" t="s">
        <v>413</v>
      </c>
      <c r="AA990" s="17">
        <v>2023</v>
      </c>
      <c r="AB990" s="17" t="str">
        <f t="shared" si="75"/>
        <v>Aug</v>
      </c>
      <c r="AC990" s="17">
        <f t="shared" si="76"/>
        <v>2024</v>
      </c>
      <c r="AD990" s="17" t="s">
        <v>478</v>
      </c>
      <c r="AE990" s="38">
        <f t="shared" si="77"/>
        <v>2.4444444444444446</v>
      </c>
      <c r="AF990" s="31">
        <f t="shared" si="78"/>
        <v>0.40909090909090912</v>
      </c>
      <c r="AG990" s="17">
        <f ca="1">TODAY()-streaming_service_data!$D990</f>
        <v>229</v>
      </c>
      <c r="AH990" s="20" t="str">
        <f ca="1">IF(AG990&lt;=100,"Active",IF(streaming_service_data!$AG990&lt;200,"Moderate","In-Active"))</f>
        <v>In-Active</v>
      </c>
      <c r="AI990" s="2">
        <f t="shared" si="79"/>
        <v>9</v>
      </c>
    </row>
    <row r="991" spans="1:35" s="2" customFormat="1" ht="15" x14ac:dyDescent="0.2">
      <c r="A991" s="21">
        <v>9916</v>
      </c>
      <c r="B991" s="21" t="s">
        <v>299</v>
      </c>
      <c r="C991" s="22">
        <v>45350</v>
      </c>
      <c r="D991" s="22">
        <v>45617</v>
      </c>
      <c r="E991" s="21">
        <v>7.99</v>
      </c>
      <c r="F991" s="21">
        <v>227</v>
      </c>
      <c r="G991" s="21" t="s">
        <v>62</v>
      </c>
      <c r="H991" s="21">
        <v>5</v>
      </c>
      <c r="I991" s="21">
        <v>2</v>
      </c>
      <c r="J991" s="21" t="b">
        <v>1</v>
      </c>
      <c r="K991" s="21">
        <v>969</v>
      </c>
      <c r="L991" s="21">
        <v>175</v>
      </c>
      <c r="M991" s="21" t="s">
        <v>44</v>
      </c>
      <c r="N991" s="21" t="s">
        <v>49</v>
      </c>
      <c r="O991" s="21" t="s">
        <v>50</v>
      </c>
      <c r="P991" s="21">
        <v>11</v>
      </c>
      <c r="Q991" s="21">
        <v>5</v>
      </c>
      <c r="R991" s="21" t="b">
        <v>0</v>
      </c>
      <c r="S991" s="21" t="s">
        <v>28</v>
      </c>
      <c r="T991" s="21">
        <v>4510</v>
      </c>
      <c r="U991" s="21" t="s">
        <v>51</v>
      </c>
      <c r="V991" s="21" t="s">
        <v>30</v>
      </c>
      <c r="W991" s="21" t="s">
        <v>37</v>
      </c>
      <c r="X991" s="21">
        <v>8</v>
      </c>
      <c r="Y991" s="23">
        <f>streaming_service_data!$X991*streaming_service_data!$E991</f>
        <v>63.92</v>
      </c>
      <c r="Z991" s="21" t="s">
        <v>405</v>
      </c>
      <c r="AA991" s="21">
        <v>2024</v>
      </c>
      <c r="AB991" s="21" t="str">
        <f t="shared" si="75"/>
        <v>Nov</v>
      </c>
      <c r="AC991" s="21">
        <f t="shared" si="76"/>
        <v>2024</v>
      </c>
      <c r="AD991" s="21" t="s">
        <v>479</v>
      </c>
      <c r="AE991" s="39">
        <f t="shared" si="77"/>
        <v>20.636363636363637</v>
      </c>
      <c r="AF991" s="35">
        <f t="shared" si="78"/>
        <v>4.8458149779735685E-2</v>
      </c>
      <c r="AG991" s="21">
        <f ca="1">TODAY()-streaming_service_data!$D991</f>
        <v>128</v>
      </c>
      <c r="AH991" s="24" t="str">
        <f ca="1">IF(AG991&lt;=100,"Active",IF(streaming_service_data!$AG991&lt;200,"Moderate","In-Active"))</f>
        <v>Moderate</v>
      </c>
      <c r="AI991" s="2">
        <f t="shared" si="79"/>
        <v>8</v>
      </c>
    </row>
    <row r="992" spans="1:35" s="2" customFormat="1" ht="15" x14ac:dyDescent="0.2">
      <c r="A992" s="17">
        <v>9918</v>
      </c>
      <c r="B992" s="17" t="s">
        <v>153</v>
      </c>
      <c r="C992" s="25">
        <v>45426</v>
      </c>
      <c r="D992" s="25">
        <v>45638</v>
      </c>
      <c r="E992" s="17">
        <v>11.99</v>
      </c>
      <c r="F992" s="17">
        <v>144</v>
      </c>
      <c r="G992" s="17" t="s">
        <v>46</v>
      </c>
      <c r="H992" s="17">
        <v>5</v>
      </c>
      <c r="I992" s="17">
        <v>6</v>
      </c>
      <c r="J992" s="17" t="b">
        <v>0</v>
      </c>
      <c r="K992" s="17">
        <v>235</v>
      </c>
      <c r="L992" s="17">
        <v>88</v>
      </c>
      <c r="M992" s="17" t="s">
        <v>48</v>
      </c>
      <c r="N992" s="17" t="s">
        <v>26</v>
      </c>
      <c r="O992" s="17" t="s">
        <v>27</v>
      </c>
      <c r="P992" s="17">
        <v>18</v>
      </c>
      <c r="Q992" s="17">
        <v>3.1</v>
      </c>
      <c r="R992" s="17" t="b">
        <v>1</v>
      </c>
      <c r="S992" s="17" t="s">
        <v>28</v>
      </c>
      <c r="T992" s="17">
        <v>3455</v>
      </c>
      <c r="U992" s="17" t="s">
        <v>57</v>
      </c>
      <c r="V992" s="17" t="s">
        <v>52</v>
      </c>
      <c r="W992" s="17" t="s">
        <v>53</v>
      </c>
      <c r="X992" s="17">
        <v>6</v>
      </c>
      <c r="Y992" s="19">
        <f>streaming_service_data!$X992*streaming_service_data!$E992</f>
        <v>71.94</v>
      </c>
      <c r="Z992" s="17" t="s">
        <v>408</v>
      </c>
      <c r="AA992" s="17">
        <v>2024</v>
      </c>
      <c r="AB992" s="17" t="str">
        <f t="shared" si="75"/>
        <v>Dec</v>
      </c>
      <c r="AC992" s="17">
        <f t="shared" si="76"/>
        <v>2024</v>
      </c>
      <c r="AD992" s="17" t="s">
        <v>478</v>
      </c>
      <c r="AE992" s="38">
        <f t="shared" si="77"/>
        <v>8</v>
      </c>
      <c r="AF992" s="31">
        <f t="shared" si="78"/>
        <v>0.125</v>
      </c>
      <c r="AG992" s="17">
        <f ca="1">TODAY()-streaming_service_data!$D992</f>
        <v>107</v>
      </c>
      <c r="AH992" s="20" t="str">
        <f ca="1">IF(AG992&lt;=100,"Active",IF(streaming_service_data!$AG992&lt;200,"Moderate","In-Active"))</f>
        <v>Moderate</v>
      </c>
      <c r="AI992" s="2">
        <f t="shared" si="79"/>
        <v>6</v>
      </c>
    </row>
    <row r="993" spans="1:35" s="2" customFormat="1" ht="15" x14ac:dyDescent="0.2">
      <c r="A993" s="21">
        <v>9934</v>
      </c>
      <c r="B993" s="21" t="s">
        <v>310</v>
      </c>
      <c r="C993" s="22">
        <v>45288</v>
      </c>
      <c r="D993" s="22">
        <v>45642</v>
      </c>
      <c r="E993" s="21">
        <v>15.99</v>
      </c>
      <c r="F993" s="21">
        <v>50</v>
      </c>
      <c r="G993" s="21" t="s">
        <v>33</v>
      </c>
      <c r="H993" s="21">
        <v>2</v>
      </c>
      <c r="I993" s="21">
        <v>6</v>
      </c>
      <c r="J993" s="21" t="b">
        <v>1</v>
      </c>
      <c r="K993" s="21">
        <v>159</v>
      </c>
      <c r="L993" s="21">
        <v>131</v>
      </c>
      <c r="M993" s="21" t="s">
        <v>59</v>
      </c>
      <c r="N993" s="21" t="s">
        <v>40</v>
      </c>
      <c r="O993" s="21" t="s">
        <v>41</v>
      </c>
      <c r="P993" s="21">
        <v>49</v>
      </c>
      <c r="Q993" s="21">
        <v>3.8</v>
      </c>
      <c r="R993" s="21" t="b">
        <v>0</v>
      </c>
      <c r="S993" s="21" t="s">
        <v>28</v>
      </c>
      <c r="T993" s="21">
        <v>388</v>
      </c>
      <c r="U993" s="21" t="s">
        <v>35</v>
      </c>
      <c r="V993" s="21" t="s">
        <v>36</v>
      </c>
      <c r="W993" s="21" t="s">
        <v>75</v>
      </c>
      <c r="X993" s="21">
        <v>11</v>
      </c>
      <c r="Y993" s="23">
        <f>streaming_service_data!$X993*streaming_service_data!$E993</f>
        <v>175.89000000000001</v>
      </c>
      <c r="Z993" s="21" t="s">
        <v>415</v>
      </c>
      <c r="AA993" s="21">
        <v>2023</v>
      </c>
      <c r="AB993" s="21" t="str">
        <f t="shared" si="75"/>
        <v>Dec</v>
      </c>
      <c r="AC993" s="21">
        <f t="shared" si="76"/>
        <v>2024</v>
      </c>
      <c r="AD993" s="21" t="s">
        <v>480</v>
      </c>
      <c r="AE993" s="39">
        <f t="shared" si="77"/>
        <v>1.0204081632653061</v>
      </c>
      <c r="AF993" s="35">
        <f t="shared" si="78"/>
        <v>0.98</v>
      </c>
      <c r="AG993" s="21">
        <f ca="1">TODAY()-streaming_service_data!$D993</f>
        <v>103</v>
      </c>
      <c r="AH993" s="24" t="str">
        <f ca="1">IF(AG993&lt;=100,"Active",IF(streaming_service_data!$AG993&lt;200,"Moderate","In-Active"))</f>
        <v>Moderate</v>
      </c>
      <c r="AI993" s="2">
        <f t="shared" si="79"/>
        <v>11</v>
      </c>
    </row>
    <row r="994" spans="1:35" s="2" customFormat="1" ht="15" x14ac:dyDescent="0.2">
      <c r="A994" s="17">
        <v>9936</v>
      </c>
      <c r="B994" s="17" t="s">
        <v>104</v>
      </c>
      <c r="C994" s="25">
        <v>45235</v>
      </c>
      <c r="D994" s="25">
        <v>45643</v>
      </c>
      <c r="E994" s="17">
        <v>7.99</v>
      </c>
      <c r="F994" s="17">
        <v>484</v>
      </c>
      <c r="G994" s="17" t="s">
        <v>24</v>
      </c>
      <c r="H994" s="17">
        <v>1</v>
      </c>
      <c r="I994" s="17">
        <v>6</v>
      </c>
      <c r="J994" s="17" t="b">
        <v>1</v>
      </c>
      <c r="K994" s="17">
        <v>570</v>
      </c>
      <c r="L994" s="17">
        <v>18</v>
      </c>
      <c r="M994" s="17" t="s">
        <v>63</v>
      </c>
      <c r="N994" s="17" t="s">
        <v>49</v>
      </c>
      <c r="O994" s="17" t="s">
        <v>27</v>
      </c>
      <c r="P994" s="17">
        <v>5</v>
      </c>
      <c r="Q994" s="17">
        <v>4.5999999999999996</v>
      </c>
      <c r="R994" s="17" t="b">
        <v>1</v>
      </c>
      <c r="S994" s="17" t="s">
        <v>28</v>
      </c>
      <c r="T994" s="17">
        <v>1821</v>
      </c>
      <c r="U994" s="17" t="s">
        <v>29</v>
      </c>
      <c r="V994" s="17" t="s">
        <v>36</v>
      </c>
      <c r="W994" s="17" t="s">
        <v>53</v>
      </c>
      <c r="X994" s="17">
        <v>13</v>
      </c>
      <c r="Y994" s="19">
        <f>streaming_service_data!$X994*streaming_service_data!$E994</f>
        <v>103.87</v>
      </c>
      <c r="Z994" s="17" t="s">
        <v>414</v>
      </c>
      <c r="AA994" s="17">
        <v>2023</v>
      </c>
      <c r="AB994" s="17" t="str">
        <f t="shared" si="75"/>
        <v>Dec</v>
      </c>
      <c r="AC994" s="17">
        <f t="shared" si="76"/>
        <v>2024</v>
      </c>
      <c r="AD994" s="17" t="s">
        <v>479</v>
      </c>
      <c r="AE994" s="38">
        <f t="shared" si="77"/>
        <v>96.8</v>
      </c>
      <c r="AF994" s="31">
        <f t="shared" si="78"/>
        <v>1.0330578512396695E-2</v>
      </c>
      <c r="AG994" s="17">
        <f ca="1">TODAY()-streaming_service_data!$D994</f>
        <v>102</v>
      </c>
      <c r="AH994" s="20" t="str">
        <f ca="1">IF(AG994&lt;=100,"Active",IF(streaming_service_data!$AG994&lt;200,"Moderate","In-Active"))</f>
        <v>Moderate</v>
      </c>
      <c r="AI994" s="2">
        <f t="shared" si="79"/>
        <v>13</v>
      </c>
    </row>
    <row r="995" spans="1:35" s="2" customFormat="1" ht="15" x14ac:dyDescent="0.2">
      <c r="A995" s="21">
        <v>9942</v>
      </c>
      <c r="B995" s="21" t="s">
        <v>109</v>
      </c>
      <c r="C995" s="22">
        <v>45024</v>
      </c>
      <c r="D995" s="22">
        <v>45616</v>
      </c>
      <c r="E995" s="21">
        <v>15.99</v>
      </c>
      <c r="F995" s="21">
        <v>418</v>
      </c>
      <c r="G995" s="21" t="s">
        <v>46</v>
      </c>
      <c r="H995" s="21">
        <v>1</v>
      </c>
      <c r="I995" s="21">
        <v>5</v>
      </c>
      <c r="J995" s="21" t="b">
        <v>1</v>
      </c>
      <c r="K995" s="21">
        <v>260</v>
      </c>
      <c r="L995" s="21">
        <v>161</v>
      </c>
      <c r="M995" s="21" t="s">
        <v>39</v>
      </c>
      <c r="N995" s="21" t="s">
        <v>64</v>
      </c>
      <c r="O995" s="21" t="s">
        <v>56</v>
      </c>
      <c r="P995" s="21">
        <v>49</v>
      </c>
      <c r="Q995" s="21">
        <v>3.6</v>
      </c>
      <c r="R995" s="21" t="b">
        <v>1</v>
      </c>
      <c r="S995" s="21" t="s">
        <v>28</v>
      </c>
      <c r="T995" s="21">
        <v>2871</v>
      </c>
      <c r="U995" s="21" t="s">
        <v>51</v>
      </c>
      <c r="V995" s="21" t="s">
        <v>36</v>
      </c>
      <c r="W995" s="21" t="s">
        <v>31</v>
      </c>
      <c r="X995" s="21">
        <v>19</v>
      </c>
      <c r="Y995" s="23">
        <f>streaming_service_data!$X995*streaming_service_data!$E995</f>
        <v>303.81</v>
      </c>
      <c r="Z995" s="21" t="s">
        <v>407</v>
      </c>
      <c r="AA995" s="21">
        <v>2023</v>
      </c>
      <c r="AB995" s="21" t="str">
        <f t="shared" si="75"/>
        <v>Nov</v>
      </c>
      <c r="AC995" s="21">
        <f t="shared" si="76"/>
        <v>2024</v>
      </c>
      <c r="AD995" s="21" t="s">
        <v>480</v>
      </c>
      <c r="AE995" s="39">
        <f t="shared" si="77"/>
        <v>8.5306122448979593</v>
      </c>
      <c r="AF995" s="35">
        <f t="shared" si="78"/>
        <v>0.11722488038277512</v>
      </c>
      <c r="AG995" s="21">
        <f ca="1">TODAY()-streaming_service_data!$D995</f>
        <v>129</v>
      </c>
      <c r="AH995" s="24" t="str">
        <f ca="1">IF(AG995&lt;=100,"Active",IF(streaming_service_data!$AG995&lt;200,"Moderate","In-Active"))</f>
        <v>Moderate</v>
      </c>
      <c r="AI995" s="2">
        <f t="shared" si="79"/>
        <v>19</v>
      </c>
    </row>
    <row r="996" spans="1:35" s="2" customFormat="1" ht="15" x14ac:dyDescent="0.2">
      <c r="A996" s="17">
        <v>9957</v>
      </c>
      <c r="B996" s="17" t="s">
        <v>220</v>
      </c>
      <c r="C996" s="25">
        <v>45149</v>
      </c>
      <c r="D996" s="25">
        <v>45639</v>
      </c>
      <c r="E996" s="17">
        <v>15.99</v>
      </c>
      <c r="F996" s="17">
        <v>433</v>
      </c>
      <c r="G996" s="17" t="s">
        <v>46</v>
      </c>
      <c r="H996" s="17">
        <v>2</v>
      </c>
      <c r="I996" s="17">
        <v>6</v>
      </c>
      <c r="J996" s="17" t="b">
        <v>1</v>
      </c>
      <c r="K996" s="17">
        <v>1000</v>
      </c>
      <c r="L996" s="17">
        <v>48</v>
      </c>
      <c r="M996" s="17" t="s">
        <v>74</v>
      </c>
      <c r="N996" s="17" t="s">
        <v>40</v>
      </c>
      <c r="O996" s="17" t="s">
        <v>50</v>
      </c>
      <c r="P996" s="17">
        <v>92</v>
      </c>
      <c r="Q996" s="17">
        <v>3.7</v>
      </c>
      <c r="R996" s="17" t="b">
        <v>0</v>
      </c>
      <c r="S996" s="17" t="s">
        <v>28</v>
      </c>
      <c r="T996" s="17">
        <v>1037</v>
      </c>
      <c r="U996" s="17" t="s">
        <v>65</v>
      </c>
      <c r="V996" s="17" t="s">
        <v>68</v>
      </c>
      <c r="W996" s="17" t="s">
        <v>31</v>
      </c>
      <c r="X996" s="17">
        <v>16</v>
      </c>
      <c r="Y996" s="19">
        <f>streaming_service_data!$X996*streaming_service_data!$E996</f>
        <v>255.84</v>
      </c>
      <c r="Z996" s="17" t="s">
        <v>411</v>
      </c>
      <c r="AA996" s="17">
        <v>2023</v>
      </c>
      <c r="AB996" s="17" t="str">
        <f t="shared" si="75"/>
        <v>Dec</v>
      </c>
      <c r="AC996" s="17">
        <f t="shared" si="76"/>
        <v>2024</v>
      </c>
      <c r="AD996" s="17" t="s">
        <v>480</v>
      </c>
      <c r="AE996" s="38">
        <f t="shared" si="77"/>
        <v>4.7065217391304346</v>
      </c>
      <c r="AF996" s="31">
        <f t="shared" si="78"/>
        <v>0.21247113163972287</v>
      </c>
      <c r="AG996" s="17">
        <f ca="1">TODAY()-streaming_service_data!$D996</f>
        <v>106</v>
      </c>
      <c r="AH996" s="20" t="str">
        <f ca="1">IF(AG996&lt;=100,"Active",IF(streaming_service_data!$AG996&lt;200,"Moderate","In-Active"))</f>
        <v>Moderate</v>
      </c>
      <c r="AI996" s="2">
        <f t="shared" si="79"/>
        <v>16</v>
      </c>
    </row>
    <row r="997" spans="1:35" s="2" customFormat="1" ht="15" x14ac:dyDescent="0.2">
      <c r="A997" s="21">
        <v>9959</v>
      </c>
      <c r="B997" s="21" t="s">
        <v>172</v>
      </c>
      <c r="C997" s="22">
        <v>45605</v>
      </c>
      <c r="D997" s="22">
        <v>45577</v>
      </c>
      <c r="E997" s="21">
        <v>15.99</v>
      </c>
      <c r="F997" s="21">
        <v>454</v>
      </c>
      <c r="G997" s="21" t="s">
        <v>24</v>
      </c>
      <c r="H997" s="21">
        <v>5</v>
      </c>
      <c r="I997" s="21">
        <v>6</v>
      </c>
      <c r="J997" s="21" t="b">
        <v>1</v>
      </c>
      <c r="K997" s="21">
        <v>938</v>
      </c>
      <c r="L997" s="21">
        <v>75</v>
      </c>
      <c r="M997" s="21" t="s">
        <v>63</v>
      </c>
      <c r="N997" s="21" t="s">
        <v>40</v>
      </c>
      <c r="O997" s="21" t="s">
        <v>34</v>
      </c>
      <c r="P997" s="21">
        <v>51</v>
      </c>
      <c r="Q997" s="21">
        <v>3.1</v>
      </c>
      <c r="R997" s="21" t="b">
        <v>0</v>
      </c>
      <c r="S997" s="21" t="s">
        <v>28</v>
      </c>
      <c r="T997" s="21">
        <v>1961</v>
      </c>
      <c r="U997" s="21" t="s">
        <v>51</v>
      </c>
      <c r="V997" s="21" t="s">
        <v>36</v>
      </c>
      <c r="W997" s="21" t="s">
        <v>75</v>
      </c>
      <c r="X997" s="21">
        <v>1</v>
      </c>
      <c r="Y997" s="23">
        <f>streaming_service_data!$X997*streaming_service_data!$E997</f>
        <v>15.99</v>
      </c>
      <c r="Z997" s="21" t="s">
        <v>414</v>
      </c>
      <c r="AA997" s="21">
        <v>2024</v>
      </c>
      <c r="AB997" s="21" t="str">
        <f t="shared" si="75"/>
        <v>Oct</v>
      </c>
      <c r="AC997" s="21">
        <f t="shared" si="76"/>
        <v>2024</v>
      </c>
      <c r="AD997" s="21" t="s">
        <v>480</v>
      </c>
      <c r="AE997" s="39">
        <f t="shared" si="77"/>
        <v>8.9019607843137258</v>
      </c>
      <c r="AF997" s="35">
        <f t="shared" si="78"/>
        <v>0.11233480176211454</v>
      </c>
      <c r="AG997" s="21">
        <f ca="1">TODAY()-streaming_service_data!$D997</f>
        <v>168</v>
      </c>
      <c r="AH997" s="24" t="str">
        <f ca="1">IF(AG997&lt;=100,"Active",IF(streaming_service_data!$AG997&lt;200,"Moderate","In-Active"))</f>
        <v>Moderate</v>
      </c>
      <c r="AI997" s="2">
        <f t="shared" si="79"/>
        <v>1</v>
      </c>
    </row>
    <row r="998" spans="1:35" s="2" customFormat="1" ht="15" x14ac:dyDescent="0.2">
      <c r="A998" s="17">
        <v>9966</v>
      </c>
      <c r="B998" s="17" t="s">
        <v>72</v>
      </c>
      <c r="C998" s="25">
        <v>45550</v>
      </c>
      <c r="D998" s="25">
        <v>45626</v>
      </c>
      <c r="E998" s="17">
        <v>7.99</v>
      </c>
      <c r="F998" s="17">
        <v>451</v>
      </c>
      <c r="G998" s="17" t="s">
        <v>46</v>
      </c>
      <c r="H998" s="17">
        <v>3</v>
      </c>
      <c r="I998" s="17">
        <v>1</v>
      </c>
      <c r="J998" s="17" t="b">
        <v>0</v>
      </c>
      <c r="K998" s="17">
        <v>995</v>
      </c>
      <c r="L998" s="17">
        <v>164</v>
      </c>
      <c r="M998" s="17" t="s">
        <v>44</v>
      </c>
      <c r="N998" s="17" t="s">
        <v>64</v>
      </c>
      <c r="O998" s="17" t="s">
        <v>56</v>
      </c>
      <c r="P998" s="17">
        <v>62</v>
      </c>
      <c r="Q998" s="17">
        <v>3</v>
      </c>
      <c r="R998" s="17" t="b">
        <v>1</v>
      </c>
      <c r="S998" s="17" t="s">
        <v>28</v>
      </c>
      <c r="T998" s="17">
        <v>3788</v>
      </c>
      <c r="U998" s="17" t="s">
        <v>29</v>
      </c>
      <c r="V998" s="17" t="s">
        <v>52</v>
      </c>
      <c r="W998" s="17" t="s">
        <v>31</v>
      </c>
      <c r="X998" s="17">
        <v>2</v>
      </c>
      <c r="Y998" s="19">
        <f>streaming_service_data!$X998*streaming_service_data!$E998</f>
        <v>15.98</v>
      </c>
      <c r="Z998" s="17" t="s">
        <v>412</v>
      </c>
      <c r="AA998" s="17">
        <v>2024</v>
      </c>
      <c r="AB998" s="17" t="str">
        <f t="shared" si="75"/>
        <v>Nov</v>
      </c>
      <c r="AC998" s="17">
        <f t="shared" si="76"/>
        <v>2024</v>
      </c>
      <c r="AD998" s="17" t="s">
        <v>479</v>
      </c>
      <c r="AE998" s="38">
        <f t="shared" si="77"/>
        <v>7.274193548387097</v>
      </c>
      <c r="AF998" s="31">
        <f t="shared" si="78"/>
        <v>0.13747228381374724</v>
      </c>
      <c r="AG998" s="17">
        <f ca="1">TODAY()-streaming_service_data!$D998</f>
        <v>119</v>
      </c>
      <c r="AH998" s="20" t="str">
        <f ca="1">IF(AG998&lt;=100,"Active",IF(streaming_service_data!$AG998&lt;200,"Moderate","In-Active"))</f>
        <v>Moderate</v>
      </c>
      <c r="AI998" s="2">
        <f t="shared" si="79"/>
        <v>2</v>
      </c>
    </row>
    <row r="999" spans="1:35" s="2" customFormat="1" ht="15" x14ac:dyDescent="0.2">
      <c r="A999" s="21">
        <v>9973</v>
      </c>
      <c r="B999" s="21" t="s">
        <v>146</v>
      </c>
      <c r="C999" s="22">
        <v>45030</v>
      </c>
      <c r="D999" s="22">
        <v>45641</v>
      </c>
      <c r="E999" s="21">
        <v>11.99</v>
      </c>
      <c r="F999" s="21">
        <v>410</v>
      </c>
      <c r="G999" s="21" t="s">
        <v>79</v>
      </c>
      <c r="H999" s="21">
        <v>4</v>
      </c>
      <c r="I999" s="21">
        <v>4</v>
      </c>
      <c r="J999" s="21" t="b">
        <v>0</v>
      </c>
      <c r="K999" s="21">
        <v>513</v>
      </c>
      <c r="L999" s="21">
        <v>52</v>
      </c>
      <c r="M999" s="21" t="s">
        <v>39</v>
      </c>
      <c r="N999" s="21" t="s">
        <v>40</v>
      </c>
      <c r="O999" s="21" t="s">
        <v>67</v>
      </c>
      <c r="P999" s="21">
        <v>19</v>
      </c>
      <c r="Q999" s="21">
        <v>4.7</v>
      </c>
      <c r="R999" s="21" t="b">
        <v>0</v>
      </c>
      <c r="S999" s="21" t="s">
        <v>28</v>
      </c>
      <c r="T999" s="21">
        <v>3578</v>
      </c>
      <c r="U999" s="21" t="s">
        <v>51</v>
      </c>
      <c r="V999" s="21" t="s">
        <v>36</v>
      </c>
      <c r="W999" s="21" t="s">
        <v>31</v>
      </c>
      <c r="X999" s="21">
        <v>20</v>
      </c>
      <c r="Y999" s="23">
        <f>streaming_service_data!$X999*streaming_service_data!$E999</f>
        <v>239.8</v>
      </c>
      <c r="Z999" s="21" t="s">
        <v>407</v>
      </c>
      <c r="AA999" s="21">
        <v>2023</v>
      </c>
      <c r="AB999" s="21" t="str">
        <f t="shared" si="75"/>
        <v>Dec</v>
      </c>
      <c r="AC999" s="21">
        <f t="shared" si="76"/>
        <v>2024</v>
      </c>
      <c r="AD999" s="21" t="s">
        <v>478</v>
      </c>
      <c r="AE999" s="39">
        <f t="shared" si="77"/>
        <v>21.578947368421051</v>
      </c>
      <c r="AF999" s="35">
        <f t="shared" si="78"/>
        <v>4.6341463414634146E-2</v>
      </c>
      <c r="AG999" s="21">
        <f ca="1">TODAY()-streaming_service_data!$D999</f>
        <v>104</v>
      </c>
      <c r="AH999" s="24" t="str">
        <f ca="1">IF(AG999&lt;=100,"Active",IF(streaming_service_data!$AG999&lt;200,"Moderate","In-Active"))</f>
        <v>Moderate</v>
      </c>
      <c r="AI999" s="2">
        <f t="shared" si="79"/>
        <v>20</v>
      </c>
    </row>
    <row r="1000" spans="1:35" s="2" customFormat="1" ht="15" x14ac:dyDescent="0.2">
      <c r="A1000" s="17">
        <v>9990</v>
      </c>
      <c r="B1000" s="17" t="s">
        <v>358</v>
      </c>
      <c r="C1000" s="25">
        <v>45316</v>
      </c>
      <c r="D1000" s="25">
        <v>45424</v>
      </c>
      <c r="E1000" s="17">
        <v>15.99</v>
      </c>
      <c r="F1000" s="17">
        <v>379</v>
      </c>
      <c r="G1000" s="17" t="s">
        <v>46</v>
      </c>
      <c r="H1000" s="17">
        <v>4</v>
      </c>
      <c r="I1000" s="17">
        <v>5</v>
      </c>
      <c r="J1000" s="17" t="b">
        <v>1</v>
      </c>
      <c r="K1000" s="17">
        <v>726</v>
      </c>
      <c r="L1000" s="17">
        <v>103</v>
      </c>
      <c r="M1000" s="17" t="s">
        <v>63</v>
      </c>
      <c r="N1000" s="17" t="s">
        <v>26</v>
      </c>
      <c r="O1000" s="17" t="s">
        <v>41</v>
      </c>
      <c r="P1000" s="17">
        <v>39</v>
      </c>
      <c r="Q1000" s="17">
        <v>3.5</v>
      </c>
      <c r="R1000" s="17" t="b">
        <v>1</v>
      </c>
      <c r="S1000" s="17" t="s">
        <v>28</v>
      </c>
      <c r="T1000" s="17">
        <v>4177</v>
      </c>
      <c r="U1000" s="17" t="s">
        <v>35</v>
      </c>
      <c r="V1000" s="17" t="s">
        <v>52</v>
      </c>
      <c r="W1000" s="17" t="s">
        <v>31</v>
      </c>
      <c r="X1000" s="17">
        <v>3</v>
      </c>
      <c r="Y1000" s="19">
        <f>streaming_service_data!$X1000*streaming_service_data!$E1000</f>
        <v>47.97</v>
      </c>
      <c r="Z1000" s="17" t="s">
        <v>404</v>
      </c>
      <c r="AA1000" s="17">
        <v>2024</v>
      </c>
      <c r="AB1000" s="17" t="str">
        <f t="shared" si="75"/>
        <v>May</v>
      </c>
      <c r="AC1000" s="17">
        <f t="shared" si="76"/>
        <v>2024</v>
      </c>
      <c r="AD1000" s="17" t="s">
        <v>480</v>
      </c>
      <c r="AE1000" s="38">
        <f t="shared" si="77"/>
        <v>9.7179487179487172</v>
      </c>
      <c r="AF1000" s="31">
        <f t="shared" si="78"/>
        <v>0.10290237467018469</v>
      </c>
      <c r="AG1000" s="17">
        <f ca="1">TODAY()-streaming_service_data!$D1000</f>
        <v>321</v>
      </c>
      <c r="AH1000" s="20" t="str">
        <f ca="1">IF(AG1000&lt;=100,"Active",IF(streaming_service_data!$AG1000&lt;200,"Moderate","In-Active"))</f>
        <v>In-Active</v>
      </c>
      <c r="AI1000" s="2">
        <f t="shared" si="79"/>
        <v>3</v>
      </c>
    </row>
    <row r="1001" spans="1:35" s="2" customFormat="1" ht="15" x14ac:dyDescent="0.2">
      <c r="A1001" s="27">
        <v>9996</v>
      </c>
      <c r="B1001" s="27" t="s">
        <v>296</v>
      </c>
      <c r="C1001" s="28">
        <v>45494</v>
      </c>
      <c r="D1001" s="28">
        <v>45547</v>
      </c>
      <c r="E1001" s="27">
        <v>7.99</v>
      </c>
      <c r="F1001" s="27">
        <v>358</v>
      </c>
      <c r="G1001" s="27" t="s">
        <v>62</v>
      </c>
      <c r="H1001" s="27">
        <v>3</v>
      </c>
      <c r="I1001" s="27">
        <v>2</v>
      </c>
      <c r="J1001" s="27" t="b">
        <v>1</v>
      </c>
      <c r="K1001" s="27">
        <v>512</v>
      </c>
      <c r="L1001" s="27">
        <v>153</v>
      </c>
      <c r="M1001" s="27" t="s">
        <v>44</v>
      </c>
      <c r="N1001" s="27" t="s">
        <v>49</v>
      </c>
      <c r="O1001" s="27" t="s">
        <v>27</v>
      </c>
      <c r="P1001" s="27">
        <v>70</v>
      </c>
      <c r="Q1001" s="27">
        <v>3.3</v>
      </c>
      <c r="R1001" s="27" t="b">
        <v>1</v>
      </c>
      <c r="S1001" s="27" t="s">
        <v>28</v>
      </c>
      <c r="T1001" s="27">
        <v>947</v>
      </c>
      <c r="U1001" s="27" t="s">
        <v>51</v>
      </c>
      <c r="V1001" s="27" t="s">
        <v>52</v>
      </c>
      <c r="W1001" s="27" t="s">
        <v>31</v>
      </c>
      <c r="X1001" s="27">
        <v>1</v>
      </c>
      <c r="Y1001" s="29">
        <f>streaming_service_data!$X1001*streaming_service_data!$E1001</f>
        <v>7.99</v>
      </c>
      <c r="Z1001" s="27" t="s">
        <v>410</v>
      </c>
      <c r="AA1001" s="27">
        <v>2024</v>
      </c>
      <c r="AB1001" s="27" t="str">
        <f t="shared" si="75"/>
        <v>Sep</v>
      </c>
      <c r="AC1001" s="27">
        <f t="shared" si="76"/>
        <v>2024</v>
      </c>
      <c r="AD1001" s="27" t="s">
        <v>479</v>
      </c>
      <c r="AE1001" s="40">
        <f t="shared" si="77"/>
        <v>5.1142857142857139</v>
      </c>
      <c r="AF1001" s="36">
        <f t="shared" si="78"/>
        <v>0.19553072625698323</v>
      </c>
      <c r="AG1001" s="27">
        <f ca="1">TODAY()-streaming_service_data!$D1001</f>
        <v>198</v>
      </c>
      <c r="AH1001" s="30" t="str">
        <f ca="1">IF(AG1001&lt;=100,"Active",IF(streaming_service_data!$AG1001&lt;200,"Moderate","In-Active"))</f>
        <v>Moderate</v>
      </c>
      <c r="AI1001" s="2">
        <f t="shared" si="79"/>
        <v>1</v>
      </c>
    </row>
  </sheetData>
  <mergeCells count="1">
    <mergeCell ref="AL18:AX142"/>
  </mergeCells>
  <phoneticPr fontId="3" type="noConversion"/>
  <conditionalFormatting sqref="A1:A1048576">
    <cfRule type="duplicateValues" dxfId="695" priority="1"/>
  </conditionalFormatting>
  <printOptions horizontalCentered="1" verticalCentered="1"/>
  <pageMargins left="0" right="0" top="0" bottom="0" header="0" footer="0"/>
  <pageSetup paperSize="9" orientation="landscape"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58CF-1FFB-E34F-9D28-CEE96E32D768}">
  <sheetPr codeName="Sheet1"/>
  <dimension ref="A1:AA1967"/>
  <sheetViews>
    <sheetView showGridLines="0" topLeftCell="A15" workbookViewId="0">
      <selection activeCell="X22" sqref="X22"/>
    </sheetView>
  </sheetViews>
  <sheetFormatPr baseColWidth="10" defaultRowHeight="16" x14ac:dyDescent="0.2"/>
  <cols>
    <col min="1" max="1" width="13" style="4" bestFit="1" customWidth="1"/>
    <col min="2" max="2" width="16" style="4" bestFit="1" customWidth="1"/>
    <col min="3" max="5" width="16" style="4" customWidth="1"/>
    <col min="6" max="7" width="5.1640625" style="4" bestFit="1" customWidth="1"/>
    <col min="8" max="8" width="11.83203125" style="4" bestFit="1" customWidth="1"/>
    <col min="9" max="9" width="10.83203125" style="4"/>
    <col min="10" max="10" width="36.1640625" style="4" bestFit="1" customWidth="1"/>
    <col min="11" max="11" width="8.1640625" style="4" bestFit="1" customWidth="1"/>
    <col min="12" max="24" width="10.83203125" style="4"/>
    <col min="25" max="25" width="11.6640625" style="4" bestFit="1" customWidth="1"/>
    <col min="26" max="16384" width="10.83203125" style="4"/>
  </cols>
  <sheetData>
    <row r="1" spans="1:23" x14ac:dyDescent="0.2">
      <c r="A1" s="41"/>
      <c r="B1" s="41"/>
      <c r="L1" s="41"/>
      <c r="M1" s="41"/>
    </row>
    <row r="2" spans="1:23" ht="18" x14ac:dyDescent="0.2">
      <c r="N2" s="42" t="s">
        <v>454</v>
      </c>
    </row>
    <row r="3" spans="1:23" ht="34" x14ac:dyDescent="0.2">
      <c r="A3" s="5" t="s">
        <v>450</v>
      </c>
      <c r="B3" s="5" t="s">
        <v>416</v>
      </c>
      <c r="L3" s="5" t="s">
        <v>402</v>
      </c>
      <c r="M3" s="4" t="s">
        <v>455</v>
      </c>
    </row>
    <row r="4" spans="1:23" ht="18" x14ac:dyDescent="0.2">
      <c r="A4" s="5" t="s">
        <v>402</v>
      </c>
      <c r="B4" s="4" t="s">
        <v>478</v>
      </c>
      <c r="C4" s="4" t="s">
        <v>479</v>
      </c>
      <c r="D4" s="4" t="s">
        <v>480</v>
      </c>
      <c r="E4" s="4" t="s">
        <v>403</v>
      </c>
      <c r="L4" s="4" t="s">
        <v>479</v>
      </c>
      <c r="M4" s="65">
        <v>323</v>
      </c>
      <c r="N4" s="42" t="s">
        <v>430</v>
      </c>
    </row>
    <row r="5" spans="1:23" ht="17" x14ac:dyDescent="0.2">
      <c r="A5" s="4" t="s">
        <v>404</v>
      </c>
      <c r="B5" s="12">
        <v>3261.2799999999997</v>
      </c>
      <c r="C5" s="12">
        <v>1869.6599999999999</v>
      </c>
      <c r="D5" s="12">
        <v>8090.9399999999978</v>
      </c>
      <c r="E5" s="12">
        <v>13221.879999999997</v>
      </c>
      <c r="L5" s="4" t="s">
        <v>478</v>
      </c>
      <c r="M5" s="65">
        <v>345</v>
      </c>
    </row>
    <row r="6" spans="1:23" ht="17" x14ac:dyDescent="0.2">
      <c r="A6" s="4" t="s">
        <v>405</v>
      </c>
      <c r="B6" s="12">
        <v>6186.8399999999983</v>
      </c>
      <c r="C6" s="12">
        <v>2516.8500000000008</v>
      </c>
      <c r="D6" s="12">
        <v>6140.1599999999989</v>
      </c>
      <c r="E6" s="12">
        <v>14843.849999999999</v>
      </c>
      <c r="L6" s="4" t="s">
        <v>480</v>
      </c>
      <c r="M6" s="65">
        <v>332</v>
      </c>
    </row>
    <row r="7" spans="1:23" ht="17" x14ac:dyDescent="0.2">
      <c r="A7" s="4" t="s">
        <v>406</v>
      </c>
      <c r="B7" s="12">
        <v>4400.3300000000008</v>
      </c>
      <c r="C7" s="12">
        <v>2956.3000000000006</v>
      </c>
      <c r="D7" s="12">
        <v>5500.5600000000013</v>
      </c>
      <c r="E7" s="12">
        <v>12857.190000000002</v>
      </c>
      <c r="L7" s="4" t="s">
        <v>403</v>
      </c>
      <c r="M7" s="65">
        <v>1000</v>
      </c>
    </row>
    <row r="8" spans="1:23" ht="17" x14ac:dyDescent="0.2">
      <c r="A8" s="4" t="s">
        <v>407</v>
      </c>
      <c r="B8" s="12">
        <v>4112.57</v>
      </c>
      <c r="C8" s="12">
        <v>3211.9800000000005</v>
      </c>
      <c r="D8" s="12">
        <v>4141.41</v>
      </c>
      <c r="E8" s="12">
        <v>11465.96</v>
      </c>
    </row>
    <row r="9" spans="1:23" ht="18" x14ac:dyDescent="0.2">
      <c r="A9" s="4" t="s">
        <v>408</v>
      </c>
      <c r="B9" s="12">
        <v>3369.19</v>
      </c>
      <c r="C9" s="12">
        <v>2189.2599999999998</v>
      </c>
      <c r="D9" s="12">
        <v>4669.08</v>
      </c>
      <c r="E9" s="12">
        <v>10227.529999999999</v>
      </c>
      <c r="F9" s="42" t="s">
        <v>429</v>
      </c>
    </row>
    <row r="10" spans="1:23" ht="17" x14ac:dyDescent="0.2">
      <c r="A10" s="4" t="s">
        <v>409</v>
      </c>
      <c r="B10" s="12">
        <v>2877.6</v>
      </c>
      <c r="C10" s="12">
        <v>2772.5299999999997</v>
      </c>
      <c r="D10" s="12">
        <v>3453.8399999999992</v>
      </c>
      <c r="E10" s="12">
        <v>9103.9699999999975</v>
      </c>
    </row>
    <row r="11" spans="1:23" ht="17" x14ac:dyDescent="0.2">
      <c r="A11" s="4" t="s">
        <v>410</v>
      </c>
      <c r="B11" s="12">
        <v>3704.91</v>
      </c>
      <c r="C11" s="12">
        <v>1821.7199999999998</v>
      </c>
      <c r="D11" s="12">
        <v>3373.8899999999994</v>
      </c>
      <c r="E11" s="12">
        <v>8900.5199999999986</v>
      </c>
    </row>
    <row r="12" spans="1:23" ht="17" x14ac:dyDescent="0.2">
      <c r="A12" s="4" t="s">
        <v>411</v>
      </c>
      <c r="B12" s="12">
        <v>2601.829999999999</v>
      </c>
      <c r="C12" s="12">
        <v>1877.6499999999999</v>
      </c>
      <c r="D12" s="12">
        <v>3325.92</v>
      </c>
      <c r="E12" s="12">
        <v>7805.3999999999987</v>
      </c>
    </row>
    <row r="13" spans="1:23" ht="17" x14ac:dyDescent="0.2">
      <c r="A13" s="4" t="s">
        <v>412</v>
      </c>
      <c r="B13" s="12">
        <v>2122.2300000000005</v>
      </c>
      <c r="C13" s="12">
        <v>1094.6300000000003</v>
      </c>
      <c r="D13" s="12">
        <v>4157.4000000000005</v>
      </c>
      <c r="E13" s="12">
        <v>7374.2600000000011</v>
      </c>
      <c r="L13" s="5" t="s">
        <v>0</v>
      </c>
      <c r="M13" s="4" t="s">
        <v>474</v>
      </c>
      <c r="P13" s="5" t="s">
        <v>0</v>
      </c>
      <c r="Q13" s="4" t="s">
        <v>474</v>
      </c>
      <c r="U13" s="41"/>
      <c r="V13" s="41"/>
    </row>
    <row r="14" spans="1:23" ht="17" x14ac:dyDescent="0.2">
      <c r="A14" s="4" t="s">
        <v>413</v>
      </c>
      <c r="B14" s="12">
        <v>1714.57</v>
      </c>
      <c r="C14" s="12">
        <v>1797.7500000000007</v>
      </c>
      <c r="D14" s="12">
        <v>2862.2099999999996</v>
      </c>
      <c r="E14" s="12">
        <v>6374.5300000000007</v>
      </c>
    </row>
    <row r="15" spans="1:23" ht="119" x14ac:dyDescent="0.2">
      <c r="A15" s="4" t="s">
        <v>414</v>
      </c>
      <c r="B15" s="12">
        <v>2218.15</v>
      </c>
      <c r="C15" s="12">
        <v>942.82</v>
      </c>
      <c r="D15" s="12">
        <v>2798.2499999999991</v>
      </c>
      <c r="E15" s="12">
        <v>5959.2199999999993</v>
      </c>
      <c r="L15" s="4" t="s">
        <v>475</v>
      </c>
      <c r="M15"/>
      <c r="P15" s="4" t="s">
        <v>451</v>
      </c>
      <c r="Q15" s="4" t="s">
        <v>452</v>
      </c>
      <c r="R15"/>
      <c r="U15" s="5" t="s">
        <v>402</v>
      </c>
      <c r="V15" s="4" t="s">
        <v>453</v>
      </c>
    </row>
    <row r="16" spans="1:23" ht="18" x14ac:dyDescent="0.2">
      <c r="A16" s="4" t="s">
        <v>415</v>
      </c>
      <c r="B16" s="12">
        <v>4124.5599999999995</v>
      </c>
      <c r="C16" s="12">
        <v>2157.3000000000011</v>
      </c>
      <c r="D16" s="12">
        <v>4749.03</v>
      </c>
      <c r="E16" s="12">
        <v>11030.89</v>
      </c>
      <c r="L16" s="48">
        <v>0.43790010842056731</v>
      </c>
      <c r="M16"/>
      <c r="P16" s="65">
        <v>99746</v>
      </c>
      <c r="Q16" s="65">
        <v>515897</v>
      </c>
      <c r="R16" s="54">
        <f>GETPIVOTDATA("Total Total_Series_Watched",$P$15)+GETPIVOTDATA("Total Total_Movies_Watched",$P$15)</f>
        <v>615643</v>
      </c>
      <c r="U16" s="4" t="s">
        <v>424</v>
      </c>
      <c r="V16" s="10">
        <v>251.61876247504989</v>
      </c>
      <c r="W16" s="42" t="s">
        <v>426</v>
      </c>
    </row>
    <row r="17" spans="1:22" ht="17" x14ac:dyDescent="0.2">
      <c r="A17" s="4" t="s">
        <v>403</v>
      </c>
      <c r="B17" s="12">
        <v>40694.06</v>
      </c>
      <c r="C17" s="12">
        <v>25208.450000000004</v>
      </c>
      <c r="D17" s="12">
        <v>53262.689999999988</v>
      </c>
      <c r="E17" s="12">
        <v>119165.19999999998</v>
      </c>
      <c r="H17" s="12">
        <f>GETPIVOTDATA("revenue",$A$3)</f>
        <v>119165.19999999998</v>
      </c>
      <c r="L17"/>
      <c r="M17"/>
      <c r="P17"/>
      <c r="Q17"/>
      <c r="R17"/>
      <c r="U17" s="4" t="s">
        <v>425</v>
      </c>
      <c r="V17" s="10">
        <v>257.42484969939881</v>
      </c>
    </row>
    <row r="18" spans="1:22" ht="18" x14ac:dyDescent="0.2">
      <c r="A18" s="41"/>
      <c r="B18" s="41"/>
      <c r="C18" s="12"/>
      <c r="D18" s="12"/>
      <c r="E18" s="12"/>
      <c r="J18" s="43" t="s">
        <v>426</v>
      </c>
      <c r="L18"/>
      <c r="M18"/>
      <c r="P18"/>
      <c r="Q18"/>
      <c r="R18"/>
      <c r="U18" s="4" t="s">
        <v>403</v>
      </c>
      <c r="V18" s="10">
        <v>254.51599999999999</v>
      </c>
    </row>
    <row r="19" spans="1:22" x14ac:dyDescent="0.2">
      <c r="A19" s="41"/>
      <c r="B19" s="41"/>
      <c r="C19" s="12"/>
      <c r="D19" s="12"/>
      <c r="E19" s="12"/>
      <c r="L19"/>
      <c r="M19"/>
      <c r="P19"/>
      <c r="Q19"/>
      <c r="R19"/>
    </row>
    <row r="20" spans="1:22" x14ac:dyDescent="0.2">
      <c r="A20" s="41"/>
      <c r="B20" s="41"/>
      <c r="C20" s="12"/>
      <c r="D20" s="12"/>
      <c r="E20" s="12"/>
      <c r="L20"/>
      <c r="M20"/>
      <c r="P20"/>
      <c r="Q20"/>
      <c r="R20"/>
    </row>
    <row r="21" spans="1:22" x14ac:dyDescent="0.2">
      <c r="A21" s="41"/>
      <c r="B21" s="41"/>
      <c r="C21" s="12"/>
      <c r="D21" s="12"/>
      <c r="E21" s="12"/>
      <c r="L21"/>
      <c r="M21"/>
      <c r="P21"/>
      <c r="Q21"/>
      <c r="R21"/>
    </row>
    <row r="22" spans="1:22" x14ac:dyDescent="0.2">
      <c r="A22" s="41"/>
      <c r="B22" s="41"/>
      <c r="C22" s="12"/>
      <c r="D22" s="12"/>
      <c r="E22" s="12"/>
      <c r="L22"/>
      <c r="M22"/>
      <c r="P22"/>
      <c r="Q22"/>
      <c r="R22"/>
    </row>
    <row r="23" spans="1:22" x14ac:dyDescent="0.2">
      <c r="A23" s="41"/>
      <c r="B23" s="41"/>
      <c r="C23" s="12"/>
      <c r="D23" s="12"/>
      <c r="E23" s="12"/>
      <c r="I23"/>
      <c r="J23"/>
      <c r="L23"/>
      <c r="M23"/>
      <c r="P23"/>
      <c r="Q23"/>
      <c r="R23"/>
    </row>
    <row r="24" spans="1:22" x14ac:dyDescent="0.2">
      <c r="A24" s="41"/>
      <c r="B24" s="41"/>
      <c r="C24" s="12"/>
      <c r="D24" s="12"/>
      <c r="E24" s="12"/>
      <c r="L24"/>
      <c r="M24"/>
      <c r="P24"/>
      <c r="Q24"/>
      <c r="R24"/>
    </row>
    <row r="25" spans="1:22" ht="85" x14ac:dyDescent="0.2">
      <c r="A25" s="41"/>
      <c r="B25" s="41"/>
      <c r="C25" s="12"/>
      <c r="D25" s="12"/>
      <c r="E25" s="12"/>
      <c r="I25" s="5" t="s">
        <v>470</v>
      </c>
      <c r="J25" s="5" t="s">
        <v>22</v>
      </c>
      <c r="K25" s="4" t="s">
        <v>487</v>
      </c>
      <c r="L25" s="4" t="s">
        <v>484</v>
      </c>
      <c r="M25"/>
      <c r="N25"/>
      <c r="O25"/>
      <c r="P25"/>
      <c r="Q25"/>
      <c r="R25"/>
      <c r="S25" s="42" t="s">
        <v>431</v>
      </c>
    </row>
    <row r="26" spans="1:22" ht="17" x14ac:dyDescent="0.2">
      <c r="A26" s="41"/>
      <c r="B26" s="41"/>
      <c r="C26" s="12"/>
      <c r="D26" s="12"/>
      <c r="E26" s="12"/>
      <c r="I26" s="4" t="s">
        <v>485</v>
      </c>
      <c r="J26" s="4" t="s">
        <v>75</v>
      </c>
      <c r="K26" s="55">
        <v>5.5E-2</v>
      </c>
      <c r="L26" s="55">
        <v>5.0554485046932364E-2</v>
      </c>
      <c r="M26"/>
      <c r="N26"/>
      <c r="O26"/>
      <c r="P26"/>
      <c r="Q26"/>
      <c r="R26"/>
    </row>
    <row r="27" spans="1:22" ht="17" x14ac:dyDescent="0.2">
      <c r="A27" s="41"/>
      <c r="B27" s="41"/>
      <c r="C27" s="12"/>
      <c r="D27" s="12"/>
      <c r="E27" s="12"/>
      <c r="J27" s="4" t="s">
        <v>37</v>
      </c>
      <c r="K27" s="55">
        <v>6.0999999999999999E-2</v>
      </c>
      <c r="L27" s="55">
        <v>6.0409006578889909E-2</v>
      </c>
      <c r="M27"/>
      <c r="N27"/>
      <c r="O27"/>
      <c r="P27"/>
      <c r="Q27"/>
      <c r="R27"/>
    </row>
    <row r="28" spans="1:22" ht="17" x14ac:dyDescent="0.2">
      <c r="A28" s="41"/>
      <c r="B28" s="41"/>
      <c r="C28" s="12"/>
      <c r="D28" s="12"/>
      <c r="E28" s="12"/>
      <c r="J28" s="4" t="s">
        <v>31</v>
      </c>
      <c r="K28" s="55">
        <v>7.0999999999999994E-2</v>
      </c>
      <c r="L28" s="55">
        <v>7.3628634488668701E-2</v>
      </c>
      <c r="M28"/>
      <c r="N28"/>
      <c r="O28"/>
      <c r="P28"/>
      <c r="Q28"/>
      <c r="R28"/>
    </row>
    <row r="29" spans="1:22" ht="17" x14ac:dyDescent="0.2">
      <c r="A29" s="41"/>
      <c r="B29" s="41"/>
      <c r="C29" s="12"/>
      <c r="D29" s="12"/>
      <c r="E29" s="12"/>
      <c r="J29" s="4" t="s">
        <v>53</v>
      </c>
      <c r="K29" s="55">
        <v>5.2999999999999999E-2</v>
      </c>
      <c r="L29" s="55">
        <v>5.1784673829756628E-2</v>
      </c>
      <c r="M29"/>
      <c r="N29"/>
      <c r="O29"/>
      <c r="P29"/>
      <c r="Q29"/>
      <c r="R29"/>
    </row>
    <row r="30" spans="1:22" ht="34" x14ac:dyDescent="0.2">
      <c r="A30" s="41"/>
      <c r="B30" s="41"/>
      <c r="C30" s="12"/>
      <c r="D30" s="12"/>
      <c r="E30" s="12"/>
      <c r="I30" s="4" t="s">
        <v>488</v>
      </c>
      <c r="K30" s="55">
        <v>0.24</v>
      </c>
      <c r="L30" s="55">
        <v>0.2363767999442476</v>
      </c>
      <c r="M30"/>
      <c r="N30"/>
      <c r="O30"/>
      <c r="P30"/>
      <c r="Q30"/>
      <c r="R30"/>
    </row>
    <row r="31" spans="1:22" ht="17" x14ac:dyDescent="0.2">
      <c r="A31" s="41"/>
      <c r="B31" s="41"/>
      <c r="C31" s="12"/>
      <c r="D31" s="12"/>
      <c r="E31" s="12"/>
      <c r="I31" s="4" t="s">
        <v>486</v>
      </c>
      <c r="J31" s="4" t="s">
        <v>75</v>
      </c>
      <c r="K31" s="55">
        <v>0.19600000000000001</v>
      </c>
      <c r="L31" s="55">
        <v>0.19967949500590051</v>
      </c>
      <c r="M31"/>
      <c r="N31"/>
      <c r="O31"/>
      <c r="P31"/>
      <c r="Q31"/>
      <c r="R31"/>
      <c r="U31" s="41"/>
      <c r="V31" s="41"/>
    </row>
    <row r="32" spans="1:22" ht="17" x14ac:dyDescent="0.2">
      <c r="A32" s="41"/>
      <c r="B32" s="41"/>
      <c r="C32" s="12"/>
      <c r="D32" s="12"/>
      <c r="E32" s="12"/>
      <c r="J32" s="4" t="s">
        <v>37</v>
      </c>
      <c r="K32" s="55">
        <v>0.19500000000000001</v>
      </c>
      <c r="L32" s="55">
        <v>0.19868564791041687</v>
      </c>
      <c r="M32"/>
      <c r="N32"/>
      <c r="O32"/>
      <c r="P32"/>
      <c r="Q32"/>
      <c r="R32"/>
    </row>
    <row r="33" spans="1:27" ht="102" x14ac:dyDescent="0.2">
      <c r="A33" s="41"/>
      <c r="B33" s="41"/>
      <c r="C33" s="12"/>
      <c r="D33" s="12"/>
      <c r="E33" s="12"/>
      <c r="J33" s="4" t="s">
        <v>31</v>
      </c>
      <c r="K33" s="55">
        <v>0.2</v>
      </c>
      <c r="L33" s="55">
        <v>0.19553389070284202</v>
      </c>
      <c r="M33"/>
      <c r="P33"/>
      <c r="Q33"/>
      <c r="R33"/>
      <c r="U33" s="4" t="s">
        <v>457</v>
      </c>
      <c r="V33" s="4" t="s">
        <v>458</v>
      </c>
      <c r="W33" s="4" t="s">
        <v>453</v>
      </c>
      <c r="X33" s="4" t="s">
        <v>476</v>
      </c>
      <c r="Y33" s="4" t="s">
        <v>477</v>
      </c>
    </row>
    <row r="34" spans="1:27" ht="17" x14ac:dyDescent="0.2">
      <c r="A34" s="41"/>
      <c r="B34" s="41"/>
      <c r="C34" s="12"/>
      <c r="D34" s="12"/>
      <c r="E34" s="12"/>
      <c r="J34" s="4" t="s">
        <v>53</v>
      </c>
      <c r="K34" s="55">
        <v>0.16900000000000001</v>
      </c>
      <c r="L34" s="55">
        <v>0.16972416643659297</v>
      </c>
      <c r="M34"/>
      <c r="P34"/>
      <c r="Q34"/>
      <c r="R34"/>
      <c r="U34" s="10">
        <v>4.0102999999999982</v>
      </c>
      <c r="V34" s="12">
        <v>12.025999999999822</v>
      </c>
      <c r="W34" s="10">
        <v>254.51599999999999</v>
      </c>
      <c r="X34" s="48">
        <v>0.43790010842056731</v>
      </c>
      <c r="Y34" s="51">
        <v>12.689587755000582</v>
      </c>
    </row>
    <row r="35" spans="1:27" ht="34" x14ac:dyDescent="0.2">
      <c r="A35" s="41"/>
      <c r="B35" s="41"/>
      <c r="C35" s="12"/>
      <c r="D35" s="12"/>
      <c r="E35" s="12"/>
      <c r="I35" s="4" t="s">
        <v>489</v>
      </c>
      <c r="K35" s="55">
        <v>0.76</v>
      </c>
      <c r="L35" s="55">
        <v>0.76362320005575235</v>
      </c>
      <c r="M35"/>
      <c r="P35"/>
      <c r="Q35"/>
      <c r="R35"/>
      <c r="U35" s="44">
        <f>GETPIVOTDATA(" Average_Rating_Given",$U$33)</f>
        <v>4.0102999999999982</v>
      </c>
      <c r="V35" s="45">
        <f>GETPIVOTDATA(" Monthly_Price",$U$33)</f>
        <v>12.025999999999822</v>
      </c>
      <c r="W35" s="10">
        <f>GETPIVOTDATA("mean Watch_Hours",$U$33)</f>
        <v>254.51599999999999</v>
      </c>
      <c r="X35" s="52">
        <f>GETPIVOTDATA("MeanEngagement Percentage from Recommendations",$U$33)</f>
        <v>0.43790010842056731</v>
      </c>
      <c r="Y35" s="51">
        <f>ROUND(GETPIVOTDATA("MeanAverage Watch Hours per Recommended Content",$U$33),2)</f>
        <v>12.69</v>
      </c>
    </row>
    <row r="36" spans="1:27" ht="17" x14ac:dyDescent="0.2">
      <c r="A36" s="41"/>
      <c r="B36" s="41"/>
      <c r="C36" s="12"/>
      <c r="D36" s="12"/>
      <c r="E36" s="12"/>
      <c r="I36" s="4" t="s">
        <v>403</v>
      </c>
      <c r="K36" s="55">
        <v>1</v>
      </c>
      <c r="L36" s="55">
        <v>1</v>
      </c>
      <c r="M36" s="47"/>
      <c r="N36" s="47"/>
      <c r="O36" s="47"/>
      <c r="P36"/>
      <c r="Q36"/>
      <c r="R36"/>
      <c r="U36" s="41"/>
      <c r="V36" s="41"/>
      <c r="W36" s="41"/>
      <c r="X36" s="41"/>
      <c r="Y36" s="4" t="str" cm="1">
        <f t="array" ref="Y36:Z36">_xlfn.TEXTSPLIT(Y35,".")</f>
        <v>12</v>
      </c>
      <c r="Z36" s="4" t="str">
        <v>69</v>
      </c>
    </row>
    <row r="37" spans="1:27" ht="17" x14ac:dyDescent="0.2">
      <c r="A37" s="41"/>
      <c r="B37" s="41"/>
      <c r="C37" s="12"/>
      <c r="D37" s="12"/>
      <c r="E37" s="12"/>
      <c r="I37"/>
      <c r="J37"/>
      <c r="K37"/>
      <c r="L37"/>
      <c r="M37" s="55"/>
      <c r="N37" s="55"/>
      <c r="O37" s="55"/>
      <c r="P37"/>
      <c r="Q37"/>
      <c r="R37"/>
      <c r="U37" s="41"/>
      <c r="V37" s="41"/>
      <c r="W37" s="41"/>
      <c r="X37" s="41"/>
      <c r="Y37" s="4" t="str">
        <f>Y36</f>
        <v>12</v>
      </c>
      <c r="Z37" s="53">
        <f>ROUNDUP(Z36/100*60,0)</f>
        <v>42</v>
      </c>
      <c r="AA37" s="4" t="str">
        <f>_xlfn.TEXTJOIN(":",TRUE,Y37,Z37)</f>
        <v>12:42</v>
      </c>
    </row>
    <row r="38" spans="1:27" x14ac:dyDescent="0.2">
      <c r="A38" s="41"/>
      <c r="B38" s="41"/>
      <c r="C38" s="12"/>
      <c r="D38" s="12"/>
      <c r="E38" s="12"/>
      <c r="I38"/>
      <c r="J38"/>
      <c r="K38"/>
      <c r="L38"/>
      <c r="M38" s="55"/>
      <c r="N38" s="55"/>
      <c r="O38" s="55"/>
      <c r="P38"/>
      <c r="Q38"/>
      <c r="R38"/>
      <c r="U38" s="41"/>
      <c r="V38" s="41"/>
      <c r="W38" s="41"/>
      <c r="X38" s="41"/>
      <c r="Z38" s="10"/>
    </row>
    <row r="39" spans="1:27" x14ac:dyDescent="0.2">
      <c r="A39" s="41"/>
      <c r="B39" s="41"/>
      <c r="C39" s="12"/>
      <c r="D39" s="12"/>
      <c r="E39" s="12"/>
      <c r="I39"/>
      <c r="J39"/>
      <c r="K39"/>
      <c r="L39"/>
      <c r="M39" s="55"/>
      <c r="N39" s="55"/>
      <c r="O39" s="55"/>
      <c r="P39"/>
      <c r="Q39"/>
      <c r="R39"/>
      <c r="U39" s="41"/>
      <c r="V39" s="41"/>
      <c r="W39" s="41"/>
      <c r="X39" s="41"/>
    </row>
    <row r="40" spans="1:27" x14ac:dyDescent="0.2">
      <c r="A40" s="41"/>
      <c r="B40" s="41"/>
      <c r="C40" s="12"/>
      <c r="D40" s="12"/>
      <c r="E40" s="12"/>
      <c r="I40"/>
      <c r="J40"/>
      <c r="K40"/>
      <c r="L40"/>
      <c r="M40" s="55"/>
      <c r="N40" s="55"/>
      <c r="O40" s="55"/>
      <c r="P40"/>
      <c r="Q40"/>
      <c r="R40"/>
      <c r="U40" s="41"/>
      <c r="V40" s="41"/>
      <c r="W40" s="41"/>
      <c r="X40" s="41"/>
      <c r="Y40" s="4">
        <v>45</v>
      </c>
    </row>
    <row r="41" spans="1:27" x14ac:dyDescent="0.2">
      <c r="A41" s="41"/>
      <c r="B41" s="41"/>
      <c r="C41" s="12"/>
      <c r="D41" s="12"/>
      <c r="E41" s="12"/>
      <c r="I41"/>
      <c r="J41"/>
      <c r="K41"/>
      <c r="L41"/>
      <c r="M41"/>
      <c r="P41"/>
      <c r="Q41"/>
      <c r="R41"/>
      <c r="U41" s="41"/>
      <c r="V41" s="41"/>
      <c r="W41" s="41"/>
      <c r="X41" s="41"/>
      <c r="Y41" s="4">
        <f>Y40/60</f>
        <v>0.75</v>
      </c>
      <c r="Z41" s="4">
        <f>Y41*60</f>
        <v>45</v>
      </c>
    </row>
    <row r="42" spans="1:27" x14ac:dyDescent="0.2">
      <c r="A42" s="41"/>
      <c r="B42" s="41"/>
      <c r="C42" s="12"/>
      <c r="D42" s="12"/>
      <c r="E42" s="12"/>
      <c r="I42"/>
      <c r="J42"/>
      <c r="K42"/>
      <c r="L42"/>
      <c r="M42"/>
      <c r="P42"/>
      <c r="Q42"/>
      <c r="R42"/>
      <c r="U42" s="41"/>
      <c r="V42" s="41"/>
      <c r="W42" s="41"/>
      <c r="X42" s="41"/>
    </row>
    <row r="43" spans="1:27" x14ac:dyDescent="0.2">
      <c r="A43" s="41"/>
      <c r="B43" s="41"/>
      <c r="C43" s="12"/>
      <c r="D43" s="12"/>
      <c r="E43" s="12"/>
      <c r="I43"/>
      <c r="J43"/>
      <c r="L43"/>
      <c r="M43"/>
      <c r="P43"/>
      <c r="Q43"/>
      <c r="R43"/>
      <c r="U43" s="41"/>
      <c r="V43" s="41"/>
      <c r="W43" s="41"/>
      <c r="X43" s="41"/>
    </row>
    <row r="44" spans="1:27" x14ac:dyDescent="0.2">
      <c r="A44" s="41"/>
      <c r="B44" s="41"/>
      <c r="I44"/>
      <c r="J44"/>
      <c r="L44"/>
      <c r="M44"/>
      <c r="P44"/>
      <c r="Q44"/>
      <c r="R44"/>
      <c r="U44" s="41"/>
      <c r="V44" s="41"/>
      <c r="W44" s="41"/>
      <c r="X44" s="41"/>
    </row>
    <row r="45" spans="1:27" x14ac:dyDescent="0.2">
      <c r="A45" s="41"/>
      <c r="B45" s="41"/>
      <c r="I45"/>
      <c r="J45"/>
      <c r="L45"/>
      <c r="M45"/>
      <c r="P45"/>
      <c r="Q45"/>
      <c r="R45"/>
    </row>
    <row r="46" spans="1:27" x14ac:dyDescent="0.2">
      <c r="A46" s="41"/>
      <c r="B46" s="41"/>
      <c r="I46"/>
      <c r="J46"/>
      <c r="L46"/>
      <c r="M46"/>
      <c r="P46"/>
      <c r="Q46"/>
      <c r="R46"/>
    </row>
    <row r="47" spans="1:27" x14ac:dyDescent="0.2">
      <c r="A47" s="41"/>
      <c r="B47" s="41"/>
      <c r="I47"/>
      <c r="J47"/>
      <c r="L47"/>
      <c r="M47"/>
      <c r="P47"/>
      <c r="Q47"/>
      <c r="R47"/>
    </row>
    <row r="48" spans="1:27" x14ac:dyDescent="0.2">
      <c r="A48" s="41"/>
      <c r="B48" s="41"/>
      <c r="I48"/>
      <c r="J48"/>
      <c r="L48"/>
      <c r="M48"/>
      <c r="P48"/>
      <c r="Q48"/>
      <c r="R48"/>
    </row>
    <row r="49" spans="1:18" x14ac:dyDescent="0.2">
      <c r="A49" s="41"/>
      <c r="B49" s="41"/>
      <c r="I49"/>
      <c r="J49"/>
      <c r="L49"/>
      <c r="M49"/>
      <c r="P49"/>
      <c r="Q49"/>
      <c r="R49"/>
    </row>
    <row r="50" spans="1:18" x14ac:dyDescent="0.2">
      <c r="A50" s="41"/>
      <c r="B50" s="41"/>
      <c r="I50"/>
      <c r="J50"/>
      <c r="L50"/>
      <c r="M50"/>
      <c r="P50"/>
      <c r="Q50"/>
      <c r="R50"/>
    </row>
    <row r="51" spans="1:18" x14ac:dyDescent="0.2">
      <c r="A51" s="41"/>
      <c r="B51" s="41"/>
      <c r="I51"/>
      <c r="J51"/>
      <c r="L51"/>
      <c r="M51"/>
      <c r="P51"/>
      <c r="Q51"/>
      <c r="R51"/>
    </row>
    <row r="52" spans="1:18" x14ac:dyDescent="0.2">
      <c r="A52" s="41"/>
      <c r="B52" s="41"/>
      <c r="I52"/>
      <c r="J52"/>
      <c r="L52"/>
      <c r="M52"/>
      <c r="P52"/>
      <c r="Q52"/>
      <c r="R52"/>
    </row>
    <row r="53" spans="1:18" x14ac:dyDescent="0.2">
      <c r="I53"/>
      <c r="J53"/>
      <c r="L53"/>
      <c r="M53"/>
      <c r="P53"/>
      <c r="Q53"/>
      <c r="R53"/>
    </row>
    <row r="54" spans="1:18" x14ac:dyDescent="0.2">
      <c r="I54"/>
      <c r="J54"/>
      <c r="L54"/>
      <c r="M54"/>
      <c r="P54"/>
      <c r="Q54"/>
      <c r="R54"/>
    </row>
    <row r="55" spans="1:18" x14ac:dyDescent="0.2">
      <c r="I55"/>
      <c r="J55"/>
      <c r="L55"/>
      <c r="M55"/>
      <c r="P55"/>
      <c r="Q55"/>
      <c r="R55"/>
    </row>
    <row r="56" spans="1:18" x14ac:dyDescent="0.2">
      <c r="I56"/>
      <c r="J56"/>
      <c r="L56"/>
      <c r="M56"/>
      <c r="P56"/>
      <c r="Q56"/>
      <c r="R56"/>
    </row>
    <row r="57" spans="1:18" x14ac:dyDescent="0.2">
      <c r="I57"/>
      <c r="J57"/>
      <c r="L57"/>
      <c r="M57"/>
      <c r="P57"/>
      <c r="Q57"/>
      <c r="R57"/>
    </row>
    <row r="58" spans="1:18" x14ac:dyDescent="0.2">
      <c r="I58"/>
      <c r="J58"/>
      <c r="L58"/>
      <c r="M58"/>
      <c r="P58"/>
      <c r="Q58"/>
      <c r="R58"/>
    </row>
    <row r="59" spans="1:18" x14ac:dyDescent="0.2">
      <c r="I59"/>
      <c r="J59"/>
      <c r="L59"/>
      <c r="M59"/>
      <c r="P59"/>
      <c r="Q59"/>
      <c r="R59"/>
    </row>
    <row r="60" spans="1:18" x14ac:dyDescent="0.2">
      <c r="I60"/>
      <c r="J60"/>
      <c r="L60"/>
      <c r="M60"/>
      <c r="P60"/>
      <c r="Q60"/>
      <c r="R60"/>
    </row>
    <row r="61" spans="1:18" x14ac:dyDescent="0.2">
      <c r="I61"/>
      <c r="J61"/>
      <c r="L61"/>
      <c r="M61"/>
      <c r="P61"/>
      <c r="Q61"/>
      <c r="R61"/>
    </row>
    <row r="62" spans="1:18" x14ac:dyDescent="0.2">
      <c r="I62"/>
      <c r="J62"/>
      <c r="L62"/>
      <c r="M62"/>
      <c r="P62"/>
      <c r="Q62"/>
      <c r="R62"/>
    </row>
    <row r="63" spans="1:18" x14ac:dyDescent="0.2">
      <c r="I63"/>
      <c r="J63"/>
      <c r="L63"/>
      <c r="M63"/>
      <c r="P63"/>
      <c r="Q63"/>
      <c r="R63"/>
    </row>
    <row r="64" spans="1:18" x14ac:dyDescent="0.2">
      <c r="I64"/>
      <c r="J64"/>
      <c r="L64"/>
      <c r="M64"/>
      <c r="P64"/>
      <c r="Q64"/>
      <c r="R64"/>
    </row>
    <row r="65" spans="9:18" x14ac:dyDescent="0.2">
      <c r="I65"/>
      <c r="J65"/>
      <c r="L65"/>
      <c r="M65"/>
      <c r="P65"/>
      <c r="Q65"/>
      <c r="R65"/>
    </row>
    <row r="66" spans="9:18" x14ac:dyDescent="0.2">
      <c r="I66"/>
      <c r="J66"/>
      <c r="L66"/>
      <c r="M66"/>
      <c r="P66"/>
      <c r="Q66"/>
      <c r="R66"/>
    </row>
    <row r="67" spans="9:18" x14ac:dyDescent="0.2">
      <c r="I67"/>
      <c r="J67"/>
      <c r="L67"/>
      <c r="M67"/>
      <c r="P67"/>
      <c r="Q67"/>
      <c r="R67"/>
    </row>
    <row r="68" spans="9:18" x14ac:dyDescent="0.2">
      <c r="I68"/>
      <c r="J68"/>
      <c r="L68"/>
      <c r="M68"/>
      <c r="P68"/>
      <c r="Q68"/>
      <c r="R68"/>
    </row>
    <row r="69" spans="9:18" x14ac:dyDescent="0.2">
      <c r="I69"/>
      <c r="J69"/>
      <c r="L69"/>
      <c r="M69"/>
      <c r="P69"/>
      <c r="Q69"/>
      <c r="R69"/>
    </row>
    <row r="70" spans="9:18" x14ac:dyDescent="0.2">
      <c r="I70"/>
      <c r="J70"/>
      <c r="L70"/>
      <c r="M70"/>
      <c r="P70"/>
      <c r="Q70"/>
      <c r="R70"/>
    </row>
    <row r="71" spans="9:18" x14ac:dyDescent="0.2">
      <c r="I71"/>
      <c r="J71"/>
      <c r="L71"/>
      <c r="M71"/>
      <c r="P71"/>
      <c r="Q71"/>
      <c r="R71"/>
    </row>
    <row r="72" spans="9:18" x14ac:dyDescent="0.2">
      <c r="I72"/>
      <c r="J72"/>
      <c r="L72"/>
      <c r="M72"/>
      <c r="P72"/>
      <c r="Q72"/>
      <c r="R72"/>
    </row>
    <row r="73" spans="9:18" x14ac:dyDescent="0.2">
      <c r="I73"/>
      <c r="J73"/>
      <c r="L73"/>
      <c r="M73"/>
      <c r="P73"/>
      <c r="Q73"/>
      <c r="R73"/>
    </row>
    <row r="74" spans="9:18" x14ac:dyDescent="0.2">
      <c r="I74"/>
      <c r="J74"/>
      <c r="L74"/>
      <c r="M74"/>
      <c r="P74"/>
      <c r="Q74"/>
      <c r="R74"/>
    </row>
    <row r="75" spans="9:18" x14ac:dyDescent="0.2">
      <c r="I75"/>
      <c r="J75"/>
      <c r="L75"/>
      <c r="M75"/>
      <c r="P75"/>
      <c r="Q75"/>
      <c r="R75"/>
    </row>
    <row r="76" spans="9:18" x14ac:dyDescent="0.2">
      <c r="I76"/>
      <c r="J76"/>
      <c r="L76"/>
      <c r="M76"/>
      <c r="P76"/>
      <c r="Q76"/>
      <c r="R76"/>
    </row>
    <row r="77" spans="9:18" x14ac:dyDescent="0.2">
      <c r="I77"/>
      <c r="J77"/>
      <c r="L77"/>
      <c r="M77"/>
      <c r="P77"/>
      <c r="Q77"/>
      <c r="R77"/>
    </row>
    <row r="78" spans="9:18" x14ac:dyDescent="0.2">
      <c r="I78"/>
      <c r="J78"/>
      <c r="L78"/>
      <c r="M78"/>
      <c r="P78"/>
      <c r="Q78"/>
      <c r="R78"/>
    </row>
    <row r="79" spans="9:18" x14ac:dyDescent="0.2">
      <c r="I79"/>
      <c r="J79"/>
      <c r="L79"/>
      <c r="M79"/>
      <c r="P79"/>
      <c r="Q79"/>
      <c r="R79"/>
    </row>
    <row r="80" spans="9:18" x14ac:dyDescent="0.2">
      <c r="I80"/>
      <c r="J80"/>
      <c r="L80"/>
      <c r="M80"/>
      <c r="P80"/>
      <c r="Q80"/>
      <c r="R80"/>
    </row>
    <row r="81" spans="9:18" x14ac:dyDescent="0.2">
      <c r="I81"/>
      <c r="J81"/>
      <c r="L81"/>
      <c r="M81"/>
      <c r="P81"/>
      <c r="Q81"/>
      <c r="R81"/>
    </row>
    <row r="82" spans="9:18" x14ac:dyDescent="0.2">
      <c r="I82"/>
      <c r="J82"/>
      <c r="L82"/>
      <c r="M82"/>
      <c r="P82"/>
      <c r="Q82"/>
      <c r="R82"/>
    </row>
    <row r="83" spans="9:18" x14ac:dyDescent="0.2">
      <c r="I83"/>
      <c r="J83"/>
      <c r="L83"/>
      <c r="M83"/>
      <c r="P83"/>
      <c r="Q83"/>
      <c r="R83"/>
    </row>
    <row r="84" spans="9:18" x14ac:dyDescent="0.2">
      <c r="I84"/>
      <c r="J84"/>
      <c r="L84"/>
      <c r="M84"/>
      <c r="P84"/>
      <c r="Q84"/>
      <c r="R84"/>
    </row>
    <row r="85" spans="9:18" x14ac:dyDescent="0.2">
      <c r="I85"/>
      <c r="J85"/>
      <c r="L85"/>
      <c r="M85"/>
      <c r="P85"/>
      <c r="Q85"/>
      <c r="R85"/>
    </row>
    <row r="86" spans="9:18" x14ac:dyDescent="0.2">
      <c r="I86"/>
      <c r="J86"/>
      <c r="L86"/>
      <c r="M86"/>
      <c r="P86"/>
      <c r="Q86"/>
      <c r="R86"/>
    </row>
    <row r="87" spans="9:18" x14ac:dyDescent="0.2">
      <c r="I87"/>
      <c r="J87"/>
      <c r="L87"/>
      <c r="M87"/>
      <c r="P87"/>
      <c r="Q87"/>
      <c r="R87"/>
    </row>
    <row r="88" spans="9:18" x14ac:dyDescent="0.2">
      <c r="I88"/>
      <c r="J88"/>
      <c r="L88"/>
      <c r="M88"/>
      <c r="P88"/>
      <c r="Q88"/>
      <c r="R88"/>
    </row>
    <row r="89" spans="9:18" x14ac:dyDescent="0.2">
      <c r="I89"/>
      <c r="J89"/>
      <c r="L89"/>
      <c r="M89"/>
      <c r="P89"/>
      <c r="Q89"/>
      <c r="R89"/>
    </row>
    <row r="90" spans="9:18" x14ac:dyDescent="0.2">
      <c r="I90"/>
      <c r="J90"/>
      <c r="L90"/>
      <c r="M90"/>
      <c r="P90"/>
      <c r="Q90"/>
      <c r="R90"/>
    </row>
    <row r="91" spans="9:18" x14ac:dyDescent="0.2">
      <c r="I91"/>
      <c r="J91"/>
      <c r="L91"/>
      <c r="M91"/>
      <c r="P91"/>
      <c r="Q91"/>
      <c r="R91"/>
    </row>
    <row r="92" spans="9:18" x14ac:dyDescent="0.2">
      <c r="I92"/>
      <c r="J92"/>
      <c r="L92"/>
      <c r="M92"/>
      <c r="P92"/>
      <c r="Q92"/>
      <c r="R92"/>
    </row>
    <row r="93" spans="9:18" x14ac:dyDescent="0.2">
      <c r="I93"/>
      <c r="J93"/>
      <c r="L93"/>
      <c r="M93"/>
      <c r="P93"/>
      <c r="Q93"/>
      <c r="R93"/>
    </row>
    <row r="94" spans="9:18" x14ac:dyDescent="0.2">
      <c r="I94"/>
      <c r="J94"/>
      <c r="L94"/>
      <c r="M94"/>
      <c r="P94"/>
      <c r="Q94"/>
      <c r="R94"/>
    </row>
    <row r="95" spans="9:18" x14ac:dyDescent="0.2">
      <c r="I95"/>
      <c r="J95"/>
      <c r="L95"/>
      <c r="M95"/>
      <c r="P95"/>
      <c r="Q95"/>
      <c r="R95"/>
    </row>
    <row r="96" spans="9:18" x14ac:dyDescent="0.2">
      <c r="I96"/>
      <c r="J96"/>
      <c r="L96"/>
      <c r="M96"/>
      <c r="P96"/>
      <c r="Q96"/>
      <c r="R96"/>
    </row>
    <row r="97" spans="9:18" x14ac:dyDescent="0.2">
      <c r="I97"/>
      <c r="J97"/>
      <c r="L97"/>
      <c r="M97"/>
      <c r="P97"/>
      <c r="Q97"/>
      <c r="R97"/>
    </row>
    <row r="98" spans="9:18" x14ac:dyDescent="0.2">
      <c r="I98"/>
      <c r="J98"/>
      <c r="L98"/>
      <c r="M98"/>
      <c r="P98"/>
      <c r="Q98"/>
      <c r="R98"/>
    </row>
    <row r="99" spans="9:18" x14ac:dyDescent="0.2">
      <c r="I99"/>
      <c r="J99"/>
      <c r="L99"/>
      <c r="M99"/>
      <c r="P99"/>
      <c r="Q99"/>
      <c r="R99"/>
    </row>
    <row r="100" spans="9:18" x14ac:dyDescent="0.2">
      <c r="I100"/>
      <c r="J100"/>
      <c r="L100"/>
      <c r="M100"/>
      <c r="P100"/>
      <c r="Q100"/>
      <c r="R100"/>
    </row>
    <row r="101" spans="9:18" x14ac:dyDescent="0.2">
      <c r="I101"/>
      <c r="J101"/>
      <c r="L101"/>
      <c r="M101"/>
      <c r="P101"/>
      <c r="Q101"/>
      <c r="R101"/>
    </row>
    <row r="102" spans="9:18" x14ac:dyDescent="0.2">
      <c r="I102"/>
      <c r="J102"/>
      <c r="L102"/>
      <c r="M102"/>
      <c r="P102"/>
      <c r="Q102"/>
      <c r="R102"/>
    </row>
    <row r="103" spans="9:18" x14ac:dyDescent="0.2">
      <c r="I103"/>
      <c r="J103"/>
      <c r="L103"/>
      <c r="M103"/>
      <c r="P103"/>
      <c r="Q103"/>
      <c r="R103"/>
    </row>
    <row r="104" spans="9:18" x14ac:dyDescent="0.2">
      <c r="I104"/>
      <c r="J104"/>
      <c r="L104"/>
      <c r="M104"/>
      <c r="P104"/>
      <c r="Q104"/>
      <c r="R104"/>
    </row>
    <row r="105" spans="9:18" x14ac:dyDescent="0.2">
      <c r="I105"/>
      <c r="J105"/>
      <c r="L105"/>
      <c r="M105"/>
      <c r="P105"/>
      <c r="Q105"/>
      <c r="R105"/>
    </row>
    <row r="106" spans="9:18" x14ac:dyDescent="0.2">
      <c r="I106"/>
      <c r="J106"/>
      <c r="L106"/>
      <c r="M106"/>
      <c r="P106"/>
      <c r="Q106"/>
      <c r="R106"/>
    </row>
    <row r="107" spans="9:18" x14ac:dyDescent="0.2">
      <c r="I107"/>
      <c r="J107"/>
      <c r="L107"/>
      <c r="M107"/>
      <c r="P107"/>
      <c r="Q107"/>
      <c r="R107"/>
    </row>
    <row r="108" spans="9:18" x14ac:dyDescent="0.2">
      <c r="I108"/>
      <c r="J108"/>
      <c r="L108"/>
      <c r="M108"/>
      <c r="P108"/>
      <c r="Q108"/>
      <c r="R108"/>
    </row>
    <row r="109" spans="9:18" x14ac:dyDescent="0.2">
      <c r="I109"/>
      <c r="J109"/>
      <c r="L109"/>
      <c r="M109"/>
      <c r="P109"/>
      <c r="Q109"/>
      <c r="R109"/>
    </row>
    <row r="110" spans="9:18" x14ac:dyDescent="0.2">
      <c r="I110"/>
      <c r="J110"/>
      <c r="L110"/>
      <c r="M110"/>
      <c r="P110"/>
      <c r="Q110"/>
      <c r="R110"/>
    </row>
    <row r="111" spans="9:18" x14ac:dyDescent="0.2">
      <c r="I111"/>
      <c r="J111"/>
      <c r="L111"/>
      <c r="M111"/>
      <c r="P111"/>
      <c r="Q111"/>
      <c r="R111"/>
    </row>
    <row r="112" spans="9:18" x14ac:dyDescent="0.2">
      <c r="I112"/>
      <c r="J112"/>
      <c r="L112"/>
      <c r="M112"/>
      <c r="P112"/>
      <c r="Q112"/>
      <c r="R112"/>
    </row>
    <row r="113" spans="9:18" x14ac:dyDescent="0.2">
      <c r="I113"/>
      <c r="J113"/>
      <c r="L113"/>
      <c r="M113"/>
      <c r="P113"/>
      <c r="Q113"/>
      <c r="R113"/>
    </row>
    <row r="114" spans="9:18" x14ac:dyDescent="0.2">
      <c r="I114"/>
      <c r="J114"/>
      <c r="L114"/>
      <c r="M114"/>
      <c r="P114"/>
      <c r="Q114"/>
      <c r="R114"/>
    </row>
    <row r="115" spans="9:18" x14ac:dyDescent="0.2">
      <c r="I115"/>
      <c r="J115"/>
      <c r="L115"/>
      <c r="M115"/>
      <c r="P115"/>
      <c r="Q115"/>
      <c r="R115"/>
    </row>
    <row r="116" spans="9:18" x14ac:dyDescent="0.2">
      <c r="I116"/>
      <c r="J116"/>
      <c r="L116"/>
      <c r="M116"/>
      <c r="P116"/>
      <c r="Q116"/>
      <c r="R116"/>
    </row>
    <row r="117" spans="9:18" x14ac:dyDescent="0.2">
      <c r="I117"/>
      <c r="J117"/>
      <c r="L117"/>
      <c r="M117"/>
      <c r="P117"/>
      <c r="Q117"/>
      <c r="R117"/>
    </row>
    <row r="118" spans="9:18" x14ac:dyDescent="0.2">
      <c r="I118"/>
      <c r="J118"/>
      <c r="L118"/>
      <c r="M118"/>
      <c r="P118"/>
      <c r="Q118"/>
      <c r="R118"/>
    </row>
    <row r="119" spans="9:18" x14ac:dyDescent="0.2">
      <c r="I119"/>
      <c r="J119"/>
      <c r="L119"/>
      <c r="M119"/>
      <c r="P119"/>
      <c r="Q119"/>
      <c r="R119"/>
    </row>
    <row r="120" spans="9:18" x14ac:dyDescent="0.2">
      <c r="I120"/>
      <c r="J120"/>
      <c r="L120"/>
      <c r="M120"/>
      <c r="P120"/>
      <c r="Q120"/>
      <c r="R120"/>
    </row>
    <row r="121" spans="9:18" x14ac:dyDescent="0.2">
      <c r="I121"/>
      <c r="J121"/>
      <c r="L121"/>
      <c r="M121"/>
      <c r="P121"/>
      <c r="Q121"/>
      <c r="R121"/>
    </row>
    <row r="122" spans="9:18" x14ac:dyDescent="0.2">
      <c r="I122"/>
      <c r="J122"/>
      <c r="L122"/>
      <c r="M122"/>
      <c r="P122"/>
      <c r="Q122"/>
      <c r="R122"/>
    </row>
    <row r="123" spans="9:18" x14ac:dyDescent="0.2">
      <c r="I123"/>
      <c r="J123"/>
      <c r="L123"/>
      <c r="M123"/>
      <c r="P123"/>
      <c r="Q123"/>
      <c r="R123"/>
    </row>
    <row r="124" spans="9:18" x14ac:dyDescent="0.2">
      <c r="I124"/>
      <c r="J124"/>
      <c r="L124"/>
      <c r="M124"/>
      <c r="P124"/>
      <c r="Q124"/>
      <c r="R124"/>
    </row>
    <row r="125" spans="9:18" x14ac:dyDescent="0.2">
      <c r="I125"/>
      <c r="J125"/>
      <c r="L125"/>
      <c r="M125"/>
      <c r="P125"/>
      <c r="Q125"/>
      <c r="R125"/>
    </row>
    <row r="126" spans="9:18" x14ac:dyDescent="0.2">
      <c r="I126"/>
      <c r="J126"/>
      <c r="L126"/>
      <c r="M126"/>
      <c r="P126"/>
      <c r="Q126"/>
      <c r="R126"/>
    </row>
    <row r="127" spans="9:18" x14ac:dyDescent="0.2">
      <c r="I127"/>
      <c r="J127"/>
      <c r="L127"/>
      <c r="M127"/>
      <c r="P127"/>
      <c r="Q127"/>
      <c r="R127"/>
    </row>
    <row r="128" spans="9:18" x14ac:dyDescent="0.2">
      <c r="I128"/>
      <c r="J128"/>
      <c r="L128"/>
      <c r="M128"/>
      <c r="P128"/>
      <c r="Q128"/>
      <c r="R128"/>
    </row>
    <row r="129" spans="9:18" x14ac:dyDescent="0.2">
      <c r="I129"/>
      <c r="J129"/>
      <c r="L129"/>
      <c r="M129"/>
      <c r="P129"/>
      <c r="Q129"/>
      <c r="R129"/>
    </row>
    <row r="130" spans="9:18" x14ac:dyDescent="0.2">
      <c r="I130"/>
      <c r="J130"/>
      <c r="L130"/>
      <c r="M130"/>
      <c r="P130"/>
      <c r="Q130"/>
      <c r="R130"/>
    </row>
    <row r="131" spans="9:18" x14ac:dyDescent="0.2">
      <c r="I131"/>
      <c r="J131"/>
      <c r="L131"/>
      <c r="M131"/>
      <c r="P131"/>
      <c r="Q131"/>
      <c r="R131"/>
    </row>
    <row r="132" spans="9:18" x14ac:dyDescent="0.2">
      <c r="I132"/>
      <c r="J132"/>
      <c r="L132"/>
      <c r="M132"/>
      <c r="P132"/>
      <c r="Q132"/>
      <c r="R132"/>
    </row>
    <row r="133" spans="9:18" x14ac:dyDescent="0.2">
      <c r="I133"/>
      <c r="J133"/>
      <c r="L133"/>
      <c r="M133"/>
      <c r="P133"/>
      <c r="Q133"/>
      <c r="R133"/>
    </row>
    <row r="134" spans="9:18" x14ac:dyDescent="0.2">
      <c r="I134"/>
      <c r="J134"/>
      <c r="L134"/>
      <c r="M134"/>
      <c r="P134"/>
      <c r="Q134"/>
      <c r="R134"/>
    </row>
    <row r="135" spans="9:18" x14ac:dyDescent="0.2">
      <c r="I135"/>
      <c r="J135"/>
      <c r="L135"/>
      <c r="M135"/>
      <c r="P135"/>
      <c r="Q135"/>
      <c r="R135"/>
    </row>
    <row r="136" spans="9:18" x14ac:dyDescent="0.2">
      <c r="I136"/>
      <c r="J136"/>
      <c r="L136"/>
      <c r="M136"/>
      <c r="P136"/>
      <c r="Q136"/>
      <c r="R136"/>
    </row>
    <row r="137" spans="9:18" x14ac:dyDescent="0.2">
      <c r="I137"/>
      <c r="J137"/>
      <c r="L137"/>
      <c r="M137"/>
      <c r="P137"/>
      <c r="Q137"/>
      <c r="R137"/>
    </row>
    <row r="138" spans="9:18" x14ac:dyDescent="0.2">
      <c r="I138"/>
      <c r="J138"/>
      <c r="L138"/>
      <c r="M138"/>
      <c r="P138"/>
      <c r="Q138"/>
      <c r="R138"/>
    </row>
    <row r="139" spans="9:18" x14ac:dyDescent="0.2">
      <c r="I139"/>
      <c r="J139"/>
      <c r="L139"/>
      <c r="M139"/>
      <c r="P139"/>
      <c r="Q139"/>
      <c r="R139"/>
    </row>
    <row r="140" spans="9:18" x14ac:dyDescent="0.2">
      <c r="I140"/>
      <c r="J140"/>
      <c r="L140"/>
      <c r="M140"/>
      <c r="P140"/>
      <c r="Q140"/>
      <c r="R140"/>
    </row>
    <row r="141" spans="9:18" x14ac:dyDescent="0.2">
      <c r="I141"/>
      <c r="J141"/>
      <c r="L141"/>
      <c r="M141"/>
      <c r="P141"/>
      <c r="Q141"/>
      <c r="R141"/>
    </row>
    <row r="142" spans="9:18" x14ac:dyDescent="0.2">
      <c r="I142"/>
      <c r="J142"/>
      <c r="L142"/>
      <c r="M142"/>
      <c r="P142"/>
      <c r="Q142"/>
      <c r="R142"/>
    </row>
    <row r="143" spans="9:18" x14ac:dyDescent="0.2">
      <c r="I143"/>
      <c r="J143"/>
      <c r="L143"/>
      <c r="M143"/>
      <c r="P143"/>
      <c r="Q143"/>
      <c r="R143"/>
    </row>
    <row r="144" spans="9:18" x14ac:dyDescent="0.2">
      <c r="I144"/>
      <c r="J144"/>
      <c r="L144"/>
      <c r="M144"/>
      <c r="P144"/>
      <c r="Q144"/>
      <c r="R144"/>
    </row>
    <row r="145" spans="9:18" x14ac:dyDescent="0.2">
      <c r="I145"/>
      <c r="J145"/>
      <c r="L145"/>
      <c r="M145"/>
      <c r="P145"/>
      <c r="Q145"/>
      <c r="R145"/>
    </row>
    <row r="146" spans="9:18" x14ac:dyDescent="0.2">
      <c r="I146"/>
      <c r="J146"/>
      <c r="L146"/>
      <c r="M146"/>
      <c r="P146"/>
      <c r="Q146"/>
      <c r="R146"/>
    </row>
    <row r="147" spans="9:18" x14ac:dyDescent="0.2">
      <c r="I147"/>
      <c r="J147"/>
      <c r="L147"/>
      <c r="M147"/>
      <c r="P147"/>
      <c r="Q147"/>
      <c r="R147"/>
    </row>
    <row r="148" spans="9:18" x14ac:dyDescent="0.2">
      <c r="I148"/>
      <c r="J148"/>
      <c r="L148"/>
      <c r="M148"/>
      <c r="P148"/>
      <c r="Q148"/>
      <c r="R148"/>
    </row>
    <row r="149" spans="9:18" x14ac:dyDescent="0.2">
      <c r="I149"/>
      <c r="J149"/>
      <c r="L149"/>
      <c r="M149"/>
      <c r="P149"/>
      <c r="Q149"/>
      <c r="R149"/>
    </row>
    <row r="150" spans="9:18" x14ac:dyDescent="0.2">
      <c r="I150"/>
      <c r="J150"/>
      <c r="L150"/>
      <c r="M150"/>
      <c r="P150"/>
      <c r="Q150"/>
      <c r="R150"/>
    </row>
    <row r="151" spans="9:18" x14ac:dyDescent="0.2">
      <c r="I151"/>
      <c r="J151"/>
      <c r="L151"/>
      <c r="M151"/>
      <c r="P151"/>
      <c r="Q151"/>
      <c r="R151"/>
    </row>
    <row r="152" spans="9:18" x14ac:dyDescent="0.2">
      <c r="I152"/>
      <c r="J152"/>
      <c r="L152"/>
      <c r="M152"/>
      <c r="P152"/>
      <c r="Q152"/>
      <c r="R152"/>
    </row>
    <row r="153" spans="9:18" x14ac:dyDescent="0.2">
      <c r="I153"/>
      <c r="J153"/>
      <c r="L153"/>
      <c r="M153"/>
      <c r="P153"/>
      <c r="Q153"/>
      <c r="R153"/>
    </row>
    <row r="154" spans="9:18" x14ac:dyDescent="0.2">
      <c r="I154"/>
      <c r="J154"/>
      <c r="L154"/>
      <c r="M154"/>
      <c r="P154"/>
      <c r="Q154"/>
      <c r="R154"/>
    </row>
    <row r="155" spans="9:18" x14ac:dyDescent="0.2">
      <c r="I155"/>
      <c r="J155"/>
      <c r="L155"/>
      <c r="M155"/>
      <c r="P155"/>
      <c r="Q155"/>
      <c r="R155"/>
    </row>
    <row r="156" spans="9:18" x14ac:dyDescent="0.2">
      <c r="I156"/>
      <c r="J156"/>
      <c r="L156"/>
      <c r="M156"/>
      <c r="P156"/>
      <c r="Q156"/>
      <c r="R156"/>
    </row>
    <row r="157" spans="9:18" x14ac:dyDescent="0.2">
      <c r="I157"/>
      <c r="J157"/>
      <c r="L157"/>
      <c r="M157"/>
      <c r="P157"/>
      <c r="Q157"/>
      <c r="R157"/>
    </row>
    <row r="158" spans="9:18" x14ac:dyDescent="0.2">
      <c r="I158"/>
      <c r="J158"/>
      <c r="L158"/>
      <c r="M158"/>
      <c r="P158"/>
      <c r="Q158"/>
      <c r="R158"/>
    </row>
    <row r="159" spans="9:18" x14ac:dyDescent="0.2">
      <c r="I159"/>
      <c r="J159"/>
      <c r="L159"/>
      <c r="M159"/>
      <c r="P159"/>
      <c r="Q159"/>
      <c r="R159"/>
    </row>
    <row r="160" spans="9:18" x14ac:dyDescent="0.2">
      <c r="I160"/>
      <c r="J160"/>
      <c r="L160"/>
      <c r="M160"/>
      <c r="P160"/>
      <c r="Q160"/>
      <c r="R160"/>
    </row>
    <row r="161" spans="9:18" x14ac:dyDescent="0.2">
      <c r="I161"/>
      <c r="J161"/>
      <c r="L161"/>
      <c r="M161"/>
      <c r="P161"/>
      <c r="Q161"/>
      <c r="R161"/>
    </row>
    <row r="162" spans="9:18" x14ac:dyDescent="0.2">
      <c r="I162"/>
      <c r="J162"/>
      <c r="L162"/>
      <c r="M162"/>
      <c r="P162"/>
      <c r="Q162"/>
      <c r="R162"/>
    </row>
    <row r="163" spans="9:18" x14ac:dyDescent="0.2">
      <c r="I163"/>
      <c r="J163"/>
      <c r="L163"/>
      <c r="M163"/>
      <c r="P163"/>
      <c r="Q163"/>
      <c r="R163"/>
    </row>
    <row r="164" spans="9:18" x14ac:dyDescent="0.2">
      <c r="I164"/>
      <c r="J164"/>
      <c r="L164"/>
      <c r="M164"/>
      <c r="P164"/>
      <c r="Q164"/>
      <c r="R164"/>
    </row>
    <row r="165" spans="9:18" x14ac:dyDescent="0.2">
      <c r="I165"/>
      <c r="J165"/>
      <c r="L165"/>
      <c r="M165"/>
      <c r="P165"/>
      <c r="Q165"/>
      <c r="R165"/>
    </row>
    <row r="166" spans="9:18" x14ac:dyDescent="0.2">
      <c r="I166"/>
      <c r="J166"/>
      <c r="L166"/>
      <c r="M166"/>
      <c r="P166"/>
      <c r="Q166"/>
      <c r="R166"/>
    </row>
    <row r="167" spans="9:18" x14ac:dyDescent="0.2">
      <c r="I167"/>
      <c r="J167"/>
      <c r="L167"/>
      <c r="M167"/>
      <c r="P167"/>
      <c r="Q167"/>
      <c r="R167"/>
    </row>
    <row r="168" spans="9:18" x14ac:dyDescent="0.2">
      <c r="I168"/>
      <c r="J168"/>
      <c r="L168"/>
      <c r="M168"/>
      <c r="P168"/>
      <c r="Q168"/>
      <c r="R168"/>
    </row>
    <row r="169" spans="9:18" x14ac:dyDescent="0.2">
      <c r="I169"/>
      <c r="J169"/>
      <c r="L169"/>
      <c r="M169"/>
      <c r="P169"/>
      <c r="Q169"/>
      <c r="R169"/>
    </row>
    <row r="170" spans="9:18" x14ac:dyDescent="0.2">
      <c r="I170"/>
      <c r="J170"/>
      <c r="L170"/>
      <c r="M170"/>
      <c r="P170"/>
      <c r="Q170"/>
      <c r="R170"/>
    </row>
    <row r="171" spans="9:18" x14ac:dyDescent="0.2">
      <c r="I171"/>
      <c r="J171"/>
      <c r="L171"/>
      <c r="M171"/>
      <c r="P171"/>
      <c r="Q171"/>
      <c r="R171"/>
    </row>
    <row r="172" spans="9:18" x14ac:dyDescent="0.2">
      <c r="I172"/>
      <c r="J172"/>
      <c r="L172"/>
      <c r="M172"/>
      <c r="P172"/>
      <c r="Q172"/>
      <c r="R172"/>
    </row>
    <row r="173" spans="9:18" x14ac:dyDescent="0.2">
      <c r="I173"/>
      <c r="J173"/>
      <c r="L173"/>
      <c r="M173"/>
      <c r="P173"/>
      <c r="Q173"/>
      <c r="R173"/>
    </row>
    <row r="174" spans="9:18" x14ac:dyDescent="0.2">
      <c r="I174"/>
      <c r="J174"/>
      <c r="L174"/>
      <c r="M174"/>
      <c r="P174"/>
      <c r="Q174"/>
      <c r="R174"/>
    </row>
    <row r="175" spans="9:18" x14ac:dyDescent="0.2">
      <c r="I175"/>
      <c r="J175"/>
      <c r="L175"/>
      <c r="M175"/>
      <c r="P175"/>
      <c r="Q175"/>
      <c r="R175"/>
    </row>
    <row r="176" spans="9:18" x14ac:dyDescent="0.2">
      <c r="I176"/>
      <c r="J176"/>
      <c r="L176"/>
      <c r="M176"/>
      <c r="P176"/>
      <c r="Q176"/>
      <c r="R176"/>
    </row>
    <row r="177" spans="9:18" x14ac:dyDescent="0.2">
      <c r="I177"/>
      <c r="J177"/>
      <c r="L177"/>
      <c r="M177"/>
      <c r="P177"/>
      <c r="Q177"/>
      <c r="R177"/>
    </row>
    <row r="178" spans="9:18" x14ac:dyDescent="0.2">
      <c r="I178"/>
      <c r="J178"/>
      <c r="L178"/>
      <c r="M178"/>
      <c r="P178"/>
      <c r="Q178"/>
      <c r="R178"/>
    </row>
    <row r="179" spans="9:18" x14ac:dyDescent="0.2">
      <c r="I179"/>
      <c r="J179"/>
      <c r="L179"/>
      <c r="M179"/>
      <c r="P179"/>
      <c r="Q179"/>
      <c r="R179"/>
    </row>
    <row r="180" spans="9:18" x14ac:dyDescent="0.2">
      <c r="I180"/>
      <c r="J180"/>
      <c r="L180"/>
      <c r="M180"/>
      <c r="P180"/>
      <c r="Q180"/>
      <c r="R180"/>
    </row>
    <row r="181" spans="9:18" x14ac:dyDescent="0.2">
      <c r="I181"/>
      <c r="J181"/>
      <c r="L181"/>
      <c r="M181"/>
      <c r="P181"/>
      <c r="Q181"/>
      <c r="R181"/>
    </row>
    <row r="182" spans="9:18" x14ac:dyDescent="0.2">
      <c r="I182"/>
      <c r="J182"/>
      <c r="L182"/>
      <c r="M182"/>
      <c r="P182"/>
      <c r="Q182"/>
      <c r="R182"/>
    </row>
    <row r="183" spans="9:18" x14ac:dyDescent="0.2">
      <c r="I183"/>
      <c r="J183"/>
      <c r="L183"/>
      <c r="M183"/>
      <c r="P183"/>
      <c r="Q183"/>
      <c r="R183"/>
    </row>
    <row r="184" spans="9:18" x14ac:dyDescent="0.2">
      <c r="I184"/>
      <c r="J184"/>
      <c r="L184"/>
      <c r="M184"/>
      <c r="P184"/>
      <c r="Q184"/>
      <c r="R184"/>
    </row>
    <row r="185" spans="9:18" x14ac:dyDescent="0.2">
      <c r="I185"/>
      <c r="J185"/>
      <c r="L185"/>
      <c r="M185"/>
      <c r="P185"/>
      <c r="Q185"/>
      <c r="R185"/>
    </row>
    <row r="186" spans="9:18" x14ac:dyDescent="0.2">
      <c r="I186"/>
      <c r="J186"/>
      <c r="L186"/>
      <c r="M186"/>
      <c r="P186"/>
      <c r="Q186"/>
      <c r="R186"/>
    </row>
    <row r="187" spans="9:18" x14ac:dyDescent="0.2">
      <c r="I187"/>
      <c r="J187"/>
      <c r="L187"/>
      <c r="M187"/>
      <c r="P187"/>
      <c r="Q187"/>
      <c r="R187"/>
    </row>
    <row r="188" spans="9:18" x14ac:dyDescent="0.2">
      <c r="I188"/>
      <c r="J188"/>
      <c r="L188"/>
      <c r="M188"/>
      <c r="P188"/>
      <c r="Q188"/>
      <c r="R188"/>
    </row>
    <row r="189" spans="9:18" x14ac:dyDescent="0.2">
      <c r="I189"/>
      <c r="J189"/>
      <c r="L189"/>
      <c r="M189"/>
      <c r="P189"/>
      <c r="Q189"/>
      <c r="R189"/>
    </row>
    <row r="190" spans="9:18" x14ac:dyDescent="0.2">
      <c r="I190"/>
      <c r="J190"/>
      <c r="L190"/>
      <c r="M190"/>
      <c r="P190"/>
      <c r="Q190"/>
      <c r="R190"/>
    </row>
    <row r="191" spans="9:18" x14ac:dyDescent="0.2">
      <c r="I191"/>
      <c r="J191"/>
      <c r="L191"/>
      <c r="M191"/>
      <c r="P191"/>
      <c r="Q191"/>
      <c r="R191"/>
    </row>
    <row r="192" spans="9:18" x14ac:dyDescent="0.2">
      <c r="I192"/>
      <c r="J192"/>
      <c r="L192"/>
      <c r="M192"/>
      <c r="P192"/>
      <c r="Q192"/>
      <c r="R192"/>
    </row>
    <row r="193" spans="9:18" x14ac:dyDescent="0.2">
      <c r="I193"/>
      <c r="J193"/>
      <c r="L193"/>
      <c r="M193"/>
      <c r="P193"/>
      <c r="Q193"/>
      <c r="R193"/>
    </row>
    <row r="194" spans="9:18" x14ac:dyDescent="0.2">
      <c r="I194"/>
      <c r="J194"/>
      <c r="L194"/>
      <c r="M194"/>
      <c r="P194"/>
      <c r="Q194"/>
      <c r="R194"/>
    </row>
    <row r="195" spans="9:18" x14ac:dyDescent="0.2">
      <c r="I195"/>
      <c r="J195"/>
      <c r="L195"/>
      <c r="M195"/>
      <c r="P195"/>
      <c r="Q195"/>
      <c r="R195"/>
    </row>
    <row r="196" spans="9:18" x14ac:dyDescent="0.2">
      <c r="I196"/>
      <c r="J196"/>
      <c r="L196"/>
      <c r="M196"/>
      <c r="P196"/>
      <c r="Q196"/>
      <c r="R196"/>
    </row>
    <row r="197" spans="9:18" x14ac:dyDescent="0.2">
      <c r="I197"/>
      <c r="J197"/>
      <c r="L197"/>
      <c r="M197"/>
      <c r="P197"/>
      <c r="Q197"/>
      <c r="R197"/>
    </row>
    <row r="198" spans="9:18" x14ac:dyDescent="0.2">
      <c r="I198"/>
      <c r="J198"/>
      <c r="L198"/>
      <c r="M198"/>
      <c r="P198"/>
      <c r="Q198"/>
      <c r="R198"/>
    </row>
    <row r="199" spans="9:18" x14ac:dyDescent="0.2">
      <c r="I199"/>
      <c r="J199"/>
      <c r="L199"/>
      <c r="M199"/>
      <c r="P199"/>
      <c r="Q199"/>
      <c r="R199"/>
    </row>
    <row r="200" spans="9:18" x14ac:dyDescent="0.2">
      <c r="I200"/>
      <c r="J200"/>
      <c r="L200"/>
      <c r="M200"/>
      <c r="P200"/>
      <c r="Q200"/>
      <c r="R200"/>
    </row>
    <row r="201" spans="9:18" x14ac:dyDescent="0.2">
      <c r="I201"/>
      <c r="J201"/>
      <c r="L201"/>
      <c r="M201"/>
      <c r="P201"/>
      <c r="Q201"/>
      <c r="R201"/>
    </row>
    <row r="202" spans="9:18" x14ac:dyDescent="0.2">
      <c r="I202"/>
      <c r="J202"/>
      <c r="L202"/>
      <c r="M202"/>
      <c r="P202"/>
      <c r="Q202"/>
      <c r="R202"/>
    </row>
    <row r="203" spans="9:18" x14ac:dyDescent="0.2">
      <c r="I203"/>
      <c r="J203"/>
      <c r="L203"/>
      <c r="M203"/>
      <c r="P203"/>
      <c r="Q203"/>
      <c r="R203"/>
    </row>
    <row r="204" spans="9:18" x14ac:dyDescent="0.2">
      <c r="I204"/>
      <c r="J204"/>
      <c r="L204"/>
      <c r="M204"/>
      <c r="P204"/>
      <c r="Q204"/>
      <c r="R204"/>
    </row>
    <row r="205" spans="9:18" x14ac:dyDescent="0.2">
      <c r="I205"/>
      <c r="J205"/>
      <c r="L205"/>
      <c r="M205"/>
      <c r="P205"/>
      <c r="Q205"/>
      <c r="R205"/>
    </row>
    <row r="206" spans="9:18" x14ac:dyDescent="0.2">
      <c r="I206"/>
      <c r="J206"/>
      <c r="L206"/>
      <c r="M206"/>
      <c r="P206"/>
      <c r="Q206"/>
      <c r="R206"/>
    </row>
    <row r="207" spans="9:18" x14ac:dyDescent="0.2">
      <c r="I207"/>
      <c r="J207"/>
      <c r="L207"/>
      <c r="M207"/>
      <c r="P207"/>
      <c r="Q207"/>
      <c r="R207"/>
    </row>
    <row r="208" spans="9:18" x14ac:dyDescent="0.2">
      <c r="I208"/>
      <c r="J208"/>
      <c r="L208"/>
      <c r="M208"/>
      <c r="P208"/>
      <c r="Q208"/>
      <c r="R208"/>
    </row>
    <row r="209" spans="9:18" x14ac:dyDescent="0.2">
      <c r="I209"/>
      <c r="J209"/>
      <c r="L209"/>
      <c r="M209"/>
      <c r="P209"/>
      <c r="Q209"/>
      <c r="R209"/>
    </row>
    <row r="210" spans="9:18" x14ac:dyDescent="0.2">
      <c r="I210"/>
      <c r="J210"/>
      <c r="L210"/>
      <c r="M210"/>
      <c r="P210"/>
      <c r="Q210"/>
      <c r="R210"/>
    </row>
    <row r="211" spans="9:18" x14ac:dyDescent="0.2">
      <c r="I211"/>
      <c r="J211"/>
      <c r="L211"/>
      <c r="M211"/>
      <c r="P211"/>
      <c r="Q211"/>
      <c r="R211"/>
    </row>
    <row r="212" spans="9:18" x14ac:dyDescent="0.2">
      <c r="I212"/>
      <c r="J212"/>
      <c r="L212"/>
      <c r="M212"/>
      <c r="P212"/>
      <c r="Q212"/>
      <c r="R212"/>
    </row>
    <row r="213" spans="9:18" x14ac:dyDescent="0.2">
      <c r="I213"/>
      <c r="J213"/>
      <c r="L213"/>
      <c r="M213"/>
      <c r="P213"/>
      <c r="Q213"/>
      <c r="R213"/>
    </row>
    <row r="214" spans="9:18" x14ac:dyDescent="0.2">
      <c r="I214"/>
      <c r="J214"/>
      <c r="L214"/>
      <c r="M214"/>
      <c r="P214"/>
      <c r="Q214"/>
      <c r="R214"/>
    </row>
    <row r="215" spans="9:18" x14ac:dyDescent="0.2">
      <c r="I215"/>
      <c r="J215"/>
      <c r="L215"/>
      <c r="M215"/>
      <c r="P215"/>
      <c r="Q215"/>
      <c r="R215"/>
    </row>
    <row r="216" spans="9:18" x14ac:dyDescent="0.2">
      <c r="I216"/>
      <c r="J216"/>
      <c r="L216"/>
      <c r="M216"/>
      <c r="P216"/>
      <c r="Q216"/>
      <c r="R216"/>
    </row>
    <row r="217" spans="9:18" x14ac:dyDescent="0.2">
      <c r="I217"/>
      <c r="J217"/>
      <c r="L217"/>
      <c r="M217"/>
      <c r="P217"/>
      <c r="Q217"/>
      <c r="R217"/>
    </row>
    <row r="218" spans="9:18" x14ac:dyDescent="0.2">
      <c r="I218"/>
      <c r="J218"/>
      <c r="L218"/>
      <c r="M218"/>
      <c r="P218"/>
      <c r="Q218"/>
      <c r="R218"/>
    </row>
    <row r="219" spans="9:18" x14ac:dyDescent="0.2">
      <c r="I219"/>
      <c r="J219"/>
      <c r="L219"/>
      <c r="M219"/>
      <c r="P219"/>
      <c r="Q219"/>
      <c r="R219"/>
    </row>
    <row r="220" spans="9:18" x14ac:dyDescent="0.2">
      <c r="I220"/>
      <c r="J220"/>
      <c r="L220"/>
      <c r="M220"/>
      <c r="P220"/>
      <c r="Q220"/>
      <c r="R220"/>
    </row>
    <row r="221" spans="9:18" x14ac:dyDescent="0.2">
      <c r="I221"/>
      <c r="J221"/>
      <c r="L221"/>
      <c r="M221"/>
      <c r="P221"/>
      <c r="Q221"/>
      <c r="R221"/>
    </row>
    <row r="222" spans="9:18" x14ac:dyDescent="0.2">
      <c r="I222"/>
      <c r="J222"/>
      <c r="L222"/>
      <c r="M222"/>
      <c r="P222"/>
      <c r="Q222"/>
      <c r="R222"/>
    </row>
    <row r="223" spans="9:18" x14ac:dyDescent="0.2">
      <c r="I223"/>
      <c r="J223"/>
      <c r="L223"/>
      <c r="M223"/>
      <c r="P223"/>
      <c r="Q223"/>
      <c r="R223"/>
    </row>
    <row r="224" spans="9:18" x14ac:dyDescent="0.2">
      <c r="I224"/>
      <c r="J224"/>
      <c r="L224"/>
      <c r="M224"/>
      <c r="P224"/>
      <c r="Q224"/>
      <c r="R224"/>
    </row>
    <row r="225" spans="9:18" x14ac:dyDescent="0.2">
      <c r="I225"/>
      <c r="J225"/>
      <c r="L225"/>
      <c r="M225"/>
      <c r="P225"/>
      <c r="Q225"/>
      <c r="R225"/>
    </row>
    <row r="226" spans="9:18" x14ac:dyDescent="0.2">
      <c r="I226"/>
      <c r="J226"/>
      <c r="L226"/>
      <c r="M226"/>
      <c r="P226"/>
      <c r="Q226"/>
      <c r="R226"/>
    </row>
    <row r="227" spans="9:18" x14ac:dyDescent="0.2">
      <c r="I227"/>
      <c r="J227"/>
      <c r="L227"/>
      <c r="M227"/>
      <c r="P227"/>
      <c r="Q227"/>
      <c r="R227"/>
    </row>
    <row r="228" spans="9:18" x14ac:dyDescent="0.2">
      <c r="I228"/>
      <c r="J228"/>
      <c r="L228"/>
      <c r="M228"/>
      <c r="P228"/>
      <c r="Q228"/>
      <c r="R228"/>
    </row>
    <row r="229" spans="9:18" x14ac:dyDescent="0.2">
      <c r="I229"/>
      <c r="J229"/>
      <c r="L229"/>
      <c r="M229"/>
      <c r="P229"/>
      <c r="Q229"/>
      <c r="R229"/>
    </row>
    <row r="230" spans="9:18" x14ac:dyDescent="0.2">
      <c r="I230"/>
      <c r="J230"/>
      <c r="L230"/>
      <c r="M230"/>
      <c r="P230"/>
      <c r="Q230"/>
      <c r="R230"/>
    </row>
    <row r="231" spans="9:18" x14ac:dyDescent="0.2">
      <c r="I231"/>
      <c r="J231"/>
      <c r="L231"/>
      <c r="M231"/>
      <c r="P231"/>
      <c r="Q231"/>
      <c r="R231"/>
    </row>
    <row r="232" spans="9:18" x14ac:dyDescent="0.2">
      <c r="I232"/>
      <c r="J232"/>
      <c r="L232"/>
      <c r="M232"/>
      <c r="P232"/>
      <c r="Q232"/>
      <c r="R232"/>
    </row>
    <row r="233" spans="9:18" x14ac:dyDescent="0.2">
      <c r="I233"/>
      <c r="J233"/>
      <c r="L233"/>
      <c r="M233"/>
      <c r="P233"/>
      <c r="Q233"/>
      <c r="R233"/>
    </row>
    <row r="234" spans="9:18" x14ac:dyDescent="0.2">
      <c r="I234"/>
      <c r="J234"/>
      <c r="L234"/>
      <c r="M234"/>
      <c r="P234"/>
      <c r="Q234"/>
      <c r="R234"/>
    </row>
    <row r="235" spans="9:18" x14ac:dyDescent="0.2">
      <c r="I235"/>
      <c r="J235"/>
      <c r="L235"/>
      <c r="M235"/>
      <c r="P235"/>
      <c r="Q235"/>
      <c r="R235"/>
    </row>
    <row r="236" spans="9:18" x14ac:dyDescent="0.2">
      <c r="I236"/>
      <c r="J236"/>
      <c r="L236"/>
      <c r="M236"/>
      <c r="P236"/>
      <c r="Q236"/>
      <c r="R236"/>
    </row>
    <row r="237" spans="9:18" x14ac:dyDescent="0.2">
      <c r="I237"/>
      <c r="J237"/>
      <c r="L237"/>
      <c r="M237"/>
      <c r="P237"/>
      <c r="Q237"/>
      <c r="R237"/>
    </row>
    <row r="238" spans="9:18" x14ac:dyDescent="0.2">
      <c r="I238"/>
      <c r="J238"/>
      <c r="L238"/>
      <c r="M238"/>
      <c r="P238"/>
      <c r="Q238"/>
      <c r="R238"/>
    </row>
    <row r="239" spans="9:18" x14ac:dyDescent="0.2">
      <c r="I239"/>
      <c r="J239"/>
      <c r="L239"/>
      <c r="M239"/>
      <c r="P239"/>
      <c r="Q239"/>
      <c r="R239"/>
    </row>
    <row r="240" spans="9:18" x14ac:dyDescent="0.2">
      <c r="I240"/>
      <c r="J240"/>
      <c r="L240"/>
      <c r="M240"/>
      <c r="P240"/>
      <c r="Q240"/>
      <c r="R240"/>
    </row>
    <row r="241" spans="9:18" x14ac:dyDescent="0.2">
      <c r="I241"/>
      <c r="J241"/>
      <c r="L241"/>
      <c r="M241"/>
      <c r="P241"/>
      <c r="Q241"/>
      <c r="R241"/>
    </row>
    <row r="242" spans="9:18" x14ac:dyDescent="0.2">
      <c r="I242"/>
      <c r="J242"/>
      <c r="L242"/>
      <c r="M242"/>
      <c r="P242"/>
      <c r="Q242"/>
      <c r="R242"/>
    </row>
    <row r="243" spans="9:18" x14ac:dyDescent="0.2">
      <c r="I243"/>
      <c r="J243"/>
      <c r="L243"/>
      <c r="M243"/>
      <c r="P243"/>
      <c r="Q243"/>
      <c r="R243"/>
    </row>
    <row r="244" spans="9:18" x14ac:dyDescent="0.2">
      <c r="I244"/>
      <c r="J244"/>
      <c r="L244"/>
      <c r="M244"/>
      <c r="P244"/>
      <c r="Q244"/>
      <c r="R244"/>
    </row>
    <row r="245" spans="9:18" x14ac:dyDescent="0.2">
      <c r="I245"/>
      <c r="J245"/>
      <c r="L245"/>
      <c r="M245"/>
      <c r="P245"/>
      <c r="Q245"/>
      <c r="R245"/>
    </row>
    <row r="246" spans="9:18" x14ac:dyDescent="0.2">
      <c r="I246"/>
      <c r="J246"/>
      <c r="L246"/>
      <c r="M246"/>
      <c r="P246"/>
      <c r="Q246"/>
      <c r="R246"/>
    </row>
    <row r="247" spans="9:18" x14ac:dyDescent="0.2">
      <c r="I247"/>
      <c r="J247"/>
      <c r="L247"/>
      <c r="M247"/>
      <c r="P247"/>
      <c r="Q247"/>
      <c r="R247"/>
    </row>
    <row r="248" spans="9:18" x14ac:dyDescent="0.2">
      <c r="I248"/>
      <c r="J248"/>
      <c r="L248"/>
      <c r="M248"/>
      <c r="P248"/>
      <c r="Q248"/>
      <c r="R248"/>
    </row>
    <row r="249" spans="9:18" x14ac:dyDescent="0.2">
      <c r="I249"/>
      <c r="J249"/>
      <c r="L249"/>
      <c r="M249"/>
      <c r="P249"/>
      <c r="Q249"/>
      <c r="R249"/>
    </row>
    <row r="250" spans="9:18" x14ac:dyDescent="0.2">
      <c r="I250"/>
      <c r="J250"/>
      <c r="L250"/>
      <c r="M250"/>
      <c r="P250"/>
      <c r="Q250"/>
      <c r="R250"/>
    </row>
    <row r="251" spans="9:18" x14ac:dyDescent="0.2">
      <c r="I251"/>
      <c r="J251"/>
      <c r="L251"/>
      <c r="M251"/>
      <c r="P251"/>
      <c r="Q251"/>
      <c r="R251"/>
    </row>
    <row r="252" spans="9:18" x14ac:dyDescent="0.2">
      <c r="I252"/>
      <c r="J252"/>
      <c r="L252"/>
      <c r="M252"/>
      <c r="P252"/>
      <c r="Q252"/>
      <c r="R252"/>
    </row>
    <row r="253" spans="9:18" x14ac:dyDescent="0.2">
      <c r="I253"/>
      <c r="J253"/>
      <c r="L253"/>
      <c r="M253"/>
      <c r="P253"/>
      <c r="Q253"/>
      <c r="R253"/>
    </row>
    <row r="254" spans="9:18" x14ac:dyDescent="0.2">
      <c r="I254"/>
      <c r="J254"/>
      <c r="L254"/>
      <c r="M254"/>
      <c r="P254"/>
      <c r="Q254"/>
      <c r="R254"/>
    </row>
    <row r="255" spans="9:18" x14ac:dyDescent="0.2">
      <c r="I255"/>
      <c r="J255"/>
      <c r="L255"/>
      <c r="M255"/>
      <c r="P255"/>
      <c r="Q255"/>
      <c r="R255"/>
    </row>
    <row r="256" spans="9:18" x14ac:dyDescent="0.2">
      <c r="I256"/>
      <c r="J256"/>
      <c r="L256"/>
      <c r="M256"/>
      <c r="P256"/>
      <c r="Q256"/>
      <c r="R256"/>
    </row>
    <row r="257" spans="9:18" x14ac:dyDescent="0.2">
      <c r="I257"/>
      <c r="J257"/>
      <c r="L257"/>
      <c r="M257"/>
      <c r="P257"/>
      <c r="Q257"/>
      <c r="R257"/>
    </row>
    <row r="258" spans="9:18" x14ac:dyDescent="0.2">
      <c r="I258"/>
      <c r="J258"/>
      <c r="L258"/>
      <c r="M258"/>
      <c r="P258"/>
      <c r="Q258"/>
      <c r="R258"/>
    </row>
    <row r="259" spans="9:18" x14ac:dyDescent="0.2">
      <c r="I259"/>
      <c r="J259"/>
      <c r="L259"/>
      <c r="M259"/>
      <c r="P259"/>
      <c r="Q259"/>
      <c r="R259"/>
    </row>
    <row r="260" spans="9:18" x14ac:dyDescent="0.2">
      <c r="I260"/>
      <c r="J260"/>
      <c r="L260"/>
      <c r="M260"/>
      <c r="P260"/>
      <c r="Q260"/>
      <c r="R260"/>
    </row>
    <row r="261" spans="9:18" x14ac:dyDescent="0.2">
      <c r="I261"/>
      <c r="J261"/>
      <c r="L261"/>
      <c r="M261"/>
      <c r="P261"/>
      <c r="Q261"/>
      <c r="R261"/>
    </row>
    <row r="262" spans="9:18" x14ac:dyDescent="0.2">
      <c r="I262"/>
      <c r="J262"/>
      <c r="L262"/>
      <c r="M262"/>
      <c r="P262"/>
      <c r="Q262"/>
      <c r="R262"/>
    </row>
    <row r="263" spans="9:18" x14ac:dyDescent="0.2">
      <c r="I263"/>
      <c r="J263"/>
      <c r="L263"/>
      <c r="M263"/>
      <c r="P263"/>
      <c r="Q263"/>
      <c r="R263"/>
    </row>
    <row r="264" spans="9:18" x14ac:dyDescent="0.2">
      <c r="I264"/>
      <c r="J264"/>
      <c r="L264"/>
      <c r="M264"/>
      <c r="P264"/>
      <c r="Q264"/>
      <c r="R264"/>
    </row>
    <row r="265" spans="9:18" x14ac:dyDescent="0.2">
      <c r="I265"/>
      <c r="J265"/>
      <c r="L265"/>
      <c r="M265"/>
      <c r="P265"/>
      <c r="Q265"/>
      <c r="R265"/>
    </row>
    <row r="266" spans="9:18" x14ac:dyDescent="0.2">
      <c r="I266"/>
      <c r="J266"/>
      <c r="L266"/>
      <c r="M266"/>
      <c r="P266"/>
      <c r="Q266"/>
      <c r="R266"/>
    </row>
    <row r="267" spans="9:18" x14ac:dyDescent="0.2">
      <c r="I267"/>
      <c r="J267"/>
      <c r="L267"/>
      <c r="M267"/>
      <c r="P267"/>
      <c r="Q267"/>
      <c r="R267"/>
    </row>
    <row r="268" spans="9:18" x14ac:dyDescent="0.2">
      <c r="I268"/>
      <c r="J268"/>
      <c r="L268"/>
      <c r="M268"/>
      <c r="P268"/>
      <c r="Q268"/>
      <c r="R268"/>
    </row>
    <row r="269" spans="9:18" x14ac:dyDescent="0.2">
      <c r="I269"/>
      <c r="J269"/>
      <c r="L269"/>
      <c r="M269"/>
      <c r="P269"/>
      <c r="Q269"/>
      <c r="R269"/>
    </row>
    <row r="270" spans="9:18" x14ac:dyDescent="0.2">
      <c r="I270"/>
      <c r="J270"/>
      <c r="L270"/>
      <c r="M270"/>
      <c r="P270"/>
      <c r="Q270"/>
      <c r="R270"/>
    </row>
    <row r="271" spans="9:18" x14ac:dyDescent="0.2">
      <c r="I271"/>
      <c r="J271"/>
      <c r="L271"/>
      <c r="M271"/>
      <c r="P271"/>
      <c r="Q271"/>
      <c r="R271"/>
    </row>
    <row r="272" spans="9:18" x14ac:dyDescent="0.2">
      <c r="I272"/>
      <c r="J272"/>
      <c r="L272"/>
      <c r="M272"/>
      <c r="P272"/>
      <c r="Q272"/>
      <c r="R272"/>
    </row>
    <row r="273" spans="9:18" x14ac:dyDescent="0.2">
      <c r="I273"/>
      <c r="J273"/>
      <c r="L273"/>
      <c r="M273"/>
      <c r="P273"/>
      <c r="Q273"/>
      <c r="R273"/>
    </row>
    <row r="274" spans="9:18" x14ac:dyDescent="0.2">
      <c r="I274"/>
      <c r="J274"/>
      <c r="L274"/>
      <c r="M274"/>
      <c r="P274"/>
      <c r="Q274"/>
      <c r="R274"/>
    </row>
    <row r="275" spans="9:18" x14ac:dyDescent="0.2">
      <c r="I275"/>
      <c r="J275"/>
      <c r="L275"/>
      <c r="M275"/>
      <c r="P275"/>
      <c r="Q275"/>
      <c r="R275"/>
    </row>
    <row r="276" spans="9:18" x14ac:dyDescent="0.2">
      <c r="I276"/>
      <c r="J276"/>
      <c r="L276"/>
      <c r="M276"/>
      <c r="P276"/>
      <c r="Q276"/>
      <c r="R276"/>
    </row>
    <row r="277" spans="9:18" x14ac:dyDescent="0.2">
      <c r="I277"/>
      <c r="J277"/>
      <c r="L277"/>
      <c r="M277"/>
      <c r="P277"/>
      <c r="Q277"/>
      <c r="R277"/>
    </row>
    <row r="278" spans="9:18" x14ac:dyDescent="0.2">
      <c r="I278"/>
      <c r="J278"/>
      <c r="L278"/>
      <c r="M278"/>
      <c r="P278"/>
      <c r="Q278"/>
      <c r="R278"/>
    </row>
    <row r="279" spans="9:18" x14ac:dyDescent="0.2">
      <c r="I279"/>
      <c r="J279"/>
      <c r="L279"/>
      <c r="M279"/>
      <c r="P279"/>
      <c r="Q279"/>
      <c r="R279"/>
    </row>
    <row r="280" spans="9:18" x14ac:dyDescent="0.2">
      <c r="I280"/>
      <c r="J280"/>
      <c r="L280"/>
      <c r="M280"/>
      <c r="P280"/>
      <c r="Q280"/>
      <c r="R280"/>
    </row>
    <row r="281" spans="9:18" x14ac:dyDescent="0.2">
      <c r="I281"/>
      <c r="J281"/>
      <c r="L281"/>
      <c r="M281"/>
      <c r="P281"/>
      <c r="Q281"/>
      <c r="R281"/>
    </row>
    <row r="282" spans="9:18" x14ac:dyDescent="0.2">
      <c r="I282"/>
      <c r="J282"/>
      <c r="L282"/>
      <c r="M282"/>
      <c r="P282"/>
      <c r="Q282"/>
      <c r="R282"/>
    </row>
    <row r="283" spans="9:18" x14ac:dyDescent="0.2">
      <c r="I283"/>
      <c r="J283"/>
      <c r="L283"/>
      <c r="M283"/>
      <c r="P283"/>
      <c r="Q283"/>
      <c r="R283"/>
    </row>
    <row r="284" spans="9:18" x14ac:dyDescent="0.2">
      <c r="I284"/>
      <c r="J284"/>
      <c r="L284"/>
      <c r="M284"/>
      <c r="P284"/>
      <c r="Q284"/>
      <c r="R284"/>
    </row>
    <row r="285" spans="9:18" x14ac:dyDescent="0.2">
      <c r="I285"/>
      <c r="J285"/>
      <c r="L285"/>
      <c r="M285"/>
      <c r="P285"/>
      <c r="Q285"/>
      <c r="R285"/>
    </row>
    <row r="286" spans="9:18" x14ac:dyDescent="0.2">
      <c r="I286"/>
      <c r="J286"/>
      <c r="L286"/>
      <c r="M286"/>
      <c r="P286"/>
      <c r="Q286"/>
      <c r="R286"/>
    </row>
    <row r="287" spans="9:18" x14ac:dyDescent="0.2">
      <c r="I287"/>
      <c r="J287"/>
      <c r="L287"/>
      <c r="M287"/>
      <c r="P287"/>
      <c r="Q287"/>
      <c r="R287"/>
    </row>
    <row r="288" spans="9:18" x14ac:dyDescent="0.2">
      <c r="I288"/>
      <c r="J288"/>
      <c r="L288"/>
      <c r="M288"/>
      <c r="P288"/>
      <c r="Q288"/>
      <c r="R288"/>
    </row>
    <row r="289" spans="9:18" x14ac:dyDescent="0.2">
      <c r="I289"/>
      <c r="J289"/>
      <c r="L289"/>
      <c r="M289"/>
      <c r="P289"/>
      <c r="Q289"/>
      <c r="R289"/>
    </row>
    <row r="290" spans="9:18" x14ac:dyDescent="0.2">
      <c r="I290"/>
      <c r="J290"/>
      <c r="L290"/>
      <c r="M290"/>
      <c r="P290"/>
      <c r="Q290"/>
      <c r="R290"/>
    </row>
    <row r="291" spans="9:18" x14ac:dyDescent="0.2">
      <c r="I291"/>
      <c r="J291"/>
      <c r="L291"/>
      <c r="M291"/>
      <c r="P291"/>
      <c r="Q291"/>
      <c r="R291"/>
    </row>
    <row r="292" spans="9:18" x14ac:dyDescent="0.2">
      <c r="I292"/>
      <c r="J292"/>
      <c r="L292"/>
      <c r="M292"/>
      <c r="P292"/>
      <c r="Q292"/>
      <c r="R292"/>
    </row>
    <row r="293" spans="9:18" x14ac:dyDescent="0.2">
      <c r="I293"/>
      <c r="J293"/>
      <c r="L293"/>
      <c r="M293"/>
      <c r="P293"/>
      <c r="Q293"/>
      <c r="R293"/>
    </row>
    <row r="294" spans="9:18" x14ac:dyDescent="0.2">
      <c r="I294"/>
      <c r="J294"/>
      <c r="L294"/>
      <c r="M294"/>
      <c r="P294"/>
      <c r="Q294"/>
      <c r="R294"/>
    </row>
    <row r="295" spans="9:18" x14ac:dyDescent="0.2">
      <c r="I295"/>
      <c r="J295"/>
      <c r="L295"/>
      <c r="M295"/>
      <c r="P295"/>
      <c r="Q295"/>
      <c r="R295"/>
    </row>
    <row r="296" spans="9:18" x14ac:dyDescent="0.2">
      <c r="I296"/>
      <c r="J296"/>
      <c r="L296"/>
      <c r="M296"/>
      <c r="P296"/>
      <c r="Q296"/>
      <c r="R296"/>
    </row>
    <row r="297" spans="9:18" x14ac:dyDescent="0.2">
      <c r="I297"/>
      <c r="J297"/>
      <c r="L297"/>
      <c r="M297"/>
      <c r="P297"/>
      <c r="Q297"/>
      <c r="R297"/>
    </row>
    <row r="298" spans="9:18" x14ac:dyDescent="0.2">
      <c r="I298"/>
      <c r="J298"/>
      <c r="L298"/>
      <c r="M298"/>
      <c r="P298"/>
      <c r="Q298"/>
      <c r="R298"/>
    </row>
    <row r="299" spans="9:18" x14ac:dyDescent="0.2">
      <c r="I299"/>
      <c r="J299"/>
      <c r="L299"/>
      <c r="M299"/>
      <c r="P299"/>
      <c r="Q299"/>
      <c r="R299"/>
    </row>
    <row r="300" spans="9:18" x14ac:dyDescent="0.2">
      <c r="I300"/>
      <c r="J300"/>
      <c r="L300"/>
      <c r="M300"/>
      <c r="P300"/>
      <c r="Q300"/>
      <c r="R300"/>
    </row>
    <row r="301" spans="9:18" x14ac:dyDescent="0.2">
      <c r="I301"/>
      <c r="J301"/>
      <c r="L301"/>
      <c r="M301"/>
      <c r="P301"/>
      <c r="Q301"/>
      <c r="R301"/>
    </row>
    <row r="302" spans="9:18" x14ac:dyDescent="0.2">
      <c r="I302"/>
      <c r="J302"/>
      <c r="L302"/>
      <c r="M302"/>
      <c r="P302"/>
      <c r="Q302"/>
      <c r="R302"/>
    </row>
    <row r="303" spans="9:18" x14ac:dyDescent="0.2">
      <c r="I303"/>
      <c r="J303"/>
      <c r="L303"/>
      <c r="M303"/>
      <c r="P303"/>
      <c r="Q303"/>
      <c r="R303"/>
    </row>
    <row r="304" spans="9:18" x14ac:dyDescent="0.2">
      <c r="I304"/>
      <c r="J304"/>
      <c r="L304"/>
      <c r="M304"/>
      <c r="P304"/>
      <c r="Q304"/>
      <c r="R304"/>
    </row>
    <row r="305" spans="9:18" x14ac:dyDescent="0.2">
      <c r="I305"/>
      <c r="J305"/>
      <c r="L305"/>
      <c r="M305"/>
      <c r="P305"/>
      <c r="Q305"/>
      <c r="R305"/>
    </row>
    <row r="306" spans="9:18" x14ac:dyDescent="0.2">
      <c r="I306"/>
      <c r="J306"/>
      <c r="L306"/>
      <c r="M306"/>
      <c r="P306"/>
      <c r="Q306"/>
      <c r="R306"/>
    </row>
    <row r="307" spans="9:18" x14ac:dyDescent="0.2">
      <c r="I307"/>
      <c r="J307"/>
      <c r="L307"/>
      <c r="M307"/>
      <c r="P307"/>
      <c r="Q307"/>
      <c r="R307"/>
    </row>
    <row r="308" spans="9:18" x14ac:dyDescent="0.2">
      <c r="I308"/>
      <c r="J308"/>
      <c r="L308"/>
      <c r="M308"/>
      <c r="P308"/>
      <c r="Q308"/>
      <c r="R308"/>
    </row>
    <row r="309" spans="9:18" x14ac:dyDescent="0.2">
      <c r="I309"/>
      <c r="J309"/>
      <c r="L309"/>
      <c r="M309"/>
      <c r="P309"/>
      <c r="Q309"/>
      <c r="R309"/>
    </row>
    <row r="310" spans="9:18" x14ac:dyDescent="0.2">
      <c r="I310"/>
      <c r="J310"/>
      <c r="L310"/>
      <c r="M310"/>
      <c r="P310"/>
      <c r="Q310"/>
      <c r="R310"/>
    </row>
    <row r="311" spans="9:18" x14ac:dyDescent="0.2">
      <c r="I311"/>
      <c r="J311"/>
      <c r="L311"/>
      <c r="M311"/>
      <c r="P311"/>
      <c r="Q311"/>
      <c r="R311"/>
    </row>
    <row r="312" spans="9:18" x14ac:dyDescent="0.2">
      <c r="I312"/>
      <c r="J312"/>
      <c r="L312"/>
      <c r="M312"/>
      <c r="P312"/>
      <c r="Q312"/>
      <c r="R312"/>
    </row>
    <row r="313" spans="9:18" x14ac:dyDescent="0.2">
      <c r="I313"/>
      <c r="J313"/>
      <c r="L313"/>
      <c r="M313"/>
      <c r="P313"/>
      <c r="Q313"/>
      <c r="R313"/>
    </row>
    <row r="314" spans="9:18" x14ac:dyDescent="0.2">
      <c r="I314"/>
      <c r="J314"/>
      <c r="L314"/>
      <c r="M314"/>
      <c r="P314"/>
      <c r="Q314"/>
      <c r="R314"/>
    </row>
    <row r="315" spans="9:18" x14ac:dyDescent="0.2">
      <c r="I315"/>
      <c r="J315"/>
      <c r="L315"/>
      <c r="M315"/>
      <c r="P315"/>
      <c r="Q315"/>
      <c r="R315"/>
    </row>
    <row r="316" spans="9:18" x14ac:dyDescent="0.2">
      <c r="I316"/>
      <c r="J316"/>
      <c r="L316"/>
      <c r="M316"/>
      <c r="P316"/>
      <c r="Q316"/>
      <c r="R316"/>
    </row>
    <row r="317" spans="9:18" x14ac:dyDescent="0.2">
      <c r="I317"/>
      <c r="J317"/>
      <c r="L317"/>
      <c r="M317"/>
      <c r="P317"/>
      <c r="Q317"/>
      <c r="R317"/>
    </row>
    <row r="318" spans="9:18" x14ac:dyDescent="0.2">
      <c r="I318"/>
      <c r="J318"/>
      <c r="L318"/>
      <c r="M318"/>
      <c r="P318"/>
      <c r="Q318"/>
      <c r="R318"/>
    </row>
    <row r="319" spans="9:18" x14ac:dyDescent="0.2">
      <c r="I319"/>
      <c r="J319"/>
      <c r="L319"/>
      <c r="M319"/>
      <c r="P319"/>
      <c r="Q319"/>
      <c r="R319"/>
    </row>
    <row r="320" spans="9:18" x14ac:dyDescent="0.2">
      <c r="I320"/>
      <c r="J320"/>
      <c r="L320"/>
      <c r="M320"/>
      <c r="P320"/>
      <c r="Q320"/>
      <c r="R320"/>
    </row>
    <row r="321" spans="9:18" x14ac:dyDescent="0.2">
      <c r="I321"/>
      <c r="J321"/>
      <c r="L321"/>
      <c r="M321"/>
      <c r="P321"/>
      <c r="Q321"/>
      <c r="R321"/>
    </row>
    <row r="322" spans="9:18" x14ac:dyDescent="0.2">
      <c r="I322"/>
      <c r="J322"/>
      <c r="L322"/>
      <c r="M322"/>
      <c r="P322"/>
      <c r="Q322"/>
      <c r="R322"/>
    </row>
    <row r="323" spans="9:18" x14ac:dyDescent="0.2">
      <c r="I323"/>
      <c r="J323"/>
      <c r="L323"/>
      <c r="M323"/>
      <c r="P323"/>
      <c r="Q323"/>
      <c r="R323"/>
    </row>
    <row r="324" spans="9:18" x14ac:dyDescent="0.2">
      <c r="I324"/>
      <c r="J324"/>
      <c r="L324"/>
      <c r="M324"/>
      <c r="P324"/>
      <c r="Q324"/>
      <c r="R324"/>
    </row>
    <row r="325" spans="9:18" x14ac:dyDescent="0.2">
      <c r="I325"/>
      <c r="J325"/>
      <c r="L325"/>
      <c r="M325"/>
      <c r="P325"/>
      <c r="Q325"/>
      <c r="R325"/>
    </row>
    <row r="326" spans="9:18" x14ac:dyDescent="0.2">
      <c r="I326"/>
      <c r="J326"/>
      <c r="L326"/>
      <c r="M326"/>
      <c r="P326"/>
      <c r="Q326"/>
      <c r="R326"/>
    </row>
    <row r="327" spans="9:18" x14ac:dyDescent="0.2">
      <c r="I327"/>
      <c r="J327"/>
      <c r="L327"/>
      <c r="M327"/>
      <c r="P327"/>
      <c r="Q327"/>
      <c r="R327"/>
    </row>
    <row r="328" spans="9:18" x14ac:dyDescent="0.2">
      <c r="I328"/>
      <c r="J328"/>
      <c r="L328"/>
      <c r="M328"/>
      <c r="P328"/>
      <c r="Q328"/>
      <c r="R328"/>
    </row>
    <row r="329" spans="9:18" x14ac:dyDescent="0.2">
      <c r="I329"/>
      <c r="J329"/>
      <c r="L329"/>
      <c r="M329"/>
      <c r="P329"/>
      <c r="Q329"/>
      <c r="R329"/>
    </row>
    <row r="330" spans="9:18" x14ac:dyDescent="0.2">
      <c r="I330"/>
      <c r="J330"/>
      <c r="L330"/>
      <c r="M330"/>
      <c r="P330"/>
      <c r="Q330"/>
      <c r="R330"/>
    </row>
    <row r="331" spans="9:18" x14ac:dyDescent="0.2">
      <c r="I331"/>
      <c r="J331"/>
      <c r="L331"/>
      <c r="M331"/>
      <c r="P331"/>
      <c r="Q331"/>
      <c r="R331"/>
    </row>
    <row r="332" spans="9:18" x14ac:dyDescent="0.2">
      <c r="I332"/>
      <c r="J332"/>
      <c r="L332"/>
      <c r="M332"/>
      <c r="P332"/>
      <c r="Q332"/>
      <c r="R332"/>
    </row>
    <row r="333" spans="9:18" x14ac:dyDescent="0.2">
      <c r="I333"/>
      <c r="J333"/>
      <c r="L333"/>
      <c r="M333"/>
      <c r="P333"/>
      <c r="Q333"/>
      <c r="R333"/>
    </row>
    <row r="334" spans="9:18" x14ac:dyDescent="0.2">
      <c r="I334"/>
      <c r="J334"/>
      <c r="L334"/>
      <c r="M334"/>
      <c r="P334"/>
      <c r="Q334"/>
      <c r="R334"/>
    </row>
    <row r="335" spans="9:18" x14ac:dyDescent="0.2">
      <c r="I335"/>
      <c r="J335"/>
      <c r="L335"/>
      <c r="M335"/>
      <c r="P335"/>
      <c r="Q335"/>
      <c r="R335"/>
    </row>
    <row r="336" spans="9:18" x14ac:dyDescent="0.2">
      <c r="I336"/>
      <c r="J336"/>
      <c r="L336"/>
      <c r="M336"/>
      <c r="P336"/>
      <c r="Q336"/>
      <c r="R336"/>
    </row>
    <row r="337" spans="9:18" x14ac:dyDescent="0.2">
      <c r="I337"/>
      <c r="J337"/>
      <c r="L337"/>
      <c r="M337"/>
      <c r="P337"/>
      <c r="Q337"/>
      <c r="R337"/>
    </row>
    <row r="338" spans="9:18" x14ac:dyDescent="0.2">
      <c r="I338"/>
      <c r="J338"/>
      <c r="L338"/>
      <c r="M338"/>
      <c r="P338"/>
      <c r="Q338"/>
      <c r="R338"/>
    </row>
    <row r="339" spans="9:18" x14ac:dyDescent="0.2">
      <c r="I339"/>
      <c r="J339"/>
      <c r="L339"/>
      <c r="M339"/>
      <c r="P339"/>
      <c r="Q339"/>
      <c r="R339"/>
    </row>
    <row r="340" spans="9:18" x14ac:dyDescent="0.2">
      <c r="I340"/>
      <c r="J340"/>
      <c r="L340"/>
      <c r="M340"/>
      <c r="P340"/>
      <c r="Q340"/>
      <c r="R340"/>
    </row>
    <row r="341" spans="9:18" x14ac:dyDescent="0.2">
      <c r="I341"/>
      <c r="J341"/>
      <c r="L341"/>
      <c r="M341"/>
      <c r="P341"/>
      <c r="Q341"/>
      <c r="R341"/>
    </row>
    <row r="342" spans="9:18" x14ac:dyDescent="0.2">
      <c r="I342"/>
      <c r="J342"/>
      <c r="L342"/>
      <c r="M342"/>
      <c r="P342"/>
      <c r="Q342"/>
      <c r="R342"/>
    </row>
    <row r="343" spans="9:18" x14ac:dyDescent="0.2">
      <c r="I343"/>
      <c r="J343"/>
      <c r="L343"/>
      <c r="M343"/>
      <c r="P343"/>
      <c r="Q343"/>
      <c r="R343"/>
    </row>
    <row r="344" spans="9:18" x14ac:dyDescent="0.2">
      <c r="I344"/>
      <c r="J344"/>
      <c r="L344"/>
      <c r="M344"/>
      <c r="P344"/>
      <c r="Q344"/>
      <c r="R344"/>
    </row>
    <row r="345" spans="9:18" x14ac:dyDescent="0.2">
      <c r="I345"/>
      <c r="J345"/>
      <c r="L345"/>
      <c r="M345"/>
      <c r="P345"/>
      <c r="Q345"/>
      <c r="R345"/>
    </row>
    <row r="346" spans="9:18" x14ac:dyDescent="0.2">
      <c r="I346"/>
      <c r="J346"/>
      <c r="L346"/>
      <c r="M346"/>
      <c r="P346"/>
      <c r="Q346"/>
      <c r="R346"/>
    </row>
    <row r="347" spans="9:18" x14ac:dyDescent="0.2">
      <c r="I347"/>
      <c r="J347"/>
      <c r="L347"/>
      <c r="M347"/>
      <c r="P347"/>
      <c r="Q347"/>
      <c r="R347"/>
    </row>
    <row r="348" spans="9:18" x14ac:dyDescent="0.2">
      <c r="I348"/>
      <c r="J348"/>
      <c r="L348"/>
      <c r="M348"/>
      <c r="P348"/>
      <c r="Q348"/>
      <c r="R348"/>
    </row>
    <row r="349" spans="9:18" x14ac:dyDescent="0.2">
      <c r="I349"/>
      <c r="J349"/>
      <c r="L349"/>
      <c r="M349"/>
      <c r="P349"/>
      <c r="Q349"/>
      <c r="R349"/>
    </row>
    <row r="350" spans="9:18" x14ac:dyDescent="0.2">
      <c r="I350"/>
      <c r="J350"/>
      <c r="L350"/>
      <c r="M350"/>
      <c r="P350"/>
      <c r="Q350"/>
      <c r="R350"/>
    </row>
    <row r="351" spans="9:18" x14ac:dyDescent="0.2">
      <c r="I351"/>
      <c r="J351"/>
      <c r="L351"/>
      <c r="M351"/>
      <c r="P351"/>
      <c r="Q351"/>
      <c r="R351"/>
    </row>
    <row r="352" spans="9:18" x14ac:dyDescent="0.2">
      <c r="I352"/>
      <c r="J352"/>
      <c r="L352"/>
      <c r="M352"/>
      <c r="P352"/>
      <c r="Q352"/>
      <c r="R352"/>
    </row>
    <row r="353" spans="9:18" x14ac:dyDescent="0.2">
      <c r="I353"/>
      <c r="J353"/>
      <c r="L353"/>
      <c r="M353"/>
      <c r="P353"/>
      <c r="Q353"/>
      <c r="R353"/>
    </row>
    <row r="354" spans="9:18" x14ac:dyDescent="0.2">
      <c r="I354"/>
      <c r="J354"/>
      <c r="L354"/>
      <c r="M354"/>
      <c r="P354"/>
      <c r="Q354"/>
      <c r="R354"/>
    </row>
    <row r="355" spans="9:18" x14ac:dyDescent="0.2">
      <c r="I355"/>
      <c r="J355"/>
      <c r="L355"/>
      <c r="M355"/>
      <c r="P355"/>
      <c r="Q355"/>
      <c r="R355"/>
    </row>
    <row r="356" spans="9:18" x14ac:dyDescent="0.2">
      <c r="I356"/>
      <c r="J356"/>
      <c r="L356"/>
      <c r="M356"/>
      <c r="P356"/>
      <c r="Q356"/>
      <c r="R356"/>
    </row>
    <row r="357" spans="9:18" x14ac:dyDescent="0.2">
      <c r="I357"/>
      <c r="J357"/>
      <c r="L357"/>
      <c r="M357"/>
      <c r="P357"/>
      <c r="Q357"/>
      <c r="R357"/>
    </row>
    <row r="358" spans="9:18" x14ac:dyDescent="0.2">
      <c r="I358"/>
      <c r="J358"/>
      <c r="L358"/>
      <c r="M358"/>
      <c r="P358"/>
      <c r="Q358"/>
      <c r="R358"/>
    </row>
    <row r="359" spans="9:18" x14ac:dyDescent="0.2">
      <c r="I359"/>
      <c r="J359"/>
      <c r="L359"/>
      <c r="M359"/>
      <c r="P359"/>
      <c r="Q359"/>
      <c r="R359"/>
    </row>
    <row r="360" spans="9:18" x14ac:dyDescent="0.2">
      <c r="I360"/>
      <c r="J360"/>
      <c r="L360"/>
      <c r="M360"/>
      <c r="P360"/>
      <c r="Q360"/>
      <c r="R360"/>
    </row>
    <row r="361" spans="9:18" x14ac:dyDescent="0.2">
      <c r="I361"/>
      <c r="J361"/>
      <c r="L361"/>
      <c r="M361"/>
      <c r="P361"/>
      <c r="Q361"/>
      <c r="R361"/>
    </row>
    <row r="362" spans="9:18" x14ac:dyDescent="0.2">
      <c r="I362"/>
      <c r="J362"/>
      <c r="L362"/>
      <c r="M362"/>
      <c r="P362"/>
      <c r="Q362"/>
      <c r="R362"/>
    </row>
    <row r="363" spans="9:18" x14ac:dyDescent="0.2">
      <c r="I363"/>
      <c r="J363"/>
      <c r="L363"/>
      <c r="M363"/>
      <c r="P363"/>
      <c r="Q363"/>
      <c r="R363"/>
    </row>
    <row r="364" spans="9:18" x14ac:dyDescent="0.2">
      <c r="I364"/>
      <c r="J364"/>
      <c r="L364"/>
      <c r="M364"/>
      <c r="P364"/>
      <c r="Q364"/>
      <c r="R364"/>
    </row>
    <row r="365" spans="9:18" x14ac:dyDescent="0.2">
      <c r="I365"/>
      <c r="J365"/>
      <c r="L365"/>
      <c r="M365"/>
      <c r="P365"/>
      <c r="Q365"/>
      <c r="R365"/>
    </row>
    <row r="366" spans="9:18" x14ac:dyDescent="0.2">
      <c r="I366"/>
      <c r="J366"/>
      <c r="L366"/>
      <c r="M366"/>
      <c r="P366"/>
      <c r="Q366"/>
      <c r="R366"/>
    </row>
    <row r="367" spans="9:18" x14ac:dyDescent="0.2">
      <c r="I367"/>
      <c r="J367"/>
      <c r="L367"/>
      <c r="M367"/>
      <c r="P367"/>
      <c r="Q367"/>
      <c r="R367"/>
    </row>
    <row r="368" spans="9:18" x14ac:dyDescent="0.2">
      <c r="I368"/>
      <c r="J368"/>
      <c r="L368"/>
      <c r="M368"/>
      <c r="P368"/>
      <c r="Q368"/>
      <c r="R368"/>
    </row>
    <row r="369" spans="9:18" x14ac:dyDescent="0.2">
      <c r="I369"/>
      <c r="J369"/>
      <c r="L369"/>
      <c r="M369"/>
      <c r="P369"/>
      <c r="Q369"/>
      <c r="R369"/>
    </row>
    <row r="370" spans="9:18" x14ac:dyDescent="0.2">
      <c r="I370"/>
      <c r="J370"/>
      <c r="L370"/>
      <c r="M370"/>
      <c r="P370"/>
      <c r="Q370"/>
      <c r="R370"/>
    </row>
    <row r="371" spans="9:18" x14ac:dyDescent="0.2">
      <c r="I371"/>
      <c r="J371"/>
      <c r="L371"/>
      <c r="M371"/>
      <c r="P371"/>
      <c r="Q371"/>
      <c r="R371"/>
    </row>
    <row r="372" spans="9:18" x14ac:dyDescent="0.2">
      <c r="I372"/>
      <c r="J372"/>
      <c r="L372"/>
      <c r="M372"/>
      <c r="P372"/>
      <c r="Q372"/>
      <c r="R372"/>
    </row>
    <row r="373" spans="9:18" x14ac:dyDescent="0.2">
      <c r="I373"/>
      <c r="J373"/>
      <c r="L373"/>
      <c r="M373"/>
      <c r="P373"/>
      <c r="Q373"/>
      <c r="R373"/>
    </row>
    <row r="374" spans="9:18" x14ac:dyDescent="0.2">
      <c r="I374"/>
      <c r="J374"/>
      <c r="L374"/>
      <c r="M374"/>
      <c r="P374"/>
      <c r="Q374"/>
      <c r="R374"/>
    </row>
    <row r="375" spans="9:18" x14ac:dyDescent="0.2">
      <c r="I375"/>
      <c r="J375"/>
      <c r="L375"/>
      <c r="M375"/>
      <c r="P375"/>
      <c r="Q375"/>
      <c r="R375"/>
    </row>
    <row r="376" spans="9:18" x14ac:dyDescent="0.2">
      <c r="I376"/>
      <c r="J376"/>
      <c r="L376"/>
      <c r="M376"/>
      <c r="P376"/>
      <c r="Q376"/>
      <c r="R376"/>
    </row>
    <row r="377" spans="9:18" x14ac:dyDescent="0.2">
      <c r="I377"/>
      <c r="J377"/>
      <c r="L377"/>
      <c r="M377"/>
      <c r="P377"/>
      <c r="Q377"/>
      <c r="R377"/>
    </row>
    <row r="378" spans="9:18" x14ac:dyDescent="0.2">
      <c r="I378"/>
      <c r="J378"/>
      <c r="L378"/>
      <c r="M378"/>
      <c r="P378"/>
      <c r="Q378"/>
      <c r="R378"/>
    </row>
    <row r="379" spans="9:18" x14ac:dyDescent="0.2">
      <c r="I379"/>
      <c r="J379"/>
      <c r="L379"/>
      <c r="M379"/>
      <c r="P379"/>
      <c r="Q379"/>
      <c r="R379"/>
    </row>
    <row r="380" spans="9:18" x14ac:dyDescent="0.2">
      <c r="I380"/>
      <c r="J380"/>
      <c r="L380"/>
      <c r="M380"/>
      <c r="P380"/>
      <c r="Q380"/>
      <c r="R380"/>
    </row>
    <row r="381" spans="9:18" x14ac:dyDescent="0.2">
      <c r="I381"/>
      <c r="J381"/>
      <c r="L381"/>
      <c r="M381"/>
      <c r="P381"/>
      <c r="Q381"/>
      <c r="R381"/>
    </row>
    <row r="382" spans="9:18" x14ac:dyDescent="0.2">
      <c r="I382"/>
      <c r="J382"/>
      <c r="L382"/>
      <c r="M382"/>
      <c r="P382"/>
      <c r="Q382"/>
      <c r="R382"/>
    </row>
    <row r="383" spans="9:18" x14ac:dyDescent="0.2">
      <c r="I383"/>
      <c r="J383"/>
      <c r="L383"/>
      <c r="M383"/>
      <c r="P383"/>
      <c r="Q383"/>
      <c r="R383"/>
    </row>
    <row r="384" spans="9:18" x14ac:dyDescent="0.2">
      <c r="I384"/>
      <c r="J384"/>
      <c r="L384"/>
      <c r="M384"/>
      <c r="P384"/>
      <c r="Q384"/>
      <c r="R384"/>
    </row>
    <row r="385" spans="9:18" x14ac:dyDescent="0.2">
      <c r="I385"/>
      <c r="J385"/>
      <c r="L385"/>
      <c r="M385"/>
      <c r="P385"/>
      <c r="Q385"/>
      <c r="R385"/>
    </row>
    <row r="386" spans="9:18" x14ac:dyDescent="0.2">
      <c r="I386"/>
      <c r="J386"/>
      <c r="L386"/>
      <c r="M386"/>
      <c r="P386"/>
      <c r="Q386"/>
      <c r="R386"/>
    </row>
    <row r="387" spans="9:18" x14ac:dyDescent="0.2">
      <c r="I387"/>
      <c r="J387"/>
      <c r="L387"/>
      <c r="M387"/>
      <c r="P387"/>
      <c r="Q387"/>
      <c r="R387"/>
    </row>
    <row r="388" spans="9:18" x14ac:dyDescent="0.2">
      <c r="I388"/>
      <c r="J388"/>
      <c r="L388"/>
      <c r="M388"/>
      <c r="P388"/>
      <c r="Q388"/>
      <c r="R388"/>
    </row>
    <row r="389" spans="9:18" x14ac:dyDescent="0.2">
      <c r="I389"/>
      <c r="J389"/>
      <c r="L389"/>
      <c r="M389"/>
      <c r="P389"/>
      <c r="Q389"/>
      <c r="R389"/>
    </row>
    <row r="390" spans="9:18" x14ac:dyDescent="0.2">
      <c r="I390"/>
      <c r="J390"/>
      <c r="L390"/>
      <c r="M390"/>
      <c r="P390"/>
      <c r="Q390"/>
      <c r="R390"/>
    </row>
    <row r="391" spans="9:18" x14ac:dyDescent="0.2">
      <c r="I391"/>
      <c r="J391"/>
      <c r="L391"/>
      <c r="M391"/>
      <c r="P391"/>
      <c r="Q391"/>
      <c r="R391"/>
    </row>
    <row r="392" spans="9:18" x14ac:dyDescent="0.2">
      <c r="I392"/>
      <c r="J392"/>
      <c r="L392"/>
      <c r="M392"/>
      <c r="P392"/>
      <c r="Q392"/>
      <c r="R392"/>
    </row>
    <row r="393" spans="9:18" x14ac:dyDescent="0.2">
      <c r="I393"/>
      <c r="J393"/>
      <c r="L393"/>
      <c r="M393"/>
      <c r="P393"/>
      <c r="Q393"/>
      <c r="R393"/>
    </row>
    <row r="394" spans="9:18" x14ac:dyDescent="0.2">
      <c r="I394"/>
      <c r="J394"/>
      <c r="L394"/>
      <c r="M394"/>
      <c r="P394"/>
      <c r="Q394"/>
      <c r="R394"/>
    </row>
    <row r="395" spans="9:18" x14ac:dyDescent="0.2">
      <c r="I395"/>
      <c r="J395"/>
      <c r="L395"/>
      <c r="M395"/>
      <c r="P395"/>
      <c r="Q395"/>
      <c r="R395"/>
    </row>
    <row r="396" spans="9:18" x14ac:dyDescent="0.2">
      <c r="I396"/>
      <c r="J396"/>
      <c r="L396"/>
      <c r="M396"/>
      <c r="P396"/>
      <c r="Q396"/>
      <c r="R396"/>
    </row>
    <row r="397" spans="9:18" x14ac:dyDescent="0.2">
      <c r="I397"/>
      <c r="J397"/>
      <c r="L397"/>
      <c r="M397"/>
      <c r="P397"/>
      <c r="Q397"/>
      <c r="R397"/>
    </row>
    <row r="398" spans="9:18" x14ac:dyDescent="0.2">
      <c r="I398"/>
      <c r="J398"/>
      <c r="L398"/>
      <c r="M398"/>
      <c r="P398"/>
      <c r="Q398"/>
      <c r="R398"/>
    </row>
    <row r="399" spans="9:18" x14ac:dyDescent="0.2">
      <c r="I399"/>
      <c r="J399"/>
      <c r="L399"/>
      <c r="M399"/>
      <c r="P399"/>
      <c r="Q399"/>
      <c r="R399"/>
    </row>
    <row r="400" spans="9:18" x14ac:dyDescent="0.2">
      <c r="I400"/>
      <c r="J400"/>
      <c r="L400"/>
      <c r="M400"/>
      <c r="P400"/>
      <c r="Q400"/>
      <c r="R400"/>
    </row>
    <row r="401" spans="9:18" x14ac:dyDescent="0.2">
      <c r="I401"/>
      <c r="J401"/>
      <c r="L401"/>
      <c r="M401"/>
      <c r="P401"/>
      <c r="Q401"/>
      <c r="R401"/>
    </row>
    <row r="402" spans="9:18" x14ac:dyDescent="0.2">
      <c r="I402"/>
      <c r="J402"/>
      <c r="L402"/>
      <c r="M402"/>
      <c r="P402"/>
      <c r="Q402"/>
      <c r="R402"/>
    </row>
    <row r="403" spans="9:18" x14ac:dyDescent="0.2">
      <c r="I403"/>
      <c r="J403"/>
      <c r="L403"/>
      <c r="M403"/>
      <c r="P403"/>
      <c r="Q403"/>
      <c r="R403"/>
    </row>
    <row r="404" spans="9:18" x14ac:dyDescent="0.2">
      <c r="I404"/>
      <c r="J404"/>
      <c r="L404"/>
      <c r="M404"/>
      <c r="P404"/>
      <c r="Q404"/>
      <c r="R404"/>
    </row>
    <row r="405" spans="9:18" x14ac:dyDescent="0.2">
      <c r="I405"/>
      <c r="J405"/>
      <c r="L405"/>
      <c r="M405"/>
      <c r="P405"/>
      <c r="Q405"/>
      <c r="R405"/>
    </row>
    <row r="406" spans="9:18" x14ac:dyDescent="0.2">
      <c r="I406"/>
      <c r="J406"/>
      <c r="L406"/>
      <c r="M406"/>
      <c r="P406"/>
      <c r="Q406"/>
      <c r="R406"/>
    </row>
    <row r="407" spans="9:18" x14ac:dyDescent="0.2">
      <c r="I407"/>
      <c r="J407"/>
      <c r="L407"/>
      <c r="M407"/>
      <c r="P407"/>
      <c r="Q407"/>
      <c r="R407"/>
    </row>
    <row r="408" spans="9:18" x14ac:dyDescent="0.2">
      <c r="I408"/>
      <c r="J408"/>
      <c r="L408"/>
      <c r="M408"/>
      <c r="P408"/>
      <c r="Q408"/>
      <c r="R408"/>
    </row>
    <row r="409" spans="9:18" x14ac:dyDescent="0.2">
      <c r="I409"/>
      <c r="J409"/>
      <c r="L409"/>
      <c r="M409"/>
      <c r="P409"/>
      <c r="Q409"/>
      <c r="R409"/>
    </row>
    <row r="410" spans="9:18" x14ac:dyDescent="0.2">
      <c r="I410"/>
      <c r="J410"/>
      <c r="L410"/>
      <c r="M410"/>
      <c r="P410"/>
      <c r="Q410"/>
      <c r="R410"/>
    </row>
    <row r="411" spans="9:18" x14ac:dyDescent="0.2">
      <c r="I411"/>
      <c r="J411"/>
      <c r="L411"/>
      <c r="M411"/>
      <c r="P411"/>
      <c r="Q411"/>
      <c r="R411"/>
    </row>
    <row r="412" spans="9:18" x14ac:dyDescent="0.2">
      <c r="I412"/>
      <c r="J412"/>
      <c r="L412"/>
      <c r="M412"/>
      <c r="P412"/>
      <c r="Q412"/>
      <c r="R412"/>
    </row>
    <row r="413" spans="9:18" x14ac:dyDescent="0.2">
      <c r="I413"/>
      <c r="J413"/>
      <c r="L413"/>
      <c r="M413"/>
      <c r="P413"/>
      <c r="Q413"/>
      <c r="R413"/>
    </row>
    <row r="414" spans="9:18" x14ac:dyDescent="0.2">
      <c r="I414"/>
      <c r="J414"/>
      <c r="L414"/>
      <c r="M414"/>
      <c r="P414"/>
      <c r="Q414"/>
      <c r="R414"/>
    </row>
    <row r="415" spans="9:18" x14ac:dyDescent="0.2">
      <c r="I415"/>
      <c r="J415"/>
      <c r="L415"/>
      <c r="M415"/>
      <c r="P415"/>
      <c r="Q415"/>
      <c r="R415"/>
    </row>
    <row r="416" spans="9:18" x14ac:dyDescent="0.2">
      <c r="I416"/>
      <c r="J416"/>
      <c r="L416"/>
      <c r="M416"/>
      <c r="P416"/>
      <c r="Q416"/>
      <c r="R416"/>
    </row>
    <row r="417" spans="9:18" x14ac:dyDescent="0.2">
      <c r="I417"/>
      <c r="J417"/>
      <c r="L417"/>
      <c r="M417"/>
      <c r="P417"/>
      <c r="Q417"/>
      <c r="R417"/>
    </row>
    <row r="418" spans="9:18" x14ac:dyDescent="0.2">
      <c r="I418"/>
      <c r="J418"/>
      <c r="L418"/>
      <c r="M418"/>
      <c r="P418"/>
      <c r="Q418"/>
      <c r="R418"/>
    </row>
    <row r="419" spans="9:18" x14ac:dyDescent="0.2">
      <c r="I419"/>
      <c r="J419"/>
      <c r="L419"/>
      <c r="M419"/>
      <c r="P419"/>
      <c r="Q419"/>
      <c r="R419"/>
    </row>
    <row r="420" spans="9:18" x14ac:dyDescent="0.2">
      <c r="I420"/>
      <c r="J420"/>
      <c r="L420"/>
      <c r="M420"/>
      <c r="P420"/>
      <c r="Q420"/>
      <c r="R420"/>
    </row>
    <row r="421" spans="9:18" x14ac:dyDescent="0.2">
      <c r="I421"/>
      <c r="J421"/>
      <c r="L421"/>
      <c r="M421"/>
      <c r="P421"/>
      <c r="Q421"/>
      <c r="R421"/>
    </row>
    <row r="422" spans="9:18" x14ac:dyDescent="0.2">
      <c r="I422"/>
      <c r="J422"/>
      <c r="L422"/>
      <c r="M422"/>
      <c r="P422"/>
      <c r="Q422"/>
      <c r="R422"/>
    </row>
    <row r="423" spans="9:18" x14ac:dyDescent="0.2">
      <c r="I423"/>
      <c r="J423"/>
      <c r="L423"/>
      <c r="M423"/>
      <c r="P423"/>
      <c r="Q423"/>
      <c r="R423"/>
    </row>
    <row r="424" spans="9:18" x14ac:dyDescent="0.2">
      <c r="I424"/>
      <c r="J424"/>
      <c r="L424"/>
      <c r="M424"/>
      <c r="P424"/>
      <c r="Q424"/>
      <c r="R424"/>
    </row>
    <row r="425" spans="9:18" x14ac:dyDescent="0.2">
      <c r="I425"/>
      <c r="J425"/>
      <c r="L425"/>
      <c r="M425"/>
      <c r="P425"/>
      <c r="Q425"/>
      <c r="R425"/>
    </row>
    <row r="426" spans="9:18" x14ac:dyDescent="0.2">
      <c r="I426"/>
      <c r="J426"/>
      <c r="L426"/>
      <c r="M426"/>
      <c r="P426"/>
      <c r="Q426"/>
      <c r="R426"/>
    </row>
    <row r="427" spans="9:18" x14ac:dyDescent="0.2">
      <c r="I427"/>
      <c r="J427"/>
      <c r="L427"/>
      <c r="M427"/>
      <c r="P427"/>
      <c r="Q427"/>
      <c r="R427"/>
    </row>
    <row r="428" spans="9:18" x14ac:dyDescent="0.2">
      <c r="I428"/>
      <c r="J428"/>
      <c r="L428"/>
      <c r="M428"/>
      <c r="P428"/>
      <c r="Q428"/>
      <c r="R428"/>
    </row>
    <row r="429" spans="9:18" x14ac:dyDescent="0.2">
      <c r="I429"/>
      <c r="J429"/>
      <c r="L429"/>
      <c r="M429"/>
      <c r="P429"/>
      <c r="Q429"/>
      <c r="R429"/>
    </row>
    <row r="430" spans="9:18" x14ac:dyDescent="0.2">
      <c r="I430"/>
      <c r="J430"/>
      <c r="L430"/>
      <c r="M430"/>
      <c r="P430"/>
      <c r="Q430"/>
      <c r="R430"/>
    </row>
    <row r="431" spans="9:18" x14ac:dyDescent="0.2">
      <c r="I431"/>
      <c r="J431"/>
      <c r="L431"/>
      <c r="M431"/>
      <c r="P431"/>
      <c r="Q431"/>
      <c r="R431"/>
    </row>
    <row r="432" spans="9:18" x14ac:dyDescent="0.2">
      <c r="I432"/>
      <c r="J432"/>
      <c r="L432"/>
      <c r="M432"/>
      <c r="P432"/>
      <c r="Q432"/>
      <c r="R432"/>
    </row>
    <row r="433" spans="9:18" x14ac:dyDescent="0.2">
      <c r="I433"/>
      <c r="J433"/>
      <c r="L433"/>
      <c r="M433"/>
      <c r="P433"/>
      <c r="Q433"/>
      <c r="R433"/>
    </row>
    <row r="434" spans="9:18" x14ac:dyDescent="0.2">
      <c r="I434"/>
      <c r="J434"/>
      <c r="L434"/>
      <c r="M434"/>
      <c r="P434"/>
      <c r="Q434"/>
      <c r="R434"/>
    </row>
    <row r="435" spans="9:18" x14ac:dyDescent="0.2">
      <c r="I435"/>
      <c r="J435"/>
      <c r="L435"/>
      <c r="M435"/>
      <c r="P435"/>
      <c r="Q435"/>
      <c r="R435"/>
    </row>
    <row r="436" spans="9:18" x14ac:dyDescent="0.2">
      <c r="I436"/>
      <c r="J436"/>
      <c r="L436"/>
      <c r="M436"/>
      <c r="P436"/>
      <c r="Q436"/>
      <c r="R436"/>
    </row>
    <row r="437" spans="9:18" x14ac:dyDescent="0.2">
      <c r="I437"/>
      <c r="J437"/>
      <c r="L437"/>
      <c r="M437"/>
      <c r="P437"/>
      <c r="Q437"/>
      <c r="R437"/>
    </row>
    <row r="438" spans="9:18" x14ac:dyDescent="0.2">
      <c r="I438"/>
      <c r="J438"/>
      <c r="L438"/>
      <c r="M438"/>
      <c r="P438"/>
      <c r="Q438"/>
      <c r="R438"/>
    </row>
    <row r="439" spans="9:18" x14ac:dyDescent="0.2">
      <c r="I439"/>
      <c r="J439"/>
      <c r="L439"/>
      <c r="M439"/>
      <c r="P439"/>
      <c r="Q439"/>
      <c r="R439"/>
    </row>
    <row r="440" spans="9:18" x14ac:dyDescent="0.2">
      <c r="I440"/>
      <c r="J440"/>
      <c r="L440"/>
      <c r="M440"/>
      <c r="P440"/>
      <c r="Q440"/>
      <c r="R440"/>
    </row>
    <row r="441" spans="9:18" x14ac:dyDescent="0.2">
      <c r="I441"/>
      <c r="J441"/>
      <c r="L441"/>
      <c r="M441"/>
      <c r="P441"/>
      <c r="Q441"/>
      <c r="R441"/>
    </row>
    <row r="442" spans="9:18" x14ac:dyDescent="0.2">
      <c r="I442"/>
      <c r="J442"/>
      <c r="L442"/>
      <c r="M442"/>
      <c r="P442"/>
      <c r="Q442"/>
      <c r="R442"/>
    </row>
    <row r="443" spans="9:18" x14ac:dyDescent="0.2">
      <c r="I443"/>
      <c r="J443"/>
      <c r="L443"/>
      <c r="M443"/>
      <c r="P443"/>
      <c r="Q443"/>
      <c r="R443"/>
    </row>
    <row r="444" spans="9:18" x14ac:dyDescent="0.2">
      <c r="I444"/>
      <c r="J444"/>
      <c r="L444"/>
      <c r="M444"/>
      <c r="P444"/>
      <c r="Q444"/>
      <c r="R444"/>
    </row>
    <row r="445" spans="9:18" x14ac:dyDescent="0.2">
      <c r="I445"/>
      <c r="J445"/>
      <c r="L445"/>
      <c r="M445"/>
      <c r="P445"/>
      <c r="Q445"/>
      <c r="R445"/>
    </row>
    <row r="446" spans="9:18" x14ac:dyDescent="0.2">
      <c r="I446"/>
      <c r="J446"/>
      <c r="L446"/>
      <c r="M446"/>
      <c r="P446"/>
      <c r="Q446"/>
      <c r="R446"/>
    </row>
    <row r="447" spans="9:18" x14ac:dyDescent="0.2">
      <c r="I447"/>
      <c r="J447"/>
      <c r="L447"/>
      <c r="M447"/>
      <c r="P447"/>
      <c r="Q447"/>
      <c r="R447"/>
    </row>
    <row r="448" spans="9:18" x14ac:dyDescent="0.2">
      <c r="I448"/>
      <c r="J448"/>
      <c r="L448"/>
      <c r="M448"/>
      <c r="P448"/>
      <c r="Q448"/>
      <c r="R448"/>
    </row>
    <row r="449" spans="9:18" x14ac:dyDescent="0.2">
      <c r="I449"/>
      <c r="J449"/>
      <c r="L449"/>
      <c r="M449"/>
      <c r="P449"/>
      <c r="Q449"/>
      <c r="R449"/>
    </row>
    <row r="450" spans="9:18" x14ac:dyDescent="0.2">
      <c r="I450"/>
      <c r="J450"/>
      <c r="L450"/>
      <c r="M450"/>
      <c r="P450"/>
      <c r="Q450"/>
      <c r="R450"/>
    </row>
    <row r="451" spans="9:18" x14ac:dyDescent="0.2">
      <c r="I451"/>
      <c r="J451"/>
      <c r="L451"/>
      <c r="M451"/>
      <c r="P451"/>
      <c r="Q451"/>
      <c r="R451"/>
    </row>
    <row r="452" spans="9:18" x14ac:dyDescent="0.2">
      <c r="I452"/>
      <c r="J452"/>
      <c r="L452"/>
      <c r="M452"/>
      <c r="P452"/>
      <c r="Q452"/>
      <c r="R452"/>
    </row>
    <row r="453" spans="9:18" x14ac:dyDescent="0.2">
      <c r="I453"/>
      <c r="J453"/>
      <c r="L453"/>
      <c r="M453"/>
      <c r="P453"/>
      <c r="Q453"/>
      <c r="R453"/>
    </row>
    <row r="454" spans="9:18" x14ac:dyDescent="0.2">
      <c r="I454"/>
      <c r="J454"/>
      <c r="L454"/>
      <c r="M454"/>
      <c r="P454"/>
      <c r="Q454"/>
      <c r="R454"/>
    </row>
    <row r="455" spans="9:18" x14ac:dyDescent="0.2">
      <c r="I455"/>
      <c r="J455"/>
      <c r="L455"/>
      <c r="M455"/>
      <c r="P455"/>
      <c r="Q455"/>
      <c r="R455"/>
    </row>
    <row r="456" spans="9:18" x14ac:dyDescent="0.2">
      <c r="I456"/>
      <c r="J456"/>
      <c r="L456"/>
      <c r="M456"/>
      <c r="P456"/>
      <c r="Q456"/>
      <c r="R456"/>
    </row>
    <row r="457" spans="9:18" x14ac:dyDescent="0.2">
      <c r="I457"/>
      <c r="J457"/>
      <c r="L457"/>
      <c r="M457"/>
      <c r="P457"/>
      <c r="Q457"/>
      <c r="R457"/>
    </row>
    <row r="458" spans="9:18" x14ac:dyDescent="0.2">
      <c r="I458"/>
      <c r="J458"/>
      <c r="L458"/>
      <c r="M458"/>
      <c r="P458"/>
      <c r="Q458"/>
      <c r="R458"/>
    </row>
    <row r="459" spans="9:18" x14ac:dyDescent="0.2">
      <c r="I459"/>
      <c r="J459"/>
      <c r="L459"/>
      <c r="M459"/>
      <c r="P459"/>
      <c r="Q459"/>
      <c r="R459"/>
    </row>
    <row r="460" spans="9:18" x14ac:dyDescent="0.2">
      <c r="I460"/>
      <c r="J460"/>
      <c r="L460"/>
      <c r="M460"/>
      <c r="P460"/>
      <c r="Q460"/>
      <c r="R460"/>
    </row>
    <row r="461" spans="9:18" x14ac:dyDescent="0.2">
      <c r="I461"/>
      <c r="J461"/>
      <c r="L461"/>
      <c r="M461"/>
      <c r="P461"/>
      <c r="Q461"/>
      <c r="R461"/>
    </row>
    <row r="462" spans="9:18" x14ac:dyDescent="0.2">
      <c r="I462"/>
      <c r="J462"/>
      <c r="L462"/>
      <c r="M462"/>
      <c r="P462"/>
      <c r="Q462"/>
      <c r="R462"/>
    </row>
    <row r="463" spans="9:18" x14ac:dyDescent="0.2">
      <c r="I463"/>
      <c r="J463"/>
      <c r="L463"/>
      <c r="M463"/>
      <c r="P463"/>
      <c r="Q463"/>
      <c r="R463"/>
    </row>
    <row r="464" spans="9:18" x14ac:dyDescent="0.2">
      <c r="I464"/>
      <c r="J464"/>
      <c r="L464"/>
      <c r="M464"/>
      <c r="P464"/>
      <c r="Q464"/>
      <c r="R464"/>
    </row>
    <row r="465" spans="9:18" x14ac:dyDescent="0.2">
      <c r="I465"/>
      <c r="J465"/>
      <c r="L465"/>
      <c r="M465"/>
      <c r="P465"/>
      <c r="Q465"/>
      <c r="R465"/>
    </row>
    <row r="466" spans="9:18" x14ac:dyDescent="0.2">
      <c r="I466"/>
      <c r="J466"/>
      <c r="L466"/>
      <c r="M466"/>
      <c r="P466"/>
      <c r="Q466"/>
      <c r="R466"/>
    </row>
    <row r="467" spans="9:18" x14ac:dyDescent="0.2">
      <c r="I467"/>
      <c r="J467"/>
      <c r="L467"/>
      <c r="M467"/>
      <c r="P467"/>
      <c r="Q467"/>
      <c r="R467"/>
    </row>
    <row r="468" spans="9:18" x14ac:dyDescent="0.2">
      <c r="I468"/>
      <c r="J468"/>
      <c r="L468"/>
      <c r="M468"/>
      <c r="P468"/>
      <c r="Q468"/>
      <c r="R468"/>
    </row>
    <row r="469" spans="9:18" x14ac:dyDescent="0.2">
      <c r="I469"/>
      <c r="J469"/>
      <c r="L469"/>
      <c r="M469"/>
      <c r="P469"/>
      <c r="Q469"/>
      <c r="R469"/>
    </row>
    <row r="470" spans="9:18" x14ac:dyDescent="0.2">
      <c r="I470"/>
      <c r="J470"/>
      <c r="L470"/>
      <c r="M470"/>
      <c r="P470"/>
      <c r="Q470"/>
      <c r="R470"/>
    </row>
    <row r="471" spans="9:18" x14ac:dyDescent="0.2">
      <c r="I471"/>
      <c r="J471"/>
      <c r="L471"/>
      <c r="M471"/>
      <c r="P471"/>
      <c r="Q471"/>
      <c r="R471"/>
    </row>
    <row r="472" spans="9:18" x14ac:dyDescent="0.2">
      <c r="I472"/>
      <c r="J472"/>
      <c r="L472"/>
      <c r="M472"/>
      <c r="P472"/>
      <c r="Q472"/>
      <c r="R472"/>
    </row>
    <row r="473" spans="9:18" x14ac:dyDescent="0.2">
      <c r="I473"/>
      <c r="J473"/>
      <c r="L473"/>
      <c r="M473"/>
      <c r="P473"/>
      <c r="Q473"/>
      <c r="R473"/>
    </row>
    <row r="474" spans="9:18" x14ac:dyDescent="0.2">
      <c r="I474"/>
      <c r="J474"/>
      <c r="L474"/>
      <c r="M474"/>
      <c r="P474"/>
      <c r="Q474"/>
      <c r="R474"/>
    </row>
    <row r="475" spans="9:18" x14ac:dyDescent="0.2">
      <c r="I475"/>
      <c r="J475"/>
      <c r="L475"/>
      <c r="M475"/>
      <c r="P475"/>
      <c r="Q475"/>
      <c r="R475"/>
    </row>
    <row r="476" spans="9:18" x14ac:dyDescent="0.2">
      <c r="I476"/>
      <c r="J476"/>
      <c r="L476"/>
      <c r="M476"/>
      <c r="P476"/>
      <c r="Q476"/>
      <c r="R476"/>
    </row>
    <row r="477" spans="9:18" x14ac:dyDescent="0.2">
      <c r="I477"/>
      <c r="J477"/>
      <c r="L477"/>
      <c r="M477"/>
      <c r="P477"/>
      <c r="Q477"/>
      <c r="R477"/>
    </row>
    <row r="478" spans="9:18" x14ac:dyDescent="0.2">
      <c r="I478"/>
      <c r="J478"/>
      <c r="L478"/>
      <c r="M478"/>
      <c r="P478"/>
      <c r="Q478"/>
      <c r="R478"/>
    </row>
    <row r="479" spans="9:18" x14ac:dyDescent="0.2">
      <c r="I479"/>
      <c r="J479"/>
      <c r="L479"/>
      <c r="M479"/>
      <c r="P479"/>
      <c r="Q479"/>
      <c r="R479"/>
    </row>
    <row r="480" spans="9:18" x14ac:dyDescent="0.2">
      <c r="I480"/>
      <c r="J480"/>
      <c r="L480"/>
      <c r="M480"/>
      <c r="P480"/>
      <c r="Q480"/>
      <c r="R480"/>
    </row>
    <row r="481" spans="9:18" x14ac:dyDescent="0.2">
      <c r="I481"/>
      <c r="J481"/>
      <c r="L481"/>
      <c r="M481"/>
      <c r="P481"/>
      <c r="Q481"/>
      <c r="R481"/>
    </row>
    <row r="482" spans="9:18" x14ac:dyDescent="0.2">
      <c r="I482"/>
      <c r="J482"/>
      <c r="L482"/>
      <c r="M482"/>
      <c r="P482"/>
      <c r="Q482"/>
      <c r="R482"/>
    </row>
    <row r="483" spans="9:18" x14ac:dyDescent="0.2">
      <c r="I483"/>
      <c r="J483"/>
      <c r="L483"/>
      <c r="M483"/>
      <c r="P483"/>
      <c r="Q483"/>
      <c r="R483"/>
    </row>
    <row r="484" spans="9:18" x14ac:dyDescent="0.2">
      <c r="I484"/>
      <c r="J484"/>
      <c r="L484"/>
      <c r="M484"/>
      <c r="P484"/>
      <c r="Q484"/>
      <c r="R484"/>
    </row>
    <row r="485" spans="9:18" x14ac:dyDescent="0.2">
      <c r="I485"/>
      <c r="J485"/>
      <c r="L485"/>
      <c r="M485"/>
      <c r="P485"/>
      <c r="Q485"/>
      <c r="R485"/>
    </row>
    <row r="486" spans="9:18" x14ac:dyDescent="0.2">
      <c r="I486"/>
      <c r="J486"/>
      <c r="L486"/>
      <c r="M486"/>
      <c r="P486"/>
      <c r="Q486"/>
      <c r="R486"/>
    </row>
    <row r="487" spans="9:18" x14ac:dyDescent="0.2">
      <c r="I487"/>
      <c r="J487"/>
      <c r="L487"/>
      <c r="M487"/>
      <c r="P487"/>
      <c r="Q487"/>
      <c r="R487"/>
    </row>
    <row r="488" spans="9:18" x14ac:dyDescent="0.2">
      <c r="I488"/>
      <c r="J488"/>
      <c r="L488"/>
      <c r="M488"/>
      <c r="P488"/>
      <c r="Q488"/>
      <c r="R488"/>
    </row>
    <row r="489" spans="9:18" x14ac:dyDescent="0.2">
      <c r="I489"/>
      <c r="J489"/>
      <c r="L489"/>
      <c r="M489"/>
      <c r="P489"/>
      <c r="Q489"/>
      <c r="R489"/>
    </row>
    <row r="490" spans="9:18" x14ac:dyDescent="0.2">
      <c r="I490"/>
      <c r="J490"/>
      <c r="L490"/>
      <c r="M490"/>
      <c r="P490"/>
      <c r="Q490"/>
      <c r="R490"/>
    </row>
    <row r="491" spans="9:18" x14ac:dyDescent="0.2">
      <c r="I491"/>
      <c r="J491"/>
      <c r="L491"/>
      <c r="M491"/>
      <c r="P491"/>
      <c r="Q491"/>
      <c r="R491"/>
    </row>
    <row r="492" spans="9:18" x14ac:dyDescent="0.2">
      <c r="I492"/>
      <c r="J492"/>
      <c r="L492"/>
      <c r="M492"/>
      <c r="P492"/>
      <c r="Q492"/>
      <c r="R492"/>
    </row>
    <row r="493" spans="9:18" x14ac:dyDescent="0.2">
      <c r="I493"/>
      <c r="J493"/>
      <c r="L493"/>
      <c r="M493"/>
      <c r="P493"/>
      <c r="Q493"/>
      <c r="R493"/>
    </row>
    <row r="494" spans="9:18" x14ac:dyDescent="0.2">
      <c r="I494"/>
      <c r="J494"/>
      <c r="L494"/>
      <c r="M494"/>
      <c r="P494"/>
      <c r="Q494"/>
      <c r="R494"/>
    </row>
    <row r="495" spans="9:18" x14ac:dyDescent="0.2">
      <c r="I495"/>
      <c r="J495"/>
      <c r="L495"/>
      <c r="M495"/>
      <c r="P495"/>
      <c r="Q495"/>
      <c r="R495"/>
    </row>
    <row r="496" spans="9:18" x14ac:dyDescent="0.2">
      <c r="I496"/>
      <c r="J496"/>
      <c r="L496"/>
      <c r="M496"/>
      <c r="P496"/>
      <c r="Q496"/>
      <c r="R496"/>
    </row>
    <row r="497" spans="9:18" x14ac:dyDescent="0.2">
      <c r="I497"/>
      <c r="J497"/>
      <c r="L497"/>
      <c r="M497"/>
      <c r="P497"/>
      <c r="Q497"/>
      <c r="R497"/>
    </row>
    <row r="498" spans="9:18" x14ac:dyDescent="0.2">
      <c r="I498"/>
      <c r="J498"/>
      <c r="L498"/>
      <c r="M498"/>
      <c r="P498"/>
      <c r="Q498"/>
      <c r="R498"/>
    </row>
    <row r="499" spans="9:18" x14ac:dyDescent="0.2">
      <c r="I499"/>
      <c r="J499"/>
      <c r="L499"/>
      <c r="M499"/>
      <c r="P499"/>
      <c r="Q499"/>
      <c r="R499"/>
    </row>
    <row r="500" spans="9:18" x14ac:dyDescent="0.2">
      <c r="I500"/>
      <c r="J500"/>
      <c r="L500"/>
      <c r="M500"/>
      <c r="P500"/>
      <c r="Q500"/>
      <c r="R500"/>
    </row>
    <row r="501" spans="9:18" x14ac:dyDescent="0.2">
      <c r="I501"/>
      <c r="J501"/>
      <c r="L501"/>
      <c r="M501"/>
      <c r="P501"/>
      <c r="Q501"/>
      <c r="R501"/>
    </row>
    <row r="502" spans="9:18" x14ac:dyDescent="0.2">
      <c r="I502"/>
      <c r="J502"/>
      <c r="L502"/>
      <c r="M502"/>
      <c r="P502"/>
      <c r="Q502"/>
      <c r="R502"/>
    </row>
    <row r="503" spans="9:18" x14ac:dyDescent="0.2">
      <c r="I503"/>
      <c r="J503"/>
      <c r="L503"/>
      <c r="M503"/>
      <c r="P503"/>
      <c r="Q503"/>
      <c r="R503"/>
    </row>
    <row r="504" spans="9:18" x14ac:dyDescent="0.2">
      <c r="I504"/>
      <c r="J504"/>
      <c r="L504"/>
      <c r="M504"/>
      <c r="P504"/>
      <c r="Q504"/>
      <c r="R504"/>
    </row>
    <row r="505" spans="9:18" x14ac:dyDescent="0.2">
      <c r="I505"/>
      <c r="J505"/>
      <c r="L505"/>
      <c r="M505"/>
      <c r="P505"/>
      <c r="Q505"/>
      <c r="R505"/>
    </row>
    <row r="506" spans="9:18" x14ac:dyDescent="0.2">
      <c r="I506"/>
      <c r="J506"/>
      <c r="L506"/>
      <c r="M506"/>
      <c r="P506"/>
      <c r="Q506"/>
      <c r="R506"/>
    </row>
    <row r="507" spans="9:18" x14ac:dyDescent="0.2">
      <c r="I507"/>
      <c r="J507"/>
      <c r="L507"/>
      <c r="M507"/>
      <c r="P507"/>
      <c r="Q507"/>
      <c r="R507"/>
    </row>
    <row r="508" spans="9:18" x14ac:dyDescent="0.2">
      <c r="I508"/>
      <c r="J508"/>
      <c r="L508"/>
      <c r="M508"/>
      <c r="P508"/>
      <c r="Q508"/>
      <c r="R508"/>
    </row>
    <row r="509" spans="9:18" x14ac:dyDescent="0.2">
      <c r="I509"/>
      <c r="J509"/>
      <c r="L509"/>
      <c r="M509"/>
      <c r="P509"/>
      <c r="Q509"/>
      <c r="R509"/>
    </row>
    <row r="510" spans="9:18" x14ac:dyDescent="0.2">
      <c r="I510"/>
      <c r="J510"/>
      <c r="L510"/>
      <c r="M510"/>
      <c r="P510"/>
      <c r="Q510"/>
      <c r="R510"/>
    </row>
    <row r="511" spans="9:18" x14ac:dyDescent="0.2">
      <c r="I511"/>
      <c r="J511"/>
      <c r="L511"/>
      <c r="M511"/>
      <c r="P511"/>
      <c r="Q511"/>
      <c r="R511"/>
    </row>
    <row r="512" spans="9:18" x14ac:dyDescent="0.2">
      <c r="I512"/>
      <c r="J512"/>
      <c r="L512"/>
      <c r="M512"/>
      <c r="P512"/>
      <c r="Q512"/>
      <c r="R512"/>
    </row>
    <row r="513" spans="9:18" x14ac:dyDescent="0.2">
      <c r="I513"/>
      <c r="J513"/>
      <c r="L513"/>
      <c r="M513"/>
      <c r="P513"/>
      <c r="Q513"/>
      <c r="R513"/>
    </row>
    <row r="514" spans="9:18" x14ac:dyDescent="0.2">
      <c r="I514"/>
      <c r="J514"/>
      <c r="L514"/>
      <c r="M514"/>
      <c r="P514"/>
      <c r="Q514"/>
      <c r="R514"/>
    </row>
    <row r="515" spans="9:18" x14ac:dyDescent="0.2">
      <c r="I515"/>
      <c r="J515"/>
      <c r="L515"/>
      <c r="M515"/>
      <c r="P515"/>
      <c r="Q515"/>
      <c r="R515"/>
    </row>
    <row r="516" spans="9:18" x14ac:dyDescent="0.2">
      <c r="I516"/>
      <c r="J516"/>
      <c r="L516"/>
      <c r="M516"/>
      <c r="P516"/>
      <c r="Q516"/>
      <c r="R516"/>
    </row>
    <row r="517" spans="9:18" x14ac:dyDescent="0.2">
      <c r="I517"/>
      <c r="J517"/>
      <c r="L517"/>
      <c r="M517"/>
      <c r="P517"/>
      <c r="Q517"/>
      <c r="R517"/>
    </row>
    <row r="518" spans="9:18" x14ac:dyDescent="0.2">
      <c r="I518"/>
      <c r="J518"/>
      <c r="L518"/>
      <c r="M518"/>
      <c r="P518"/>
      <c r="Q518"/>
      <c r="R518"/>
    </row>
    <row r="519" spans="9:18" x14ac:dyDescent="0.2">
      <c r="I519"/>
      <c r="J519"/>
      <c r="L519"/>
      <c r="M519"/>
      <c r="P519"/>
      <c r="Q519"/>
      <c r="R519"/>
    </row>
    <row r="520" spans="9:18" x14ac:dyDescent="0.2">
      <c r="I520"/>
      <c r="J520"/>
      <c r="L520"/>
      <c r="M520"/>
      <c r="P520"/>
      <c r="Q520"/>
      <c r="R520"/>
    </row>
    <row r="521" spans="9:18" x14ac:dyDescent="0.2">
      <c r="I521"/>
      <c r="J521"/>
      <c r="L521"/>
      <c r="M521"/>
      <c r="P521"/>
      <c r="Q521"/>
      <c r="R521"/>
    </row>
    <row r="522" spans="9:18" x14ac:dyDescent="0.2">
      <c r="I522"/>
      <c r="J522"/>
      <c r="L522"/>
      <c r="M522"/>
      <c r="P522"/>
      <c r="Q522"/>
      <c r="R522"/>
    </row>
    <row r="523" spans="9:18" x14ac:dyDescent="0.2">
      <c r="I523"/>
      <c r="J523"/>
      <c r="L523"/>
      <c r="M523"/>
      <c r="P523"/>
      <c r="Q523"/>
      <c r="R523"/>
    </row>
    <row r="524" spans="9:18" x14ac:dyDescent="0.2">
      <c r="I524"/>
      <c r="J524"/>
      <c r="L524"/>
      <c r="M524"/>
      <c r="P524"/>
      <c r="Q524"/>
      <c r="R524"/>
    </row>
    <row r="525" spans="9:18" x14ac:dyDescent="0.2">
      <c r="I525"/>
      <c r="J525"/>
      <c r="L525"/>
      <c r="M525"/>
      <c r="P525"/>
      <c r="Q525"/>
      <c r="R525"/>
    </row>
    <row r="526" spans="9:18" x14ac:dyDescent="0.2">
      <c r="I526"/>
      <c r="J526"/>
      <c r="L526"/>
      <c r="M526"/>
      <c r="P526"/>
      <c r="Q526"/>
      <c r="R526"/>
    </row>
    <row r="527" spans="9:18" x14ac:dyDescent="0.2">
      <c r="I527"/>
      <c r="J527"/>
      <c r="L527"/>
      <c r="M527"/>
      <c r="P527"/>
      <c r="Q527"/>
      <c r="R527"/>
    </row>
    <row r="528" spans="9:18" x14ac:dyDescent="0.2">
      <c r="I528"/>
      <c r="J528"/>
      <c r="L528"/>
      <c r="M528"/>
      <c r="P528"/>
      <c r="Q528"/>
      <c r="R528"/>
    </row>
    <row r="529" spans="9:18" x14ac:dyDescent="0.2">
      <c r="I529"/>
      <c r="J529"/>
      <c r="L529"/>
      <c r="M529"/>
      <c r="P529"/>
      <c r="Q529"/>
      <c r="R529"/>
    </row>
    <row r="530" spans="9:18" x14ac:dyDescent="0.2">
      <c r="I530"/>
      <c r="J530"/>
      <c r="L530"/>
      <c r="M530"/>
      <c r="P530"/>
      <c r="Q530"/>
      <c r="R530"/>
    </row>
    <row r="531" spans="9:18" x14ac:dyDescent="0.2">
      <c r="I531"/>
      <c r="J531"/>
      <c r="L531"/>
      <c r="M531"/>
      <c r="P531"/>
      <c r="Q531"/>
      <c r="R531"/>
    </row>
    <row r="532" spans="9:18" x14ac:dyDescent="0.2">
      <c r="I532"/>
      <c r="J532"/>
      <c r="L532"/>
      <c r="M532"/>
      <c r="P532"/>
      <c r="Q532"/>
      <c r="R532"/>
    </row>
    <row r="533" spans="9:18" x14ac:dyDescent="0.2">
      <c r="I533"/>
      <c r="J533"/>
      <c r="L533"/>
      <c r="M533"/>
      <c r="P533"/>
      <c r="Q533"/>
      <c r="R533"/>
    </row>
    <row r="534" spans="9:18" x14ac:dyDescent="0.2">
      <c r="I534"/>
      <c r="J534"/>
      <c r="L534"/>
      <c r="M534"/>
      <c r="P534"/>
      <c r="Q534"/>
      <c r="R534"/>
    </row>
    <row r="535" spans="9:18" x14ac:dyDescent="0.2">
      <c r="I535"/>
      <c r="J535"/>
      <c r="L535"/>
      <c r="M535"/>
      <c r="P535"/>
      <c r="Q535"/>
      <c r="R535"/>
    </row>
    <row r="536" spans="9:18" x14ac:dyDescent="0.2">
      <c r="I536"/>
      <c r="J536"/>
      <c r="L536"/>
      <c r="M536"/>
      <c r="P536"/>
      <c r="Q536"/>
      <c r="R536"/>
    </row>
    <row r="537" spans="9:18" x14ac:dyDescent="0.2">
      <c r="I537"/>
      <c r="J537"/>
      <c r="L537"/>
      <c r="M537"/>
      <c r="P537"/>
      <c r="Q537"/>
      <c r="R537"/>
    </row>
    <row r="538" spans="9:18" x14ac:dyDescent="0.2">
      <c r="I538"/>
      <c r="J538"/>
      <c r="L538"/>
      <c r="M538"/>
      <c r="P538"/>
      <c r="Q538"/>
      <c r="R538"/>
    </row>
    <row r="539" spans="9:18" x14ac:dyDescent="0.2">
      <c r="I539"/>
      <c r="J539"/>
      <c r="L539"/>
      <c r="M539"/>
      <c r="P539"/>
      <c r="Q539"/>
      <c r="R539"/>
    </row>
    <row r="540" spans="9:18" x14ac:dyDescent="0.2">
      <c r="I540"/>
      <c r="J540"/>
      <c r="L540"/>
      <c r="M540"/>
      <c r="P540"/>
      <c r="Q540"/>
      <c r="R540"/>
    </row>
    <row r="541" spans="9:18" x14ac:dyDescent="0.2">
      <c r="I541"/>
      <c r="J541"/>
      <c r="L541"/>
      <c r="M541"/>
      <c r="P541"/>
      <c r="Q541"/>
      <c r="R541"/>
    </row>
    <row r="542" spans="9:18" x14ac:dyDescent="0.2">
      <c r="I542"/>
      <c r="J542"/>
      <c r="L542"/>
      <c r="M542"/>
      <c r="P542"/>
      <c r="Q542"/>
      <c r="R542"/>
    </row>
    <row r="543" spans="9:18" x14ac:dyDescent="0.2">
      <c r="I543"/>
      <c r="J543"/>
      <c r="L543"/>
      <c r="M543"/>
      <c r="P543"/>
      <c r="Q543"/>
      <c r="R543"/>
    </row>
    <row r="544" spans="9:18" x14ac:dyDescent="0.2">
      <c r="I544"/>
      <c r="J544"/>
      <c r="L544"/>
      <c r="M544"/>
      <c r="P544"/>
      <c r="Q544"/>
      <c r="R544"/>
    </row>
    <row r="545" spans="9:18" x14ac:dyDescent="0.2">
      <c r="I545"/>
      <c r="J545"/>
      <c r="L545"/>
      <c r="M545"/>
      <c r="P545"/>
      <c r="Q545"/>
      <c r="R545"/>
    </row>
    <row r="546" spans="9:18" x14ac:dyDescent="0.2">
      <c r="I546"/>
      <c r="J546"/>
      <c r="L546"/>
      <c r="M546"/>
      <c r="P546"/>
      <c r="Q546"/>
      <c r="R546"/>
    </row>
    <row r="547" spans="9:18" x14ac:dyDescent="0.2">
      <c r="I547"/>
      <c r="J547"/>
      <c r="L547"/>
      <c r="M547"/>
      <c r="P547"/>
      <c r="Q547"/>
      <c r="R547"/>
    </row>
    <row r="548" spans="9:18" x14ac:dyDescent="0.2">
      <c r="I548"/>
      <c r="J548"/>
      <c r="L548"/>
      <c r="M548"/>
      <c r="P548"/>
      <c r="Q548"/>
      <c r="R548"/>
    </row>
    <row r="549" spans="9:18" x14ac:dyDescent="0.2">
      <c r="I549"/>
      <c r="J549"/>
      <c r="L549"/>
      <c r="M549"/>
      <c r="P549"/>
      <c r="Q549"/>
      <c r="R549"/>
    </row>
    <row r="550" spans="9:18" x14ac:dyDescent="0.2">
      <c r="I550"/>
      <c r="J550"/>
      <c r="L550"/>
      <c r="M550"/>
      <c r="P550"/>
      <c r="Q550"/>
      <c r="R550"/>
    </row>
    <row r="551" spans="9:18" x14ac:dyDescent="0.2">
      <c r="I551"/>
      <c r="J551"/>
      <c r="L551"/>
      <c r="M551"/>
      <c r="P551"/>
      <c r="Q551"/>
      <c r="R551"/>
    </row>
    <row r="552" spans="9:18" x14ac:dyDescent="0.2">
      <c r="I552"/>
      <c r="J552"/>
      <c r="L552"/>
      <c r="M552"/>
      <c r="P552"/>
      <c r="Q552"/>
      <c r="R552"/>
    </row>
    <row r="553" spans="9:18" x14ac:dyDescent="0.2">
      <c r="I553"/>
      <c r="J553"/>
      <c r="L553"/>
      <c r="M553"/>
      <c r="P553"/>
      <c r="Q553"/>
      <c r="R553"/>
    </row>
    <row r="554" spans="9:18" x14ac:dyDescent="0.2">
      <c r="I554"/>
      <c r="J554"/>
      <c r="L554"/>
      <c r="M554"/>
      <c r="P554"/>
      <c r="Q554"/>
      <c r="R554"/>
    </row>
    <row r="555" spans="9:18" x14ac:dyDescent="0.2">
      <c r="I555"/>
      <c r="J555"/>
      <c r="L555"/>
      <c r="M555"/>
      <c r="P555"/>
      <c r="Q555"/>
      <c r="R555"/>
    </row>
    <row r="556" spans="9:18" x14ac:dyDescent="0.2">
      <c r="I556"/>
      <c r="J556"/>
      <c r="L556"/>
      <c r="M556"/>
      <c r="P556"/>
      <c r="Q556"/>
      <c r="R556"/>
    </row>
    <row r="557" spans="9:18" x14ac:dyDescent="0.2">
      <c r="I557"/>
      <c r="J557"/>
      <c r="L557"/>
      <c r="M557"/>
      <c r="P557"/>
      <c r="Q557"/>
      <c r="R557"/>
    </row>
    <row r="558" spans="9:18" x14ac:dyDescent="0.2">
      <c r="I558"/>
      <c r="J558"/>
      <c r="L558"/>
      <c r="M558"/>
      <c r="P558"/>
      <c r="Q558"/>
      <c r="R558"/>
    </row>
    <row r="559" spans="9:18" x14ac:dyDescent="0.2">
      <c r="I559"/>
      <c r="J559"/>
      <c r="L559"/>
      <c r="M559"/>
      <c r="P559"/>
      <c r="Q559"/>
      <c r="R559"/>
    </row>
    <row r="560" spans="9:18" x14ac:dyDescent="0.2">
      <c r="I560"/>
      <c r="J560"/>
      <c r="L560"/>
      <c r="M560"/>
      <c r="P560"/>
      <c r="Q560"/>
      <c r="R560"/>
    </row>
    <row r="561" spans="9:18" x14ac:dyDescent="0.2">
      <c r="I561"/>
      <c r="J561"/>
      <c r="L561"/>
      <c r="M561"/>
      <c r="P561"/>
      <c r="Q561"/>
      <c r="R561"/>
    </row>
    <row r="562" spans="9:18" x14ac:dyDescent="0.2">
      <c r="I562"/>
      <c r="J562"/>
      <c r="L562"/>
      <c r="M562"/>
      <c r="P562"/>
      <c r="Q562"/>
      <c r="R562"/>
    </row>
    <row r="563" spans="9:18" x14ac:dyDescent="0.2">
      <c r="I563"/>
      <c r="J563"/>
      <c r="L563"/>
      <c r="M563"/>
      <c r="P563"/>
      <c r="Q563"/>
      <c r="R563"/>
    </row>
    <row r="564" spans="9:18" x14ac:dyDescent="0.2">
      <c r="I564"/>
      <c r="J564"/>
      <c r="L564"/>
      <c r="M564"/>
      <c r="P564"/>
      <c r="Q564"/>
      <c r="R564"/>
    </row>
    <row r="565" spans="9:18" x14ac:dyDescent="0.2">
      <c r="I565"/>
      <c r="J565"/>
      <c r="L565"/>
      <c r="M565"/>
      <c r="P565"/>
      <c r="Q565"/>
      <c r="R565"/>
    </row>
    <row r="566" spans="9:18" x14ac:dyDescent="0.2">
      <c r="I566"/>
      <c r="J566"/>
      <c r="L566"/>
      <c r="M566"/>
      <c r="P566"/>
      <c r="Q566"/>
      <c r="R566"/>
    </row>
    <row r="567" spans="9:18" x14ac:dyDescent="0.2">
      <c r="I567"/>
      <c r="J567"/>
      <c r="L567"/>
      <c r="M567"/>
      <c r="P567"/>
      <c r="Q567"/>
      <c r="R567"/>
    </row>
    <row r="568" spans="9:18" x14ac:dyDescent="0.2">
      <c r="I568"/>
      <c r="J568"/>
      <c r="L568"/>
      <c r="M568"/>
      <c r="P568"/>
      <c r="Q568"/>
      <c r="R568"/>
    </row>
    <row r="569" spans="9:18" x14ac:dyDescent="0.2">
      <c r="I569"/>
      <c r="J569"/>
      <c r="L569"/>
      <c r="M569"/>
      <c r="P569"/>
      <c r="Q569"/>
      <c r="R569"/>
    </row>
    <row r="570" spans="9:18" x14ac:dyDescent="0.2">
      <c r="I570"/>
      <c r="J570"/>
      <c r="L570"/>
      <c r="M570"/>
      <c r="P570"/>
      <c r="Q570"/>
      <c r="R570"/>
    </row>
    <row r="571" spans="9:18" x14ac:dyDescent="0.2">
      <c r="I571"/>
      <c r="J571"/>
      <c r="L571"/>
      <c r="M571"/>
      <c r="P571"/>
      <c r="Q571"/>
      <c r="R571"/>
    </row>
    <row r="572" spans="9:18" x14ac:dyDescent="0.2">
      <c r="I572"/>
      <c r="J572"/>
      <c r="L572"/>
      <c r="M572"/>
      <c r="P572"/>
      <c r="Q572"/>
      <c r="R572"/>
    </row>
    <row r="573" spans="9:18" x14ac:dyDescent="0.2">
      <c r="I573"/>
      <c r="J573"/>
      <c r="L573"/>
      <c r="M573"/>
      <c r="P573"/>
      <c r="Q573"/>
      <c r="R573"/>
    </row>
    <row r="574" spans="9:18" x14ac:dyDescent="0.2">
      <c r="I574"/>
      <c r="J574"/>
      <c r="L574"/>
      <c r="M574"/>
      <c r="P574"/>
      <c r="Q574"/>
      <c r="R574"/>
    </row>
    <row r="575" spans="9:18" x14ac:dyDescent="0.2">
      <c r="I575"/>
      <c r="J575"/>
      <c r="L575"/>
      <c r="M575"/>
      <c r="P575"/>
      <c r="Q575"/>
      <c r="R575"/>
    </row>
    <row r="576" spans="9:18" x14ac:dyDescent="0.2">
      <c r="I576"/>
      <c r="J576"/>
      <c r="L576"/>
      <c r="M576"/>
      <c r="P576"/>
      <c r="Q576"/>
      <c r="R576"/>
    </row>
    <row r="577" spans="9:18" x14ac:dyDescent="0.2">
      <c r="I577"/>
      <c r="J577"/>
      <c r="L577"/>
      <c r="M577"/>
      <c r="P577"/>
      <c r="Q577"/>
      <c r="R577"/>
    </row>
    <row r="578" spans="9:18" x14ac:dyDescent="0.2">
      <c r="I578"/>
      <c r="J578"/>
      <c r="L578"/>
      <c r="M578"/>
      <c r="P578"/>
      <c r="Q578"/>
      <c r="R578"/>
    </row>
    <row r="579" spans="9:18" x14ac:dyDescent="0.2">
      <c r="I579"/>
      <c r="J579"/>
      <c r="L579"/>
      <c r="M579"/>
      <c r="P579"/>
      <c r="Q579"/>
      <c r="R579"/>
    </row>
    <row r="580" spans="9:18" x14ac:dyDescent="0.2">
      <c r="I580"/>
      <c r="J580"/>
      <c r="L580"/>
      <c r="M580"/>
      <c r="P580"/>
      <c r="Q580"/>
      <c r="R580"/>
    </row>
    <row r="581" spans="9:18" x14ac:dyDescent="0.2">
      <c r="I581"/>
      <c r="J581"/>
      <c r="L581"/>
      <c r="M581"/>
      <c r="P581"/>
      <c r="Q581"/>
      <c r="R581"/>
    </row>
    <row r="582" spans="9:18" x14ac:dyDescent="0.2">
      <c r="I582"/>
      <c r="J582"/>
      <c r="L582"/>
      <c r="M582"/>
      <c r="P582"/>
      <c r="Q582"/>
      <c r="R582"/>
    </row>
    <row r="583" spans="9:18" x14ac:dyDescent="0.2">
      <c r="I583"/>
      <c r="J583"/>
      <c r="L583"/>
      <c r="M583"/>
      <c r="P583"/>
      <c r="Q583"/>
      <c r="R583"/>
    </row>
    <row r="584" spans="9:18" x14ac:dyDescent="0.2">
      <c r="I584"/>
      <c r="J584"/>
      <c r="L584"/>
      <c r="M584"/>
      <c r="P584"/>
      <c r="Q584"/>
      <c r="R584"/>
    </row>
    <row r="585" spans="9:18" x14ac:dyDescent="0.2">
      <c r="I585"/>
      <c r="J585"/>
      <c r="L585"/>
      <c r="M585"/>
      <c r="P585"/>
      <c r="Q585"/>
      <c r="R585"/>
    </row>
    <row r="586" spans="9:18" x14ac:dyDescent="0.2">
      <c r="I586"/>
      <c r="J586"/>
      <c r="L586"/>
      <c r="M586"/>
      <c r="P586"/>
      <c r="Q586"/>
      <c r="R586"/>
    </row>
    <row r="587" spans="9:18" x14ac:dyDescent="0.2">
      <c r="I587"/>
      <c r="J587"/>
      <c r="L587"/>
      <c r="M587"/>
      <c r="P587"/>
      <c r="Q587"/>
      <c r="R587"/>
    </row>
    <row r="588" spans="9:18" x14ac:dyDescent="0.2">
      <c r="I588"/>
      <c r="J588"/>
      <c r="L588"/>
      <c r="M588"/>
      <c r="P588"/>
      <c r="Q588"/>
      <c r="R588"/>
    </row>
    <row r="589" spans="9:18" x14ac:dyDescent="0.2">
      <c r="I589"/>
      <c r="J589"/>
      <c r="L589"/>
      <c r="M589"/>
      <c r="P589"/>
      <c r="Q589"/>
      <c r="R589"/>
    </row>
    <row r="590" spans="9:18" x14ac:dyDescent="0.2">
      <c r="I590"/>
      <c r="J590"/>
      <c r="L590"/>
      <c r="M590"/>
      <c r="P590"/>
      <c r="Q590"/>
      <c r="R590"/>
    </row>
    <row r="591" spans="9:18" x14ac:dyDescent="0.2">
      <c r="I591"/>
      <c r="J591"/>
      <c r="L591"/>
      <c r="M591"/>
      <c r="P591"/>
      <c r="Q591"/>
      <c r="R591"/>
    </row>
    <row r="592" spans="9:18" x14ac:dyDescent="0.2">
      <c r="I592"/>
      <c r="J592"/>
      <c r="L592"/>
      <c r="M592"/>
      <c r="P592"/>
      <c r="Q592"/>
      <c r="R592"/>
    </row>
    <row r="593" spans="9:18" x14ac:dyDescent="0.2">
      <c r="I593"/>
      <c r="J593"/>
      <c r="L593"/>
      <c r="M593"/>
      <c r="P593"/>
      <c r="Q593"/>
      <c r="R593"/>
    </row>
    <row r="594" spans="9:18" x14ac:dyDescent="0.2">
      <c r="I594"/>
      <c r="J594"/>
      <c r="L594"/>
      <c r="M594"/>
      <c r="P594"/>
      <c r="Q594"/>
      <c r="R594"/>
    </row>
    <row r="595" spans="9:18" x14ac:dyDescent="0.2">
      <c r="I595"/>
      <c r="J595"/>
      <c r="L595"/>
      <c r="M595"/>
      <c r="P595"/>
      <c r="Q595"/>
      <c r="R595"/>
    </row>
    <row r="596" spans="9:18" x14ac:dyDescent="0.2">
      <c r="I596"/>
      <c r="J596"/>
      <c r="L596"/>
      <c r="M596"/>
      <c r="P596"/>
      <c r="Q596"/>
      <c r="R596"/>
    </row>
    <row r="597" spans="9:18" x14ac:dyDescent="0.2">
      <c r="I597"/>
      <c r="J597"/>
      <c r="L597"/>
      <c r="M597"/>
      <c r="P597"/>
      <c r="Q597"/>
      <c r="R597"/>
    </row>
    <row r="598" spans="9:18" x14ac:dyDescent="0.2">
      <c r="I598"/>
      <c r="J598"/>
      <c r="L598"/>
      <c r="M598"/>
      <c r="P598"/>
      <c r="Q598"/>
      <c r="R598"/>
    </row>
    <row r="599" spans="9:18" x14ac:dyDescent="0.2">
      <c r="I599"/>
      <c r="J599"/>
      <c r="L599"/>
      <c r="M599"/>
      <c r="P599"/>
      <c r="Q599"/>
      <c r="R599"/>
    </row>
    <row r="600" spans="9:18" x14ac:dyDescent="0.2">
      <c r="I600"/>
      <c r="J600"/>
      <c r="L600"/>
      <c r="M600"/>
      <c r="P600"/>
      <c r="Q600"/>
      <c r="R600"/>
    </row>
    <row r="601" spans="9:18" x14ac:dyDescent="0.2">
      <c r="I601"/>
      <c r="J601"/>
      <c r="L601"/>
      <c r="M601"/>
      <c r="P601"/>
      <c r="Q601"/>
      <c r="R601"/>
    </row>
    <row r="602" spans="9:18" x14ac:dyDescent="0.2">
      <c r="I602"/>
      <c r="J602"/>
      <c r="L602"/>
      <c r="M602"/>
      <c r="P602"/>
      <c r="Q602"/>
      <c r="R602"/>
    </row>
    <row r="603" spans="9:18" x14ac:dyDescent="0.2">
      <c r="I603"/>
      <c r="J603"/>
      <c r="L603"/>
      <c r="M603"/>
      <c r="P603"/>
      <c r="Q603"/>
      <c r="R603"/>
    </row>
    <row r="604" spans="9:18" x14ac:dyDescent="0.2">
      <c r="I604"/>
      <c r="J604"/>
      <c r="L604"/>
      <c r="M604"/>
      <c r="P604"/>
      <c r="Q604"/>
      <c r="R604"/>
    </row>
    <row r="605" spans="9:18" x14ac:dyDescent="0.2">
      <c r="I605"/>
      <c r="J605"/>
      <c r="L605"/>
      <c r="M605"/>
      <c r="P605"/>
      <c r="Q605"/>
      <c r="R605"/>
    </row>
    <row r="606" spans="9:18" x14ac:dyDescent="0.2">
      <c r="I606"/>
      <c r="J606"/>
      <c r="L606"/>
      <c r="M606"/>
      <c r="P606"/>
      <c r="Q606"/>
      <c r="R606"/>
    </row>
    <row r="607" spans="9:18" x14ac:dyDescent="0.2">
      <c r="I607"/>
      <c r="J607"/>
      <c r="L607"/>
      <c r="M607"/>
      <c r="P607"/>
      <c r="Q607"/>
      <c r="R607"/>
    </row>
    <row r="608" spans="9:18" x14ac:dyDescent="0.2">
      <c r="I608"/>
      <c r="J608"/>
      <c r="L608"/>
      <c r="M608"/>
      <c r="P608"/>
      <c r="Q608"/>
      <c r="R608"/>
    </row>
    <row r="609" spans="9:18" x14ac:dyDescent="0.2">
      <c r="I609"/>
      <c r="J609"/>
      <c r="L609"/>
      <c r="M609"/>
      <c r="P609"/>
      <c r="Q609"/>
      <c r="R609"/>
    </row>
    <row r="610" spans="9:18" x14ac:dyDescent="0.2">
      <c r="I610"/>
      <c r="J610"/>
      <c r="L610"/>
      <c r="M610"/>
      <c r="P610"/>
      <c r="Q610"/>
      <c r="R610"/>
    </row>
    <row r="611" spans="9:18" x14ac:dyDescent="0.2">
      <c r="I611"/>
      <c r="J611"/>
      <c r="L611"/>
      <c r="M611"/>
      <c r="P611"/>
      <c r="Q611"/>
      <c r="R611"/>
    </row>
    <row r="612" spans="9:18" x14ac:dyDescent="0.2">
      <c r="I612"/>
      <c r="J612"/>
      <c r="L612"/>
      <c r="M612"/>
      <c r="P612"/>
      <c r="Q612"/>
      <c r="R612"/>
    </row>
    <row r="613" spans="9:18" x14ac:dyDescent="0.2">
      <c r="I613"/>
      <c r="J613"/>
      <c r="L613"/>
      <c r="M613"/>
      <c r="P613"/>
      <c r="Q613"/>
      <c r="R613"/>
    </row>
    <row r="614" spans="9:18" x14ac:dyDescent="0.2">
      <c r="I614"/>
      <c r="J614"/>
      <c r="L614"/>
      <c r="M614"/>
      <c r="P614"/>
      <c r="Q614"/>
      <c r="R614"/>
    </row>
    <row r="615" spans="9:18" x14ac:dyDescent="0.2">
      <c r="I615"/>
      <c r="J615"/>
      <c r="L615"/>
      <c r="M615"/>
      <c r="P615"/>
      <c r="Q615"/>
      <c r="R615"/>
    </row>
    <row r="616" spans="9:18" x14ac:dyDescent="0.2">
      <c r="I616"/>
      <c r="J616"/>
      <c r="L616"/>
      <c r="M616"/>
      <c r="P616"/>
      <c r="Q616"/>
      <c r="R616"/>
    </row>
    <row r="617" spans="9:18" x14ac:dyDescent="0.2">
      <c r="I617"/>
      <c r="J617"/>
      <c r="L617"/>
      <c r="M617"/>
      <c r="P617"/>
      <c r="Q617"/>
      <c r="R617"/>
    </row>
    <row r="618" spans="9:18" x14ac:dyDescent="0.2">
      <c r="I618"/>
      <c r="J618"/>
      <c r="L618"/>
      <c r="M618"/>
      <c r="P618"/>
      <c r="Q618"/>
      <c r="R618"/>
    </row>
    <row r="619" spans="9:18" x14ac:dyDescent="0.2">
      <c r="I619"/>
      <c r="J619"/>
      <c r="L619"/>
      <c r="M619"/>
      <c r="P619"/>
      <c r="Q619"/>
      <c r="R619"/>
    </row>
    <row r="620" spans="9:18" x14ac:dyDescent="0.2">
      <c r="I620"/>
      <c r="J620"/>
      <c r="L620"/>
      <c r="M620"/>
      <c r="P620"/>
      <c r="Q620"/>
      <c r="R620"/>
    </row>
    <row r="621" spans="9:18" x14ac:dyDescent="0.2">
      <c r="I621"/>
      <c r="J621"/>
      <c r="L621"/>
      <c r="M621"/>
      <c r="P621"/>
      <c r="Q621"/>
      <c r="R621"/>
    </row>
    <row r="622" spans="9:18" x14ac:dyDescent="0.2">
      <c r="I622"/>
      <c r="J622"/>
      <c r="L622"/>
      <c r="M622"/>
      <c r="P622"/>
      <c r="Q622"/>
      <c r="R622"/>
    </row>
    <row r="623" spans="9:18" x14ac:dyDescent="0.2">
      <c r="I623"/>
      <c r="J623"/>
      <c r="L623"/>
      <c r="M623"/>
      <c r="P623"/>
      <c r="Q623"/>
      <c r="R623"/>
    </row>
    <row r="624" spans="9:18" x14ac:dyDescent="0.2">
      <c r="I624"/>
      <c r="J624"/>
      <c r="L624"/>
      <c r="M624"/>
      <c r="P624"/>
      <c r="Q624"/>
      <c r="R624"/>
    </row>
    <row r="625" spans="9:18" x14ac:dyDescent="0.2">
      <c r="I625"/>
      <c r="J625"/>
      <c r="L625"/>
      <c r="M625"/>
      <c r="P625"/>
      <c r="Q625"/>
      <c r="R625"/>
    </row>
    <row r="626" spans="9:18" x14ac:dyDescent="0.2">
      <c r="I626"/>
      <c r="J626"/>
      <c r="L626"/>
      <c r="M626"/>
      <c r="P626"/>
      <c r="Q626"/>
      <c r="R626"/>
    </row>
    <row r="627" spans="9:18" x14ac:dyDescent="0.2">
      <c r="I627"/>
      <c r="J627"/>
      <c r="L627"/>
      <c r="M627"/>
      <c r="P627"/>
      <c r="Q627"/>
      <c r="R627"/>
    </row>
    <row r="628" spans="9:18" x14ac:dyDescent="0.2">
      <c r="I628"/>
      <c r="J628"/>
      <c r="L628"/>
      <c r="M628"/>
      <c r="P628"/>
      <c r="Q628"/>
      <c r="R628"/>
    </row>
    <row r="629" spans="9:18" x14ac:dyDescent="0.2">
      <c r="I629"/>
      <c r="J629"/>
      <c r="L629"/>
      <c r="M629"/>
      <c r="P629"/>
      <c r="Q629"/>
      <c r="R629"/>
    </row>
    <row r="630" spans="9:18" x14ac:dyDescent="0.2">
      <c r="I630"/>
      <c r="J630"/>
      <c r="L630"/>
      <c r="M630"/>
      <c r="P630"/>
      <c r="Q630"/>
      <c r="R630"/>
    </row>
    <row r="631" spans="9:18" x14ac:dyDescent="0.2">
      <c r="I631"/>
      <c r="J631"/>
      <c r="L631"/>
      <c r="M631"/>
      <c r="P631"/>
      <c r="Q631"/>
      <c r="R631"/>
    </row>
    <row r="632" spans="9:18" x14ac:dyDescent="0.2">
      <c r="I632"/>
      <c r="J632"/>
      <c r="L632"/>
      <c r="M632"/>
      <c r="P632"/>
      <c r="Q632"/>
      <c r="R632"/>
    </row>
    <row r="633" spans="9:18" x14ac:dyDescent="0.2">
      <c r="I633"/>
      <c r="J633"/>
      <c r="L633"/>
      <c r="M633"/>
      <c r="P633"/>
      <c r="Q633"/>
      <c r="R633"/>
    </row>
    <row r="634" spans="9:18" x14ac:dyDescent="0.2">
      <c r="I634"/>
      <c r="J634"/>
      <c r="L634"/>
      <c r="M634"/>
      <c r="P634"/>
      <c r="Q634"/>
      <c r="R634"/>
    </row>
    <row r="635" spans="9:18" x14ac:dyDescent="0.2">
      <c r="I635"/>
      <c r="J635"/>
      <c r="L635"/>
      <c r="M635"/>
      <c r="P635"/>
      <c r="Q635"/>
      <c r="R635"/>
    </row>
    <row r="636" spans="9:18" x14ac:dyDescent="0.2">
      <c r="I636"/>
      <c r="J636"/>
      <c r="L636"/>
      <c r="M636"/>
      <c r="P636"/>
      <c r="Q636"/>
      <c r="R636"/>
    </row>
    <row r="637" spans="9:18" x14ac:dyDescent="0.2">
      <c r="I637"/>
      <c r="J637"/>
      <c r="L637"/>
      <c r="M637"/>
      <c r="P637"/>
      <c r="Q637"/>
      <c r="R637"/>
    </row>
    <row r="638" spans="9:18" x14ac:dyDescent="0.2">
      <c r="I638"/>
      <c r="J638"/>
      <c r="L638"/>
      <c r="M638"/>
      <c r="P638"/>
      <c r="Q638"/>
      <c r="R638"/>
    </row>
    <row r="639" spans="9:18" x14ac:dyDescent="0.2">
      <c r="I639"/>
      <c r="J639"/>
      <c r="L639"/>
      <c r="M639"/>
      <c r="P639"/>
      <c r="Q639"/>
      <c r="R639"/>
    </row>
    <row r="640" spans="9:18" x14ac:dyDescent="0.2">
      <c r="I640"/>
      <c r="J640"/>
      <c r="L640"/>
      <c r="M640"/>
      <c r="P640"/>
      <c r="Q640"/>
      <c r="R640"/>
    </row>
    <row r="641" spans="9:18" x14ac:dyDescent="0.2">
      <c r="I641"/>
      <c r="J641"/>
      <c r="L641"/>
      <c r="M641"/>
      <c r="P641"/>
      <c r="Q641"/>
      <c r="R641"/>
    </row>
    <row r="642" spans="9:18" x14ac:dyDescent="0.2">
      <c r="I642"/>
      <c r="J642"/>
      <c r="L642"/>
      <c r="M642"/>
      <c r="P642"/>
      <c r="Q642"/>
      <c r="R642"/>
    </row>
    <row r="643" spans="9:18" x14ac:dyDescent="0.2">
      <c r="I643"/>
      <c r="J643"/>
      <c r="L643"/>
      <c r="M643"/>
      <c r="P643"/>
      <c r="Q643"/>
      <c r="R643"/>
    </row>
    <row r="644" spans="9:18" x14ac:dyDescent="0.2">
      <c r="I644"/>
      <c r="J644"/>
      <c r="L644"/>
      <c r="M644"/>
      <c r="P644"/>
      <c r="Q644"/>
      <c r="R644"/>
    </row>
    <row r="645" spans="9:18" x14ac:dyDescent="0.2">
      <c r="I645"/>
      <c r="J645"/>
      <c r="L645"/>
      <c r="M645"/>
      <c r="P645"/>
      <c r="Q645"/>
      <c r="R645"/>
    </row>
    <row r="646" spans="9:18" x14ac:dyDescent="0.2">
      <c r="I646"/>
      <c r="J646"/>
      <c r="L646"/>
      <c r="M646"/>
      <c r="P646"/>
      <c r="Q646"/>
      <c r="R646"/>
    </row>
    <row r="647" spans="9:18" x14ac:dyDescent="0.2">
      <c r="I647"/>
      <c r="J647"/>
      <c r="L647"/>
      <c r="M647"/>
      <c r="P647"/>
      <c r="Q647"/>
      <c r="R647"/>
    </row>
    <row r="648" spans="9:18" x14ac:dyDescent="0.2">
      <c r="I648"/>
      <c r="J648"/>
      <c r="L648"/>
      <c r="M648"/>
      <c r="P648"/>
      <c r="Q648"/>
      <c r="R648"/>
    </row>
    <row r="649" spans="9:18" x14ac:dyDescent="0.2">
      <c r="I649"/>
      <c r="J649"/>
      <c r="L649"/>
      <c r="M649"/>
      <c r="P649"/>
      <c r="Q649"/>
      <c r="R649"/>
    </row>
    <row r="650" spans="9:18" x14ac:dyDescent="0.2">
      <c r="I650"/>
      <c r="J650"/>
      <c r="L650"/>
      <c r="M650"/>
      <c r="P650"/>
      <c r="Q650"/>
      <c r="R650"/>
    </row>
    <row r="651" spans="9:18" x14ac:dyDescent="0.2">
      <c r="I651"/>
      <c r="J651"/>
      <c r="L651"/>
      <c r="M651"/>
      <c r="P651"/>
      <c r="Q651"/>
      <c r="R651"/>
    </row>
    <row r="652" spans="9:18" x14ac:dyDescent="0.2">
      <c r="I652"/>
      <c r="J652"/>
      <c r="L652"/>
      <c r="M652"/>
      <c r="P652"/>
      <c r="Q652"/>
      <c r="R652"/>
    </row>
    <row r="653" spans="9:18" x14ac:dyDescent="0.2">
      <c r="I653"/>
      <c r="J653"/>
      <c r="L653"/>
      <c r="M653"/>
      <c r="P653"/>
      <c r="Q653"/>
      <c r="R653"/>
    </row>
    <row r="654" spans="9:18" x14ac:dyDescent="0.2">
      <c r="I654"/>
      <c r="J654"/>
      <c r="L654"/>
      <c r="M654"/>
      <c r="P654"/>
      <c r="Q654"/>
      <c r="R654"/>
    </row>
    <row r="655" spans="9:18" x14ac:dyDescent="0.2">
      <c r="I655"/>
      <c r="J655"/>
      <c r="L655"/>
      <c r="M655"/>
      <c r="P655"/>
      <c r="Q655"/>
      <c r="R655"/>
    </row>
    <row r="656" spans="9:18" x14ac:dyDescent="0.2">
      <c r="I656"/>
      <c r="J656"/>
      <c r="L656"/>
      <c r="M656"/>
      <c r="P656"/>
      <c r="Q656"/>
      <c r="R656"/>
    </row>
    <row r="657" spans="9:18" x14ac:dyDescent="0.2">
      <c r="I657"/>
      <c r="J657"/>
      <c r="L657"/>
      <c r="M657"/>
      <c r="P657"/>
      <c r="Q657"/>
      <c r="R657"/>
    </row>
    <row r="658" spans="9:18" x14ac:dyDescent="0.2">
      <c r="I658"/>
      <c r="J658"/>
      <c r="L658"/>
      <c r="M658"/>
      <c r="P658"/>
      <c r="Q658"/>
      <c r="R658"/>
    </row>
    <row r="659" spans="9:18" x14ac:dyDescent="0.2">
      <c r="I659"/>
      <c r="J659"/>
      <c r="L659"/>
      <c r="M659"/>
      <c r="P659"/>
      <c r="Q659"/>
      <c r="R659"/>
    </row>
    <row r="660" spans="9:18" x14ac:dyDescent="0.2">
      <c r="I660"/>
      <c r="J660"/>
      <c r="L660"/>
      <c r="M660"/>
      <c r="P660"/>
      <c r="Q660"/>
      <c r="R660"/>
    </row>
    <row r="661" spans="9:18" x14ac:dyDescent="0.2">
      <c r="I661"/>
      <c r="J661"/>
      <c r="L661"/>
      <c r="M661"/>
      <c r="P661"/>
      <c r="Q661"/>
      <c r="R661"/>
    </row>
    <row r="662" spans="9:18" x14ac:dyDescent="0.2">
      <c r="I662"/>
      <c r="J662"/>
      <c r="L662"/>
      <c r="M662"/>
      <c r="P662"/>
      <c r="Q662"/>
      <c r="R662"/>
    </row>
    <row r="663" spans="9:18" x14ac:dyDescent="0.2">
      <c r="I663"/>
      <c r="J663"/>
      <c r="L663"/>
      <c r="M663"/>
      <c r="P663"/>
      <c r="Q663"/>
      <c r="R663"/>
    </row>
    <row r="664" spans="9:18" x14ac:dyDescent="0.2">
      <c r="I664"/>
      <c r="J664"/>
      <c r="L664"/>
      <c r="M664"/>
      <c r="P664"/>
      <c r="Q664"/>
      <c r="R664"/>
    </row>
    <row r="665" spans="9:18" x14ac:dyDescent="0.2">
      <c r="I665"/>
      <c r="J665"/>
      <c r="L665"/>
      <c r="M665"/>
      <c r="P665"/>
      <c r="Q665"/>
      <c r="R665"/>
    </row>
    <row r="666" spans="9:18" x14ac:dyDescent="0.2">
      <c r="I666"/>
      <c r="J666"/>
      <c r="L666"/>
      <c r="M666"/>
      <c r="P666"/>
      <c r="Q666"/>
      <c r="R666"/>
    </row>
    <row r="667" spans="9:18" x14ac:dyDescent="0.2">
      <c r="I667"/>
      <c r="J667"/>
      <c r="L667"/>
      <c r="M667"/>
      <c r="P667"/>
      <c r="Q667"/>
      <c r="R667"/>
    </row>
    <row r="668" spans="9:18" x14ac:dyDescent="0.2">
      <c r="I668"/>
      <c r="J668"/>
      <c r="L668"/>
      <c r="M668"/>
      <c r="P668"/>
      <c r="Q668"/>
      <c r="R668"/>
    </row>
    <row r="669" spans="9:18" x14ac:dyDescent="0.2">
      <c r="I669"/>
      <c r="J669"/>
      <c r="L669"/>
      <c r="M669"/>
      <c r="P669"/>
      <c r="Q669"/>
      <c r="R669"/>
    </row>
    <row r="670" spans="9:18" x14ac:dyDescent="0.2">
      <c r="I670"/>
      <c r="J670"/>
      <c r="L670"/>
      <c r="M670"/>
      <c r="P670"/>
      <c r="Q670"/>
      <c r="R670"/>
    </row>
    <row r="671" spans="9:18" x14ac:dyDescent="0.2">
      <c r="I671"/>
      <c r="J671"/>
      <c r="L671"/>
      <c r="M671"/>
      <c r="P671"/>
      <c r="Q671"/>
      <c r="R671"/>
    </row>
    <row r="672" spans="9:18" x14ac:dyDescent="0.2">
      <c r="I672"/>
      <c r="J672"/>
      <c r="L672"/>
      <c r="M672"/>
      <c r="P672"/>
      <c r="Q672"/>
      <c r="R672"/>
    </row>
    <row r="673" spans="9:18" x14ac:dyDescent="0.2">
      <c r="I673"/>
      <c r="J673"/>
      <c r="L673"/>
      <c r="M673"/>
      <c r="P673"/>
      <c r="Q673"/>
      <c r="R673"/>
    </row>
    <row r="674" spans="9:18" x14ac:dyDescent="0.2">
      <c r="I674"/>
      <c r="J674"/>
      <c r="L674"/>
      <c r="M674"/>
      <c r="P674"/>
      <c r="Q674"/>
      <c r="R674"/>
    </row>
    <row r="675" spans="9:18" x14ac:dyDescent="0.2">
      <c r="I675"/>
      <c r="J675"/>
      <c r="L675"/>
      <c r="M675"/>
      <c r="P675"/>
      <c r="Q675"/>
      <c r="R675"/>
    </row>
    <row r="676" spans="9:18" x14ac:dyDescent="0.2">
      <c r="I676"/>
      <c r="J676"/>
      <c r="L676"/>
      <c r="M676"/>
      <c r="P676"/>
      <c r="Q676"/>
      <c r="R676"/>
    </row>
    <row r="677" spans="9:18" x14ac:dyDescent="0.2">
      <c r="I677"/>
      <c r="J677"/>
      <c r="L677"/>
      <c r="M677"/>
      <c r="P677"/>
      <c r="Q677"/>
      <c r="R677"/>
    </row>
    <row r="678" spans="9:18" x14ac:dyDescent="0.2">
      <c r="I678"/>
      <c r="J678"/>
      <c r="L678"/>
      <c r="M678"/>
      <c r="P678"/>
      <c r="Q678"/>
      <c r="R678"/>
    </row>
    <row r="679" spans="9:18" x14ac:dyDescent="0.2">
      <c r="I679"/>
      <c r="J679"/>
      <c r="L679"/>
      <c r="M679"/>
      <c r="P679"/>
      <c r="Q679"/>
      <c r="R679"/>
    </row>
    <row r="680" spans="9:18" x14ac:dyDescent="0.2">
      <c r="I680"/>
      <c r="J680"/>
      <c r="L680"/>
      <c r="M680"/>
      <c r="P680"/>
      <c r="Q680"/>
      <c r="R680"/>
    </row>
    <row r="681" spans="9:18" x14ac:dyDescent="0.2">
      <c r="I681"/>
      <c r="J681"/>
      <c r="L681"/>
      <c r="M681"/>
      <c r="P681"/>
      <c r="Q681"/>
      <c r="R681"/>
    </row>
    <row r="682" spans="9:18" x14ac:dyDescent="0.2">
      <c r="I682"/>
      <c r="J682"/>
      <c r="L682"/>
      <c r="M682"/>
      <c r="P682"/>
      <c r="Q682"/>
      <c r="R682"/>
    </row>
    <row r="683" spans="9:18" x14ac:dyDescent="0.2">
      <c r="I683"/>
      <c r="J683"/>
      <c r="L683"/>
      <c r="M683"/>
      <c r="P683"/>
      <c r="Q683"/>
      <c r="R683"/>
    </row>
    <row r="684" spans="9:18" x14ac:dyDescent="0.2">
      <c r="I684"/>
      <c r="J684"/>
      <c r="L684"/>
      <c r="M684"/>
      <c r="P684"/>
      <c r="Q684"/>
      <c r="R684"/>
    </row>
    <row r="685" spans="9:18" x14ac:dyDescent="0.2">
      <c r="I685"/>
      <c r="J685"/>
      <c r="L685"/>
      <c r="M685"/>
      <c r="P685"/>
      <c r="Q685"/>
      <c r="R685"/>
    </row>
    <row r="686" spans="9:18" x14ac:dyDescent="0.2">
      <c r="I686"/>
      <c r="J686"/>
      <c r="L686"/>
      <c r="M686"/>
      <c r="P686"/>
      <c r="Q686"/>
      <c r="R686"/>
    </row>
    <row r="687" spans="9:18" x14ac:dyDescent="0.2">
      <c r="I687"/>
      <c r="J687"/>
      <c r="L687"/>
      <c r="M687"/>
      <c r="P687"/>
      <c r="Q687"/>
      <c r="R687"/>
    </row>
    <row r="688" spans="9:18" x14ac:dyDescent="0.2">
      <c r="I688"/>
      <c r="J688"/>
      <c r="L688"/>
      <c r="M688"/>
      <c r="P688"/>
      <c r="Q688"/>
      <c r="R688"/>
    </row>
    <row r="689" spans="9:18" x14ac:dyDescent="0.2">
      <c r="I689"/>
      <c r="J689"/>
      <c r="L689"/>
      <c r="M689"/>
      <c r="P689"/>
      <c r="Q689"/>
      <c r="R689"/>
    </row>
    <row r="690" spans="9:18" x14ac:dyDescent="0.2">
      <c r="I690"/>
      <c r="J690"/>
      <c r="L690"/>
      <c r="M690"/>
      <c r="P690"/>
      <c r="Q690"/>
      <c r="R690"/>
    </row>
    <row r="691" spans="9:18" x14ac:dyDescent="0.2">
      <c r="I691"/>
      <c r="J691"/>
      <c r="L691"/>
      <c r="M691"/>
      <c r="P691"/>
      <c r="Q691"/>
      <c r="R691"/>
    </row>
    <row r="692" spans="9:18" x14ac:dyDescent="0.2">
      <c r="I692"/>
      <c r="J692"/>
      <c r="L692"/>
      <c r="M692"/>
      <c r="P692"/>
      <c r="Q692"/>
      <c r="R692"/>
    </row>
    <row r="693" spans="9:18" x14ac:dyDescent="0.2">
      <c r="I693"/>
      <c r="J693"/>
      <c r="L693"/>
      <c r="M693"/>
      <c r="P693"/>
      <c r="Q693"/>
      <c r="R693"/>
    </row>
    <row r="694" spans="9:18" x14ac:dyDescent="0.2">
      <c r="I694"/>
      <c r="J694"/>
      <c r="L694"/>
      <c r="M694"/>
      <c r="P694"/>
      <c r="Q694"/>
      <c r="R694"/>
    </row>
    <row r="695" spans="9:18" x14ac:dyDescent="0.2">
      <c r="I695"/>
      <c r="J695"/>
      <c r="L695"/>
      <c r="M695"/>
      <c r="P695"/>
      <c r="Q695"/>
      <c r="R695"/>
    </row>
    <row r="696" spans="9:18" x14ac:dyDescent="0.2">
      <c r="I696"/>
      <c r="J696"/>
      <c r="L696"/>
      <c r="M696"/>
      <c r="P696"/>
      <c r="Q696"/>
      <c r="R696"/>
    </row>
    <row r="697" spans="9:18" x14ac:dyDescent="0.2">
      <c r="I697"/>
      <c r="J697"/>
      <c r="L697"/>
      <c r="M697"/>
      <c r="P697"/>
      <c r="Q697"/>
      <c r="R697"/>
    </row>
    <row r="698" spans="9:18" x14ac:dyDescent="0.2">
      <c r="I698"/>
      <c r="J698"/>
      <c r="L698"/>
      <c r="M698"/>
      <c r="P698"/>
      <c r="Q698"/>
      <c r="R698"/>
    </row>
    <row r="699" spans="9:18" x14ac:dyDescent="0.2">
      <c r="I699"/>
      <c r="J699"/>
      <c r="L699"/>
      <c r="M699"/>
      <c r="P699"/>
      <c r="Q699"/>
      <c r="R699"/>
    </row>
    <row r="700" spans="9:18" x14ac:dyDescent="0.2">
      <c r="I700"/>
      <c r="J700"/>
      <c r="L700"/>
      <c r="M700"/>
      <c r="P700"/>
      <c r="Q700"/>
      <c r="R700"/>
    </row>
    <row r="701" spans="9:18" x14ac:dyDescent="0.2">
      <c r="I701"/>
      <c r="J701"/>
      <c r="L701"/>
      <c r="M701"/>
      <c r="P701"/>
      <c r="Q701"/>
      <c r="R701"/>
    </row>
    <row r="702" spans="9:18" x14ac:dyDescent="0.2">
      <c r="I702"/>
      <c r="J702"/>
      <c r="L702"/>
      <c r="M702"/>
      <c r="P702"/>
      <c r="Q702"/>
      <c r="R702"/>
    </row>
    <row r="703" spans="9:18" x14ac:dyDescent="0.2">
      <c r="I703"/>
      <c r="J703"/>
      <c r="L703"/>
      <c r="M703"/>
      <c r="P703"/>
      <c r="Q703"/>
      <c r="R703"/>
    </row>
    <row r="704" spans="9:18" x14ac:dyDescent="0.2">
      <c r="I704"/>
      <c r="J704"/>
      <c r="L704"/>
      <c r="M704"/>
      <c r="P704"/>
      <c r="Q704"/>
      <c r="R704"/>
    </row>
    <row r="705" spans="9:18" x14ac:dyDescent="0.2">
      <c r="I705"/>
      <c r="J705"/>
      <c r="L705"/>
      <c r="M705"/>
      <c r="P705"/>
      <c r="Q705"/>
      <c r="R705"/>
    </row>
    <row r="706" spans="9:18" x14ac:dyDescent="0.2">
      <c r="I706"/>
      <c r="J706"/>
      <c r="L706"/>
      <c r="M706"/>
      <c r="P706"/>
      <c r="Q706"/>
      <c r="R706"/>
    </row>
    <row r="707" spans="9:18" x14ac:dyDescent="0.2">
      <c r="I707"/>
      <c r="J707"/>
      <c r="L707"/>
      <c r="M707"/>
      <c r="P707"/>
      <c r="Q707"/>
      <c r="R707"/>
    </row>
    <row r="708" spans="9:18" x14ac:dyDescent="0.2">
      <c r="I708"/>
      <c r="J708"/>
      <c r="L708"/>
      <c r="M708"/>
      <c r="P708"/>
      <c r="Q708"/>
      <c r="R708"/>
    </row>
    <row r="709" spans="9:18" x14ac:dyDescent="0.2">
      <c r="I709"/>
      <c r="J709"/>
      <c r="L709"/>
      <c r="M709"/>
      <c r="P709"/>
      <c r="Q709"/>
      <c r="R709"/>
    </row>
    <row r="710" spans="9:18" x14ac:dyDescent="0.2">
      <c r="I710"/>
      <c r="J710"/>
      <c r="L710"/>
      <c r="M710"/>
      <c r="P710"/>
      <c r="Q710"/>
      <c r="R710"/>
    </row>
    <row r="711" spans="9:18" x14ac:dyDescent="0.2">
      <c r="I711"/>
      <c r="J711"/>
      <c r="L711"/>
      <c r="M711"/>
      <c r="P711"/>
      <c r="Q711"/>
      <c r="R711"/>
    </row>
    <row r="712" spans="9:18" x14ac:dyDescent="0.2">
      <c r="I712"/>
      <c r="J712"/>
      <c r="L712"/>
      <c r="M712"/>
      <c r="P712"/>
      <c r="Q712"/>
      <c r="R712"/>
    </row>
    <row r="713" spans="9:18" x14ac:dyDescent="0.2">
      <c r="I713"/>
      <c r="J713"/>
      <c r="L713"/>
      <c r="M713"/>
      <c r="P713"/>
      <c r="Q713"/>
      <c r="R713"/>
    </row>
    <row r="714" spans="9:18" x14ac:dyDescent="0.2">
      <c r="I714"/>
      <c r="J714"/>
      <c r="L714"/>
      <c r="M714"/>
      <c r="P714"/>
      <c r="Q714"/>
      <c r="R714"/>
    </row>
    <row r="715" spans="9:18" x14ac:dyDescent="0.2">
      <c r="I715"/>
      <c r="J715"/>
      <c r="L715"/>
      <c r="M715"/>
      <c r="P715"/>
      <c r="Q715"/>
      <c r="R715"/>
    </row>
    <row r="716" spans="9:18" x14ac:dyDescent="0.2">
      <c r="I716"/>
      <c r="J716"/>
      <c r="L716"/>
      <c r="M716"/>
      <c r="P716"/>
      <c r="Q716"/>
      <c r="R716"/>
    </row>
    <row r="717" spans="9:18" x14ac:dyDescent="0.2">
      <c r="I717"/>
      <c r="J717"/>
      <c r="L717"/>
      <c r="M717"/>
      <c r="P717"/>
      <c r="Q717"/>
      <c r="R717"/>
    </row>
    <row r="718" spans="9:18" x14ac:dyDescent="0.2">
      <c r="I718"/>
      <c r="J718"/>
      <c r="L718"/>
      <c r="M718"/>
      <c r="P718"/>
      <c r="Q718"/>
      <c r="R718"/>
    </row>
    <row r="719" spans="9:18" x14ac:dyDescent="0.2">
      <c r="I719"/>
      <c r="J719"/>
      <c r="L719"/>
      <c r="M719"/>
      <c r="P719"/>
      <c r="Q719"/>
      <c r="R719"/>
    </row>
    <row r="720" spans="9:18" x14ac:dyDescent="0.2">
      <c r="I720"/>
      <c r="J720"/>
      <c r="L720"/>
      <c r="M720"/>
      <c r="P720"/>
      <c r="Q720"/>
      <c r="R720"/>
    </row>
    <row r="721" spans="9:18" x14ac:dyDescent="0.2">
      <c r="I721"/>
      <c r="J721"/>
      <c r="L721"/>
      <c r="M721"/>
      <c r="P721"/>
      <c r="Q721"/>
      <c r="R721"/>
    </row>
    <row r="722" spans="9:18" x14ac:dyDescent="0.2">
      <c r="I722"/>
      <c r="J722"/>
      <c r="L722"/>
      <c r="M722"/>
      <c r="P722"/>
      <c r="Q722"/>
      <c r="R722"/>
    </row>
    <row r="723" spans="9:18" x14ac:dyDescent="0.2">
      <c r="I723"/>
      <c r="J723"/>
      <c r="L723"/>
      <c r="M723"/>
      <c r="P723"/>
      <c r="Q723"/>
      <c r="R723"/>
    </row>
    <row r="724" spans="9:18" x14ac:dyDescent="0.2">
      <c r="I724"/>
      <c r="J724"/>
      <c r="L724"/>
      <c r="M724"/>
      <c r="P724"/>
      <c r="Q724"/>
      <c r="R724"/>
    </row>
    <row r="725" spans="9:18" x14ac:dyDescent="0.2">
      <c r="I725"/>
      <c r="J725"/>
      <c r="L725"/>
      <c r="M725"/>
      <c r="P725"/>
      <c r="Q725"/>
      <c r="R725"/>
    </row>
    <row r="726" spans="9:18" x14ac:dyDescent="0.2">
      <c r="I726"/>
      <c r="J726"/>
      <c r="L726"/>
      <c r="M726"/>
      <c r="P726"/>
      <c r="Q726"/>
      <c r="R726"/>
    </row>
    <row r="727" spans="9:18" x14ac:dyDescent="0.2">
      <c r="I727"/>
      <c r="J727"/>
      <c r="L727"/>
      <c r="M727"/>
      <c r="P727"/>
      <c r="Q727"/>
      <c r="R727"/>
    </row>
    <row r="728" spans="9:18" x14ac:dyDescent="0.2">
      <c r="I728"/>
      <c r="J728"/>
      <c r="L728"/>
      <c r="M728"/>
      <c r="P728"/>
      <c r="Q728"/>
      <c r="R728"/>
    </row>
    <row r="729" spans="9:18" x14ac:dyDescent="0.2">
      <c r="I729"/>
      <c r="J729"/>
      <c r="L729"/>
      <c r="M729"/>
      <c r="P729"/>
      <c r="Q729"/>
      <c r="R729"/>
    </row>
    <row r="730" spans="9:18" x14ac:dyDescent="0.2">
      <c r="I730"/>
      <c r="J730"/>
      <c r="L730"/>
      <c r="M730"/>
      <c r="P730"/>
      <c r="Q730"/>
      <c r="R730"/>
    </row>
    <row r="731" spans="9:18" x14ac:dyDescent="0.2">
      <c r="I731"/>
      <c r="J731"/>
      <c r="L731"/>
      <c r="M731"/>
      <c r="P731"/>
      <c r="Q731"/>
      <c r="R731"/>
    </row>
    <row r="732" spans="9:18" x14ac:dyDescent="0.2">
      <c r="I732"/>
      <c r="J732"/>
      <c r="L732"/>
      <c r="M732"/>
      <c r="P732"/>
      <c r="Q732"/>
      <c r="R732"/>
    </row>
    <row r="733" spans="9:18" x14ac:dyDescent="0.2">
      <c r="I733"/>
      <c r="J733"/>
      <c r="L733"/>
      <c r="M733"/>
      <c r="P733"/>
      <c r="Q733"/>
      <c r="R733"/>
    </row>
    <row r="734" spans="9:18" x14ac:dyDescent="0.2">
      <c r="I734"/>
      <c r="J734"/>
      <c r="L734"/>
      <c r="M734"/>
      <c r="P734"/>
      <c r="Q734"/>
      <c r="R734"/>
    </row>
    <row r="735" spans="9:18" x14ac:dyDescent="0.2">
      <c r="I735"/>
      <c r="J735"/>
      <c r="L735"/>
      <c r="M735"/>
      <c r="P735"/>
      <c r="Q735"/>
      <c r="R735"/>
    </row>
    <row r="736" spans="9:18" x14ac:dyDescent="0.2">
      <c r="I736"/>
      <c r="J736"/>
      <c r="L736"/>
      <c r="M736"/>
      <c r="P736"/>
      <c r="Q736"/>
      <c r="R736"/>
    </row>
    <row r="737" spans="9:18" x14ac:dyDescent="0.2">
      <c r="I737"/>
      <c r="J737"/>
      <c r="L737"/>
      <c r="M737"/>
      <c r="P737"/>
      <c r="Q737"/>
      <c r="R737"/>
    </row>
    <row r="738" spans="9:18" x14ac:dyDescent="0.2">
      <c r="I738"/>
      <c r="J738"/>
      <c r="L738"/>
      <c r="M738"/>
      <c r="P738"/>
      <c r="Q738"/>
      <c r="R738"/>
    </row>
    <row r="739" spans="9:18" x14ac:dyDescent="0.2">
      <c r="I739"/>
      <c r="J739"/>
      <c r="L739"/>
      <c r="M739"/>
      <c r="P739"/>
      <c r="Q739"/>
      <c r="R739"/>
    </row>
    <row r="740" spans="9:18" x14ac:dyDescent="0.2">
      <c r="I740"/>
      <c r="J740"/>
      <c r="L740"/>
      <c r="M740"/>
      <c r="P740"/>
      <c r="Q740"/>
      <c r="R740"/>
    </row>
    <row r="741" spans="9:18" x14ac:dyDescent="0.2">
      <c r="I741"/>
      <c r="J741"/>
      <c r="L741"/>
      <c r="M741"/>
      <c r="P741"/>
      <c r="Q741"/>
      <c r="R741"/>
    </row>
    <row r="742" spans="9:18" x14ac:dyDescent="0.2">
      <c r="I742"/>
      <c r="J742"/>
      <c r="L742"/>
      <c r="M742"/>
      <c r="P742"/>
      <c r="Q742"/>
      <c r="R742"/>
    </row>
    <row r="743" spans="9:18" x14ac:dyDescent="0.2">
      <c r="I743"/>
      <c r="J743"/>
      <c r="L743"/>
      <c r="M743"/>
      <c r="P743"/>
      <c r="Q743"/>
      <c r="R743"/>
    </row>
    <row r="744" spans="9:18" x14ac:dyDescent="0.2">
      <c r="I744"/>
      <c r="J744"/>
      <c r="L744"/>
      <c r="M744"/>
      <c r="P744"/>
      <c r="Q744"/>
      <c r="R744"/>
    </row>
    <row r="745" spans="9:18" x14ac:dyDescent="0.2">
      <c r="I745"/>
      <c r="J745"/>
      <c r="L745"/>
      <c r="M745"/>
      <c r="P745"/>
      <c r="Q745"/>
      <c r="R745"/>
    </row>
    <row r="746" spans="9:18" x14ac:dyDescent="0.2">
      <c r="I746"/>
      <c r="J746"/>
      <c r="L746"/>
      <c r="M746"/>
      <c r="P746"/>
      <c r="Q746"/>
      <c r="R746"/>
    </row>
    <row r="747" spans="9:18" x14ac:dyDescent="0.2">
      <c r="I747"/>
      <c r="J747"/>
      <c r="L747"/>
      <c r="M747"/>
      <c r="P747"/>
      <c r="Q747"/>
      <c r="R747"/>
    </row>
    <row r="748" spans="9:18" x14ac:dyDescent="0.2">
      <c r="I748"/>
      <c r="J748"/>
      <c r="L748"/>
      <c r="M748"/>
      <c r="P748"/>
      <c r="Q748"/>
      <c r="R748"/>
    </row>
    <row r="749" spans="9:18" x14ac:dyDescent="0.2">
      <c r="I749"/>
      <c r="J749"/>
      <c r="L749"/>
      <c r="M749"/>
      <c r="P749"/>
      <c r="Q749"/>
      <c r="R749"/>
    </row>
    <row r="750" spans="9:18" x14ac:dyDescent="0.2">
      <c r="I750"/>
      <c r="J750"/>
      <c r="L750"/>
      <c r="M750"/>
      <c r="P750"/>
      <c r="Q750"/>
      <c r="R750"/>
    </row>
    <row r="751" spans="9:18" x14ac:dyDescent="0.2">
      <c r="I751"/>
      <c r="J751"/>
      <c r="L751"/>
      <c r="M751"/>
      <c r="P751"/>
      <c r="Q751"/>
      <c r="R751"/>
    </row>
    <row r="752" spans="9:18" x14ac:dyDescent="0.2">
      <c r="I752"/>
      <c r="J752"/>
      <c r="L752"/>
      <c r="M752"/>
      <c r="P752"/>
      <c r="Q752"/>
      <c r="R752"/>
    </row>
    <row r="753" spans="9:18" x14ac:dyDescent="0.2">
      <c r="I753"/>
      <c r="J753"/>
      <c r="L753"/>
      <c r="M753"/>
      <c r="P753"/>
      <c r="Q753"/>
      <c r="R753"/>
    </row>
    <row r="754" spans="9:18" x14ac:dyDescent="0.2">
      <c r="I754"/>
      <c r="J754"/>
      <c r="L754"/>
      <c r="M754"/>
      <c r="P754"/>
      <c r="Q754"/>
      <c r="R754"/>
    </row>
    <row r="755" spans="9:18" x14ac:dyDescent="0.2">
      <c r="I755"/>
      <c r="J755"/>
      <c r="L755"/>
      <c r="M755"/>
      <c r="P755"/>
      <c r="Q755"/>
      <c r="R755"/>
    </row>
    <row r="756" spans="9:18" x14ac:dyDescent="0.2">
      <c r="I756"/>
      <c r="J756"/>
      <c r="L756"/>
      <c r="M756"/>
      <c r="P756"/>
      <c r="Q756"/>
      <c r="R756"/>
    </row>
    <row r="757" spans="9:18" x14ac:dyDescent="0.2">
      <c r="I757"/>
      <c r="J757"/>
      <c r="L757"/>
      <c r="M757"/>
      <c r="P757"/>
      <c r="Q757"/>
      <c r="R757"/>
    </row>
    <row r="758" spans="9:18" x14ac:dyDescent="0.2">
      <c r="I758"/>
      <c r="J758"/>
      <c r="L758"/>
      <c r="M758"/>
      <c r="P758"/>
      <c r="Q758"/>
      <c r="R758"/>
    </row>
    <row r="759" spans="9:18" x14ac:dyDescent="0.2">
      <c r="I759"/>
      <c r="J759"/>
      <c r="L759"/>
      <c r="M759"/>
      <c r="P759"/>
      <c r="Q759"/>
      <c r="R759"/>
    </row>
    <row r="760" spans="9:18" x14ac:dyDescent="0.2">
      <c r="I760"/>
      <c r="J760"/>
      <c r="L760"/>
      <c r="M760"/>
      <c r="P760"/>
      <c r="Q760"/>
      <c r="R760"/>
    </row>
    <row r="761" spans="9:18" x14ac:dyDescent="0.2">
      <c r="I761"/>
      <c r="J761"/>
      <c r="L761"/>
      <c r="M761"/>
      <c r="P761"/>
      <c r="Q761"/>
      <c r="R761"/>
    </row>
    <row r="762" spans="9:18" x14ac:dyDescent="0.2">
      <c r="I762"/>
      <c r="J762"/>
      <c r="L762"/>
      <c r="M762"/>
      <c r="P762"/>
      <c r="Q762"/>
      <c r="R762"/>
    </row>
    <row r="763" spans="9:18" x14ac:dyDescent="0.2">
      <c r="I763"/>
      <c r="J763"/>
      <c r="L763"/>
      <c r="M763"/>
      <c r="P763"/>
      <c r="Q763"/>
      <c r="R763"/>
    </row>
    <row r="764" spans="9:18" x14ac:dyDescent="0.2">
      <c r="I764"/>
      <c r="J764"/>
      <c r="L764"/>
      <c r="M764"/>
      <c r="P764"/>
      <c r="Q764"/>
      <c r="R764"/>
    </row>
    <row r="765" spans="9:18" x14ac:dyDescent="0.2">
      <c r="I765"/>
      <c r="J765"/>
      <c r="L765"/>
      <c r="M765"/>
      <c r="P765"/>
      <c r="Q765"/>
      <c r="R765"/>
    </row>
    <row r="766" spans="9:18" x14ac:dyDescent="0.2">
      <c r="I766"/>
      <c r="J766"/>
      <c r="L766"/>
      <c r="M766"/>
      <c r="P766"/>
      <c r="Q766"/>
      <c r="R766"/>
    </row>
    <row r="767" spans="9:18" x14ac:dyDescent="0.2">
      <c r="I767"/>
      <c r="J767"/>
      <c r="L767"/>
      <c r="M767"/>
      <c r="P767"/>
      <c r="Q767"/>
      <c r="R767"/>
    </row>
    <row r="768" spans="9:18" x14ac:dyDescent="0.2">
      <c r="I768"/>
      <c r="J768"/>
      <c r="L768"/>
      <c r="M768"/>
      <c r="P768"/>
      <c r="Q768"/>
      <c r="R768"/>
    </row>
    <row r="769" spans="9:18" x14ac:dyDescent="0.2">
      <c r="I769"/>
      <c r="J769"/>
      <c r="L769"/>
      <c r="M769"/>
      <c r="P769"/>
      <c r="Q769"/>
      <c r="R769"/>
    </row>
    <row r="770" spans="9:18" x14ac:dyDescent="0.2">
      <c r="I770"/>
      <c r="J770"/>
      <c r="L770"/>
      <c r="M770"/>
      <c r="P770"/>
      <c r="Q770"/>
      <c r="R770"/>
    </row>
    <row r="771" spans="9:18" x14ac:dyDescent="0.2">
      <c r="I771"/>
      <c r="J771"/>
      <c r="L771"/>
      <c r="M771"/>
      <c r="P771"/>
      <c r="Q771"/>
      <c r="R771"/>
    </row>
    <row r="772" spans="9:18" x14ac:dyDescent="0.2">
      <c r="I772"/>
      <c r="J772"/>
      <c r="L772"/>
      <c r="M772"/>
      <c r="P772"/>
      <c r="Q772"/>
      <c r="R772"/>
    </row>
    <row r="773" spans="9:18" x14ac:dyDescent="0.2">
      <c r="I773"/>
      <c r="J773"/>
      <c r="L773"/>
      <c r="M773"/>
      <c r="P773"/>
      <c r="Q773"/>
      <c r="R773"/>
    </row>
    <row r="774" spans="9:18" x14ac:dyDescent="0.2">
      <c r="I774"/>
      <c r="J774"/>
      <c r="L774"/>
      <c r="M774"/>
      <c r="P774"/>
      <c r="Q774"/>
      <c r="R774"/>
    </row>
    <row r="775" spans="9:18" x14ac:dyDescent="0.2">
      <c r="I775"/>
      <c r="J775"/>
      <c r="L775"/>
      <c r="M775"/>
      <c r="P775"/>
      <c r="Q775"/>
      <c r="R775"/>
    </row>
    <row r="776" spans="9:18" x14ac:dyDescent="0.2">
      <c r="I776"/>
      <c r="J776"/>
      <c r="L776"/>
      <c r="M776"/>
      <c r="P776"/>
      <c r="Q776"/>
      <c r="R776"/>
    </row>
    <row r="777" spans="9:18" x14ac:dyDescent="0.2">
      <c r="I777"/>
      <c r="J777"/>
      <c r="L777"/>
      <c r="M777"/>
      <c r="P777"/>
      <c r="Q777"/>
      <c r="R777"/>
    </row>
    <row r="778" spans="9:18" x14ac:dyDescent="0.2">
      <c r="I778"/>
      <c r="J778"/>
      <c r="L778"/>
      <c r="M778"/>
      <c r="P778"/>
      <c r="Q778"/>
      <c r="R778"/>
    </row>
    <row r="779" spans="9:18" x14ac:dyDescent="0.2">
      <c r="I779"/>
      <c r="J779"/>
      <c r="L779"/>
      <c r="M779"/>
      <c r="P779"/>
      <c r="Q779"/>
      <c r="R779"/>
    </row>
    <row r="780" spans="9:18" x14ac:dyDescent="0.2">
      <c r="I780"/>
      <c r="J780"/>
      <c r="L780"/>
      <c r="M780"/>
      <c r="P780"/>
      <c r="Q780"/>
      <c r="R780"/>
    </row>
    <row r="781" spans="9:18" x14ac:dyDescent="0.2">
      <c r="I781"/>
      <c r="J781"/>
      <c r="L781"/>
      <c r="M781"/>
      <c r="P781"/>
      <c r="Q781"/>
      <c r="R781"/>
    </row>
    <row r="782" spans="9:18" x14ac:dyDescent="0.2">
      <c r="I782"/>
      <c r="J782"/>
      <c r="L782"/>
      <c r="M782"/>
      <c r="P782"/>
      <c r="Q782"/>
      <c r="R782"/>
    </row>
    <row r="783" spans="9:18" x14ac:dyDescent="0.2">
      <c r="I783"/>
      <c r="J783"/>
      <c r="L783"/>
      <c r="M783"/>
      <c r="P783"/>
      <c r="Q783"/>
      <c r="R783"/>
    </row>
    <row r="784" spans="9:18" x14ac:dyDescent="0.2">
      <c r="I784"/>
      <c r="J784"/>
      <c r="L784"/>
      <c r="M784"/>
      <c r="P784"/>
      <c r="Q784"/>
      <c r="R784"/>
    </row>
    <row r="785" spans="9:18" x14ac:dyDescent="0.2">
      <c r="I785"/>
      <c r="J785"/>
      <c r="L785"/>
      <c r="M785"/>
      <c r="P785"/>
      <c r="Q785"/>
      <c r="R785"/>
    </row>
    <row r="786" spans="9:18" x14ac:dyDescent="0.2">
      <c r="I786"/>
      <c r="J786"/>
      <c r="L786"/>
      <c r="M786"/>
      <c r="P786"/>
      <c r="Q786"/>
      <c r="R786"/>
    </row>
    <row r="787" spans="9:18" x14ac:dyDescent="0.2">
      <c r="I787"/>
      <c r="J787"/>
      <c r="L787"/>
      <c r="M787"/>
      <c r="P787"/>
      <c r="Q787"/>
      <c r="R787"/>
    </row>
    <row r="788" spans="9:18" x14ac:dyDescent="0.2">
      <c r="I788"/>
      <c r="J788"/>
      <c r="L788"/>
      <c r="M788"/>
      <c r="P788"/>
      <c r="Q788"/>
      <c r="R788"/>
    </row>
    <row r="789" spans="9:18" x14ac:dyDescent="0.2">
      <c r="I789"/>
      <c r="J789"/>
      <c r="L789"/>
      <c r="M789"/>
      <c r="P789"/>
      <c r="Q789"/>
      <c r="R789"/>
    </row>
    <row r="790" spans="9:18" x14ac:dyDescent="0.2">
      <c r="I790"/>
      <c r="J790"/>
      <c r="L790"/>
      <c r="M790"/>
      <c r="P790"/>
      <c r="Q790"/>
      <c r="R790"/>
    </row>
    <row r="791" spans="9:18" x14ac:dyDescent="0.2">
      <c r="I791"/>
      <c r="J791"/>
      <c r="L791"/>
      <c r="M791"/>
      <c r="P791"/>
      <c r="Q791"/>
      <c r="R791"/>
    </row>
    <row r="792" spans="9:18" x14ac:dyDescent="0.2">
      <c r="I792"/>
      <c r="J792"/>
      <c r="L792"/>
      <c r="M792"/>
      <c r="P792"/>
      <c r="Q792"/>
      <c r="R792"/>
    </row>
    <row r="793" spans="9:18" x14ac:dyDescent="0.2">
      <c r="I793"/>
      <c r="J793"/>
      <c r="L793"/>
      <c r="M793"/>
      <c r="P793"/>
      <c r="Q793"/>
      <c r="R793"/>
    </row>
    <row r="794" spans="9:18" x14ac:dyDescent="0.2">
      <c r="I794"/>
      <c r="J794"/>
      <c r="L794"/>
      <c r="M794"/>
      <c r="P794"/>
      <c r="Q794"/>
      <c r="R794"/>
    </row>
    <row r="795" spans="9:18" x14ac:dyDescent="0.2">
      <c r="I795"/>
      <c r="J795"/>
      <c r="L795"/>
      <c r="M795"/>
      <c r="P795"/>
      <c r="Q795"/>
      <c r="R795"/>
    </row>
    <row r="796" spans="9:18" x14ac:dyDescent="0.2">
      <c r="I796"/>
      <c r="J796"/>
      <c r="L796"/>
      <c r="M796"/>
      <c r="P796"/>
      <c r="Q796"/>
      <c r="R796"/>
    </row>
    <row r="797" spans="9:18" x14ac:dyDescent="0.2">
      <c r="I797"/>
      <c r="J797"/>
      <c r="L797"/>
      <c r="M797"/>
      <c r="P797"/>
      <c r="Q797"/>
      <c r="R797"/>
    </row>
    <row r="798" spans="9:18" x14ac:dyDescent="0.2">
      <c r="I798"/>
      <c r="J798"/>
      <c r="L798"/>
      <c r="M798"/>
      <c r="P798"/>
      <c r="Q798"/>
      <c r="R798"/>
    </row>
    <row r="799" spans="9:18" x14ac:dyDescent="0.2">
      <c r="I799"/>
      <c r="J799"/>
      <c r="L799"/>
      <c r="M799"/>
      <c r="P799"/>
      <c r="Q799"/>
      <c r="R799"/>
    </row>
    <row r="800" spans="9:18" x14ac:dyDescent="0.2">
      <c r="I800"/>
      <c r="J800"/>
      <c r="L800"/>
      <c r="M800"/>
      <c r="P800"/>
      <c r="Q800"/>
      <c r="R800"/>
    </row>
    <row r="801" spans="9:18" x14ac:dyDescent="0.2">
      <c r="I801"/>
      <c r="J801"/>
      <c r="L801"/>
      <c r="M801"/>
      <c r="P801"/>
      <c r="Q801"/>
      <c r="R801"/>
    </row>
    <row r="802" spans="9:18" x14ac:dyDescent="0.2">
      <c r="I802"/>
      <c r="J802"/>
      <c r="L802"/>
      <c r="M802"/>
      <c r="P802"/>
      <c r="Q802"/>
      <c r="R802"/>
    </row>
    <row r="803" spans="9:18" x14ac:dyDescent="0.2">
      <c r="I803"/>
      <c r="J803"/>
      <c r="L803"/>
      <c r="M803"/>
      <c r="P803"/>
      <c r="Q803"/>
      <c r="R803"/>
    </row>
    <row r="804" spans="9:18" x14ac:dyDescent="0.2">
      <c r="I804"/>
      <c r="J804"/>
      <c r="L804"/>
      <c r="M804"/>
      <c r="P804"/>
      <c r="Q804"/>
      <c r="R804"/>
    </row>
    <row r="805" spans="9:18" x14ac:dyDescent="0.2">
      <c r="I805"/>
      <c r="J805"/>
      <c r="L805"/>
      <c r="M805"/>
      <c r="P805"/>
      <c r="Q805"/>
      <c r="R805"/>
    </row>
    <row r="806" spans="9:18" x14ac:dyDescent="0.2">
      <c r="I806"/>
      <c r="J806"/>
      <c r="L806"/>
      <c r="M806"/>
      <c r="P806"/>
      <c r="Q806"/>
      <c r="R806"/>
    </row>
    <row r="807" spans="9:18" x14ac:dyDescent="0.2">
      <c r="I807"/>
      <c r="J807"/>
      <c r="L807"/>
      <c r="M807"/>
      <c r="P807"/>
      <c r="Q807"/>
      <c r="R807"/>
    </row>
    <row r="808" spans="9:18" x14ac:dyDescent="0.2">
      <c r="I808"/>
      <c r="J808"/>
      <c r="L808"/>
      <c r="M808"/>
      <c r="P808"/>
      <c r="Q808"/>
      <c r="R808"/>
    </row>
    <row r="809" spans="9:18" x14ac:dyDescent="0.2">
      <c r="I809"/>
      <c r="J809"/>
      <c r="L809"/>
      <c r="M809"/>
      <c r="P809"/>
      <c r="Q809"/>
      <c r="R809"/>
    </row>
    <row r="810" spans="9:18" x14ac:dyDescent="0.2">
      <c r="I810"/>
      <c r="J810"/>
      <c r="L810"/>
      <c r="M810"/>
      <c r="P810"/>
      <c r="Q810"/>
      <c r="R810"/>
    </row>
    <row r="811" spans="9:18" x14ac:dyDescent="0.2">
      <c r="I811"/>
      <c r="J811"/>
      <c r="L811"/>
      <c r="M811"/>
      <c r="P811"/>
      <c r="Q811"/>
      <c r="R811"/>
    </row>
    <row r="812" spans="9:18" x14ac:dyDescent="0.2">
      <c r="I812"/>
      <c r="J812"/>
      <c r="L812"/>
      <c r="M812"/>
      <c r="P812"/>
      <c r="Q812"/>
      <c r="R812"/>
    </row>
    <row r="813" spans="9:18" x14ac:dyDescent="0.2">
      <c r="I813"/>
      <c r="J813"/>
      <c r="L813"/>
      <c r="M813"/>
      <c r="P813"/>
      <c r="Q813"/>
      <c r="R813"/>
    </row>
    <row r="814" spans="9:18" x14ac:dyDescent="0.2">
      <c r="I814"/>
      <c r="J814"/>
      <c r="L814"/>
      <c r="M814"/>
      <c r="P814"/>
      <c r="Q814"/>
      <c r="R814"/>
    </row>
    <row r="815" spans="9:18" x14ac:dyDescent="0.2">
      <c r="I815"/>
      <c r="J815"/>
      <c r="L815"/>
      <c r="M815"/>
      <c r="P815"/>
      <c r="Q815"/>
      <c r="R815"/>
    </row>
    <row r="816" spans="9:18" x14ac:dyDescent="0.2">
      <c r="I816"/>
      <c r="J816"/>
      <c r="L816"/>
      <c r="M816"/>
      <c r="P816"/>
      <c r="Q816"/>
      <c r="R816"/>
    </row>
    <row r="817" spans="9:18" x14ac:dyDescent="0.2">
      <c r="I817"/>
      <c r="J817"/>
      <c r="L817"/>
      <c r="M817"/>
      <c r="P817"/>
      <c r="Q817"/>
      <c r="R817"/>
    </row>
    <row r="818" spans="9:18" x14ac:dyDescent="0.2">
      <c r="I818"/>
      <c r="J818"/>
      <c r="L818"/>
      <c r="M818"/>
      <c r="P818"/>
      <c r="Q818"/>
      <c r="R818"/>
    </row>
    <row r="819" spans="9:18" x14ac:dyDescent="0.2">
      <c r="I819"/>
      <c r="J819"/>
      <c r="L819"/>
      <c r="M819"/>
      <c r="P819"/>
      <c r="Q819"/>
      <c r="R819"/>
    </row>
    <row r="820" spans="9:18" x14ac:dyDescent="0.2">
      <c r="I820"/>
      <c r="J820"/>
      <c r="L820"/>
      <c r="M820"/>
      <c r="P820"/>
      <c r="Q820"/>
      <c r="R820"/>
    </row>
    <row r="821" spans="9:18" x14ac:dyDescent="0.2">
      <c r="I821"/>
      <c r="J821"/>
      <c r="L821"/>
      <c r="M821"/>
      <c r="P821"/>
      <c r="Q821"/>
      <c r="R821"/>
    </row>
    <row r="822" spans="9:18" x14ac:dyDescent="0.2">
      <c r="I822"/>
      <c r="J822"/>
      <c r="L822"/>
      <c r="M822"/>
      <c r="P822"/>
      <c r="Q822"/>
      <c r="R822"/>
    </row>
    <row r="823" spans="9:18" x14ac:dyDescent="0.2">
      <c r="I823"/>
      <c r="J823"/>
      <c r="L823"/>
      <c r="M823"/>
      <c r="P823"/>
      <c r="Q823"/>
      <c r="R823"/>
    </row>
    <row r="824" spans="9:18" x14ac:dyDescent="0.2">
      <c r="I824"/>
      <c r="J824"/>
      <c r="L824"/>
      <c r="M824"/>
      <c r="P824"/>
      <c r="Q824"/>
      <c r="R824"/>
    </row>
    <row r="825" spans="9:18" x14ac:dyDescent="0.2">
      <c r="I825"/>
      <c r="J825"/>
      <c r="L825"/>
      <c r="M825"/>
      <c r="P825"/>
      <c r="Q825"/>
      <c r="R825"/>
    </row>
    <row r="826" spans="9:18" x14ac:dyDescent="0.2">
      <c r="I826"/>
      <c r="J826"/>
      <c r="L826"/>
      <c r="M826"/>
      <c r="P826"/>
      <c r="Q826"/>
      <c r="R826"/>
    </row>
    <row r="827" spans="9:18" x14ac:dyDescent="0.2">
      <c r="I827"/>
      <c r="J827"/>
      <c r="L827"/>
      <c r="M827"/>
      <c r="P827"/>
      <c r="Q827"/>
      <c r="R827"/>
    </row>
    <row r="828" spans="9:18" x14ac:dyDescent="0.2">
      <c r="I828"/>
      <c r="J828"/>
      <c r="L828"/>
      <c r="M828"/>
      <c r="P828"/>
      <c r="Q828"/>
      <c r="R828"/>
    </row>
    <row r="829" spans="9:18" x14ac:dyDescent="0.2">
      <c r="I829"/>
      <c r="J829"/>
      <c r="L829"/>
      <c r="M829"/>
      <c r="P829"/>
      <c r="Q829"/>
      <c r="R829"/>
    </row>
    <row r="830" spans="9:18" x14ac:dyDescent="0.2">
      <c r="I830"/>
      <c r="J830"/>
      <c r="L830"/>
      <c r="M830"/>
      <c r="P830"/>
      <c r="Q830"/>
      <c r="R830"/>
    </row>
    <row r="831" spans="9:18" x14ac:dyDescent="0.2">
      <c r="I831"/>
      <c r="J831"/>
      <c r="L831"/>
      <c r="M831"/>
      <c r="P831"/>
      <c r="Q831"/>
      <c r="R831"/>
    </row>
    <row r="832" spans="9:18" x14ac:dyDescent="0.2">
      <c r="I832"/>
      <c r="J832"/>
      <c r="L832"/>
      <c r="M832"/>
      <c r="P832"/>
      <c r="Q832"/>
      <c r="R832"/>
    </row>
    <row r="833" spans="9:18" x14ac:dyDescent="0.2">
      <c r="I833"/>
      <c r="J833"/>
      <c r="L833"/>
      <c r="M833"/>
      <c r="P833"/>
      <c r="Q833"/>
      <c r="R833"/>
    </row>
    <row r="834" spans="9:18" x14ac:dyDescent="0.2">
      <c r="I834"/>
      <c r="J834"/>
      <c r="L834"/>
      <c r="M834"/>
      <c r="P834"/>
      <c r="Q834"/>
      <c r="R834"/>
    </row>
    <row r="835" spans="9:18" x14ac:dyDescent="0.2">
      <c r="I835"/>
      <c r="J835"/>
      <c r="L835"/>
      <c r="M835"/>
      <c r="P835"/>
      <c r="Q835"/>
      <c r="R835"/>
    </row>
    <row r="836" spans="9:18" x14ac:dyDescent="0.2">
      <c r="I836"/>
      <c r="J836"/>
      <c r="L836"/>
      <c r="M836"/>
      <c r="P836"/>
      <c r="Q836"/>
      <c r="R836"/>
    </row>
    <row r="837" spans="9:18" x14ac:dyDescent="0.2">
      <c r="I837"/>
      <c r="J837"/>
      <c r="L837"/>
      <c r="M837"/>
      <c r="P837"/>
      <c r="Q837"/>
      <c r="R837"/>
    </row>
    <row r="838" spans="9:18" x14ac:dyDescent="0.2">
      <c r="I838"/>
      <c r="J838"/>
      <c r="L838"/>
      <c r="M838"/>
      <c r="P838"/>
      <c r="Q838"/>
      <c r="R838"/>
    </row>
    <row r="839" spans="9:18" x14ac:dyDescent="0.2">
      <c r="I839"/>
      <c r="J839"/>
      <c r="L839"/>
      <c r="M839"/>
      <c r="P839"/>
      <c r="Q839"/>
      <c r="R839"/>
    </row>
    <row r="840" spans="9:18" x14ac:dyDescent="0.2">
      <c r="I840"/>
      <c r="J840"/>
      <c r="L840"/>
      <c r="M840"/>
      <c r="P840"/>
      <c r="Q840"/>
      <c r="R840"/>
    </row>
    <row r="841" spans="9:18" x14ac:dyDescent="0.2">
      <c r="I841"/>
      <c r="J841"/>
      <c r="L841"/>
      <c r="M841"/>
      <c r="P841"/>
      <c r="Q841"/>
      <c r="R841"/>
    </row>
    <row r="842" spans="9:18" x14ac:dyDescent="0.2">
      <c r="I842"/>
      <c r="J842"/>
      <c r="L842"/>
      <c r="M842"/>
      <c r="P842"/>
      <c r="Q842"/>
      <c r="R842"/>
    </row>
    <row r="843" spans="9:18" x14ac:dyDescent="0.2">
      <c r="I843"/>
      <c r="J843"/>
      <c r="L843"/>
      <c r="M843"/>
      <c r="P843"/>
      <c r="Q843"/>
      <c r="R843"/>
    </row>
    <row r="844" spans="9:18" x14ac:dyDescent="0.2">
      <c r="I844"/>
      <c r="J844"/>
      <c r="L844"/>
      <c r="M844"/>
      <c r="P844"/>
      <c r="Q844"/>
      <c r="R844"/>
    </row>
    <row r="845" spans="9:18" x14ac:dyDescent="0.2">
      <c r="I845"/>
      <c r="J845"/>
      <c r="L845"/>
      <c r="M845"/>
      <c r="P845"/>
      <c r="Q845"/>
      <c r="R845"/>
    </row>
    <row r="846" spans="9:18" x14ac:dyDescent="0.2">
      <c r="I846"/>
      <c r="J846"/>
      <c r="L846"/>
      <c r="M846"/>
      <c r="P846"/>
      <c r="Q846"/>
      <c r="R846"/>
    </row>
    <row r="847" spans="9:18" x14ac:dyDescent="0.2">
      <c r="I847"/>
      <c r="J847"/>
      <c r="L847"/>
      <c r="M847"/>
      <c r="P847"/>
      <c r="Q847"/>
      <c r="R847"/>
    </row>
    <row r="848" spans="9:18" x14ac:dyDescent="0.2">
      <c r="I848"/>
      <c r="J848"/>
      <c r="L848"/>
      <c r="M848"/>
      <c r="P848"/>
      <c r="Q848"/>
      <c r="R848"/>
    </row>
    <row r="849" spans="9:18" x14ac:dyDescent="0.2">
      <c r="I849"/>
      <c r="J849"/>
      <c r="L849"/>
      <c r="M849"/>
      <c r="P849"/>
      <c r="Q849"/>
      <c r="R849"/>
    </row>
    <row r="850" spans="9:18" x14ac:dyDescent="0.2">
      <c r="I850"/>
      <c r="J850"/>
      <c r="L850"/>
      <c r="M850"/>
      <c r="P850"/>
      <c r="Q850"/>
      <c r="R850"/>
    </row>
    <row r="851" spans="9:18" x14ac:dyDescent="0.2">
      <c r="I851"/>
      <c r="J851"/>
      <c r="L851"/>
      <c r="M851"/>
      <c r="P851"/>
      <c r="Q851"/>
      <c r="R851"/>
    </row>
    <row r="852" spans="9:18" x14ac:dyDescent="0.2">
      <c r="I852"/>
      <c r="J852"/>
      <c r="L852"/>
      <c r="M852"/>
      <c r="P852"/>
      <c r="Q852"/>
      <c r="R852"/>
    </row>
    <row r="853" spans="9:18" x14ac:dyDescent="0.2">
      <c r="I853"/>
      <c r="J853"/>
      <c r="L853"/>
      <c r="M853"/>
      <c r="P853"/>
      <c r="Q853"/>
      <c r="R853"/>
    </row>
    <row r="854" spans="9:18" x14ac:dyDescent="0.2">
      <c r="I854"/>
      <c r="J854"/>
      <c r="L854"/>
      <c r="M854"/>
      <c r="P854"/>
      <c r="Q854"/>
      <c r="R854"/>
    </row>
    <row r="855" spans="9:18" x14ac:dyDescent="0.2">
      <c r="I855"/>
      <c r="J855"/>
      <c r="L855"/>
      <c r="M855"/>
      <c r="P855"/>
      <c r="Q855"/>
      <c r="R855"/>
    </row>
    <row r="856" spans="9:18" x14ac:dyDescent="0.2">
      <c r="I856"/>
      <c r="J856"/>
      <c r="L856"/>
      <c r="M856"/>
      <c r="P856"/>
      <c r="Q856"/>
      <c r="R856"/>
    </row>
    <row r="857" spans="9:18" x14ac:dyDescent="0.2">
      <c r="I857"/>
      <c r="J857"/>
      <c r="L857"/>
      <c r="M857"/>
      <c r="P857"/>
      <c r="Q857"/>
      <c r="R857"/>
    </row>
    <row r="858" spans="9:18" x14ac:dyDescent="0.2">
      <c r="I858"/>
      <c r="J858"/>
      <c r="L858"/>
      <c r="M858"/>
      <c r="P858"/>
      <c r="Q858"/>
      <c r="R858"/>
    </row>
    <row r="859" spans="9:18" x14ac:dyDescent="0.2">
      <c r="I859"/>
      <c r="J859"/>
      <c r="L859"/>
      <c r="M859"/>
      <c r="P859"/>
      <c r="Q859"/>
      <c r="R859"/>
    </row>
    <row r="860" spans="9:18" x14ac:dyDescent="0.2">
      <c r="I860"/>
      <c r="J860"/>
      <c r="L860"/>
      <c r="M860"/>
      <c r="P860"/>
      <c r="Q860"/>
      <c r="R860"/>
    </row>
    <row r="861" spans="9:18" x14ac:dyDescent="0.2">
      <c r="I861"/>
      <c r="J861"/>
      <c r="L861"/>
      <c r="M861"/>
      <c r="P861"/>
      <c r="Q861"/>
      <c r="R861"/>
    </row>
    <row r="862" spans="9:18" x14ac:dyDescent="0.2">
      <c r="I862"/>
      <c r="J862"/>
      <c r="L862"/>
      <c r="M862"/>
      <c r="P862"/>
      <c r="Q862"/>
      <c r="R862"/>
    </row>
    <row r="863" spans="9:18" x14ac:dyDescent="0.2">
      <c r="I863"/>
      <c r="J863"/>
      <c r="L863"/>
      <c r="M863"/>
      <c r="P863"/>
      <c r="Q863"/>
      <c r="R863"/>
    </row>
    <row r="864" spans="9:18" x14ac:dyDescent="0.2">
      <c r="I864"/>
      <c r="J864"/>
      <c r="L864"/>
      <c r="M864"/>
      <c r="P864"/>
      <c r="Q864"/>
      <c r="R864"/>
    </row>
    <row r="865" spans="9:18" x14ac:dyDescent="0.2">
      <c r="I865"/>
      <c r="J865"/>
      <c r="L865"/>
      <c r="M865"/>
      <c r="P865"/>
      <c r="Q865"/>
      <c r="R865"/>
    </row>
    <row r="866" spans="9:18" x14ac:dyDescent="0.2">
      <c r="I866"/>
      <c r="J866"/>
      <c r="L866"/>
      <c r="M866"/>
      <c r="P866"/>
      <c r="Q866"/>
      <c r="R866"/>
    </row>
    <row r="867" spans="9:18" x14ac:dyDescent="0.2">
      <c r="I867"/>
      <c r="J867"/>
      <c r="L867"/>
      <c r="M867"/>
      <c r="P867"/>
      <c r="Q867"/>
      <c r="R867"/>
    </row>
    <row r="868" spans="9:18" x14ac:dyDescent="0.2">
      <c r="I868"/>
      <c r="J868"/>
      <c r="L868"/>
      <c r="M868"/>
      <c r="P868"/>
      <c r="Q868"/>
      <c r="R868"/>
    </row>
    <row r="869" spans="9:18" x14ac:dyDescent="0.2">
      <c r="I869"/>
      <c r="J869"/>
      <c r="L869"/>
      <c r="M869"/>
      <c r="P869"/>
      <c r="Q869"/>
      <c r="R869"/>
    </row>
    <row r="870" spans="9:18" x14ac:dyDescent="0.2">
      <c r="I870"/>
      <c r="J870"/>
      <c r="L870"/>
      <c r="M870"/>
      <c r="P870"/>
      <c r="Q870"/>
      <c r="R870"/>
    </row>
    <row r="871" spans="9:18" x14ac:dyDescent="0.2">
      <c r="I871"/>
      <c r="J871"/>
      <c r="L871"/>
      <c r="M871"/>
      <c r="P871"/>
      <c r="Q871"/>
      <c r="R871"/>
    </row>
    <row r="872" spans="9:18" x14ac:dyDescent="0.2">
      <c r="I872"/>
      <c r="J872"/>
      <c r="L872"/>
      <c r="M872"/>
      <c r="P872"/>
      <c r="Q872"/>
      <c r="R872"/>
    </row>
    <row r="873" spans="9:18" x14ac:dyDescent="0.2">
      <c r="I873"/>
      <c r="J873"/>
      <c r="L873"/>
      <c r="M873"/>
      <c r="P873"/>
      <c r="Q873"/>
      <c r="R873"/>
    </row>
    <row r="874" spans="9:18" x14ac:dyDescent="0.2">
      <c r="I874"/>
      <c r="J874"/>
      <c r="L874"/>
      <c r="M874"/>
      <c r="P874"/>
      <c r="Q874"/>
      <c r="R874"/>
    </row>
    <row r="875" spans="9:18" x14ac:dyDescent="0.2">
      <c r="I875"/>
      <c r="J875"/>
      <c r="L875"/>
      <c r="M875"/>
      <c r="P875"/>
      <c r="Q875"/>
      <c r="R875"/>
    </row>
    <row r="876" spans="9:18" x14ac:dyDescent="0.2">
      <c r="I876"/>
      <c r="J876"/>
      <c r="L876"/>
      <c r="M876"/>
      <c r="P876"/>
      <c r="Q876"/>
      <c r="R876"/>
    </row>
    <row r="877" spans="9:18" x14ac:dyDescent="0.2">
      <c r="I877"/>
      <c r="J877"/>
      <c r="L877"/>
      <c r="M877"/>
      <c r="P877"/>
      <c r="Q877"/>
      <c r="R877"/>
    </row>
    <row r="878" spans="9:18" x14ac:dyDescent="0.2">
      <c r="I878"/>
      <c r="J878"/>
      <c r="L878"/>
      <c r="M878"/>
      <c r="P878"/>
      <c r="Q878"/>
      <c r="R878"/>
    </row>
    <row r="879" spans="9:18" x14ac:dyDescent="0.2">
      <c r="I879"/>
      <c r="J879"/>
      <c r="L879"/>
      <c r="M879"/>
      <c r="P879"/>
      <c r="Q879"/>
      <c r="R879"/>
    </row>
    <row r="880" spans="9:18" x14ac:dyDescent="0.2">
      <c r="I880"/>
      <c r="J880"/>
      <c r="L880"/>
      <c r="M880"/>
      <c r="P880"/>
      <c r="Q880"/>
      <c r="R880"/>
    </row>
    <row r="881" spans="9:18" x14ac:dyDescent="0.2">
      <c r="I881"/>
      <c r="J881"/>
      <c r="L881"/>
      <c r="M881"/>
      <c r="P881"/>
      <c r="Q881"/>
      <c r="R881"/>
    </row>
    <row r="882" spans="9:18" x14ac:dyDescent="0.2">
      <c r="I882"/>
      <c r="J882"/>
      <c r="L882"/>
      <c r="M882"/>
      <c r="P882"/>
      <c r="Q882"/>
      <c r="R882"/>
    </row>
    <row r="883" spans="9:18" x14ac:dyDescent="0.2">
      <c r="I883"/>
      <c r="J883"/>
      <c r="L883"/>
      <c r="M883"/>
      <c r="P883"/>
      <c r="Q883"/>
      <c r="R883"/>
    </row>
    <row r="884" spans="9:18" x14ac:dyDescent="0.2">
      <c r="I884"/>
      <c r="J884"/>
      <c r="L884"/>
      <c r="M884"/>
      <c r="P884"/>
      <c r="Q884"/>
      <c r="R884"/>
    </row>
    <row r="885" spans="9:18" x14ac:dyDescent="0.2">
      <c r="I885"/>
      <c r="J885"/>
      <c r="L885"/>
      <c r="M885"/>
      <c r="P885"/>
      <c r="Q885"/>
      <c r="R885"/>
    </row>
    <row r="886" spans="9:18" x14ac:dyDescent="0.2">
      <c r="I886"/>
      <c r="J886"/>
      <c r="L886"/>
      <c r="M886"/>
      <c r="P886"/>
      <c r="Q886"/>
      <c r="R886"/>
    </row>
    <row r="887" spans="9:18" x14ac:dyDescent="0.2">
      <c r="I887"/>
      <c r="J887"/>
      <c r="L887"/>
      <c r="M887"/>
      <c r="P887"/>
      <c r="Q887"/>
      <c r="R887"/>
    </row>
    <row r="888" spans="9:18" x14ac:dyDescent="0.2">
      <c r="I888"/>
      <c r="J888"/>
      <c r="L888"/>
      <c r="M888"/>
      <c r="P888"/>
      <c r="Q888"/>
      <c r="R888"/>
    </row>
    <row r="889" spans="9:18" x14ac:dyDescent="0.2">
      <c r="I889"/>
      <c r="J889"/>
      <c r="L889"/>
      <c r="M889"/>
      <c r="P889"/>
      <c r="Q889"/>
      <c r="R889"/>
    </row>
    <row r="890" spans="9:18" x14ac:dyDescent="0.2">
      <c r="I890"/>
      <c r="J890"/>
      <c r="L890"/>
      <c r="M890"/>
      <c r="P890"/>
      <c r="Q890"/>
      <c r="R890"/>
    </row>
    <row r="891" spans="9:18" x14ac:dyDescent="0.2">
      <c r="I891"/>
      <c r="J891"/>
      <c r="L891"/>
      <c r="M891"/>
      <c r="P891"/>
      <c r="Q891"/>
      <c r="R891"/>
    </row>
    <row r="892" spans="9:18" x14ac:dyDescent="0.2">
      <c r="I892"/>
      <c r="J892"/>
      <c r="L892"/>
      <c r="M892"/>
      <c r="P892"/>
      <c r="Q892"/>
      <c r="R892"/>
    </row>
    <row r="893" spans="9:18" x14ac:dyDescent="0.2">
      <c r="I893"/>
      <c r="J893"/>
      <c r="L893"/>
      <c r="M893"/>
      <c r="P893"/>
      <c r="Q893"/>
      <c r="R893"/>
    </row>
    <row r="894" spans="9:18" x14ac:dyDescent="0.2">
      <c r="I894"/>
      <c r="J894"/>
      <c r="L894"/>
      <c r="M894"/>
      <c r="P894"/>
      <c r="Q894"/>
      <c r="R894"/>
    </row>
    <row r="895" spans="9:18" x14ac:dyDescent="0.2">
      <c r="I895"/>
      <c r="J895"/>
      <c r="L895"/>
      <c r="M895"/>
      <c r="P895"/>
      <c r="Q895"/>
      <c r="R895"/>
    </row>
    <row r="896" spans="9:18" x14ac:dyDescent="0.2">
      <c r="I896"/>
      <c r="J896"/>
      <c r="L896"/>
      <c r="M896"/>
      <c r="P896"/>
      <c r="Q896"/>
      <c r="R896"/>
    </row>
    <row r="897" spans="9:18" x14ac:dyDescent="0.2">
      <c r="I897"/>
      <c r="J897"/>
      <c r="L897"/>
      <c r="M897"/>
      <c r="P897"/>
      <c r="Q897"/>
      <c r="R897"/>
    </row>
    <row r="898" spans="9:18" x14ac:dyDescent="0.2">
      <c r="I898"/>
      <c r="J898"/>
      <c r="L898"/>
      <c r="M898"/>
      <c r="P898"/>
      <c r="Q898"/>
      <c r="R898"/>
    </row>
    <row r="899" spans="9:18" x14ac:dyDescent="0.2">
      <c r="I899"/>
      <c r="J899"/>
      <c r="L899"/>
      <c r="M899"/>
      <c r="P899"/>
      <c r="Q899"/>
      <c r="R899"/>
    </row>
    <row r="900" spans="9:18" x14ac:dyDescent="0.2">
      <c r="I900"/>
      <c r="J900"/>
      <c r="L900"/>
      <c r="M900"/>
      <c r="P900"/>
      <c r="Q900"/>
      <c r="R900"/>
    </row>
    <row r="901" spans="9:18" x14ac:dyDescent="0.2">
      <c r="I901"/>
      <c r="J901"/>
      <c r="L901"/>
      <c r="M901"/>
      <c r="P901"/>
      <c r="Q901"/>
      <c r="R901"/>
    </row>
    <row r="902" spans="9:18" x14ac:dyDescent="0.2">
      <c r="I902"/>
      <c r="J902"/>
      <c r="L902"/>
      <c r="M902"/>
      <c r="P902"/>
      <c r="Q902"/>
      <c r="R902"/>
    </row>
    <row r="903" spans="9:18" x14ac:dyDescent="0.2">
      <c r="I903"/>
      <c r="J903"/>
      <c r="L903"/>
      <c r="M903"/>
      <c r="P903"/>
      <c r="Q903"/>
      <c r="R903"/>
    </row>
    <row r="904" spans="9:18" x14ac:dyDescent="0.2">
      <c r="I904"/>
      <c r="J904"/>
      <c r="L904"/>
      <c r="M904"/>
      <c r="P904"/>
      <c r="Q904"/>
      <c r="R904"/>
    </row>
    <row r="905" spans="9:18" x14ac:dyDescent="0.2">
      <c r="I905"/>
      <c r="J905"/>
      <c r="L905"/>
      <c r="M905"/>
      <c r="P905"/>
      <c r="Q905"/>
      <c r="R905"/>
    </row>
    <row r="906" spans="9:18" x14ac:dyDescent="0.2">
      <c r="I906"/>
      <c r="J906"/>
      <c r="L906"/>
      <c r="M906"/>
      <c r="P906"/>
      <c r="Q906"/>
      <c r="R906"/>
    </row>
    <row r="907" spans="9:18" x14ac:dyDescent="0.2">
      <c r="I907"/>
      <c r="J907"/>
      <c r="L907"/>
      <c r="M907"/>
      <c r="P907"/>
      <c r="Q907"/>
      <c r="R907"/>
    </row>
    <row r="908" spans="9:18" x14ac:dyDescent="0.2">
      <c r="I908"/>
      <c r="J908"/>
      <c r="L908"/>
      <c r="M908"/>
      <c r="P908"/>
      <c r="Q908"/>
      <c r="R908"/>
    </row>
    <row r="909" spans="9:18" x14ac:dyDescent="0.2">
      <c r="I909"/>
      <c r="J909"/>
      <c r="L909"/>
      <c r="M909"/>
      <c r="P909"/>
      <c r="Q909"/>
      <c r="R909"/>
    </row>
    <row r="910" spans="9:18" x14ac:dyDescent="0.2">
      <c r="I910"/>
      <c r="J910"/>
      <c r="L910"/>
      <c r="M910"/>
      <c r="P910"/>
      <c r="Q910"/>
      <c r="R910"/>
    </row>
    <row r="911" spans="9:18" x14ac:dyDescent="0.2">
      <c r="I911"/>
      <c r="J911"/>
      <c r="L911"/>
      <c r="M911"/>
      <c r="P911"/>
      <c r="Q911"/>
      <c r="R911"/>
    </row>
    <row r="912" spans="9:18" x14ac:dyDescent="0.2">
      <c r="I912"/>
      <c r="J912"/>
      <c r="L912"/>
      <c r="M912"/>
      <c r="P912"/>
      <c r="Q912"/>
      <c r="R912"/>
    </row>
    <row r="913" spans="9:18" x14ac:dyDescent="0.2">
      <c r="I913"/>
      <c r="J913"/>
      <c r="L913"/>
      <c r="M913"/>
      <c r="P913"/>
      <c r="Q913"/>
      <c r="R913"/>
    </row>
    <row r="914" spans="9:18" x14ac:dyDescent="0.2">
      <c r="I914"/>
      <c r="J914"/>
      <c r="L914"/>
      <c r="M914"/>
      <c r="P914"/>
      <c r="Q914"/>
      <c r="R914"/>
    </row>
    <row r="915" spans="9:18" x14ac:dyDescent="0.2">
      <c r="I915"/>
      <c r="J915"/>
      <c r="L915"/>
      <c r="M915"/>
      <c r="P915"/>
      <c r="Q915"/>
      <c r="R915"/>
    </row>
    <row r="916" spans="9:18" x14ac:dyDescent="0.2">
      <c r="I916"/>
      <c r="J916"/>
      <c r="L916"/>
      <c r="M916"/>
      <c r="P916"/>
      <c r="Q916"/>
      <c r="R916"/>
    </row>
    <row r="917" spans="9:18" x14ac:dyDescent="0.2">
      <c r="I917"/>
      <c r="J917"/>
      <c r="L917"/>
      <c r="M917"/>
      <c r="P917"/>
      <c r="Q917"/>
      <c r="R917"/>
    </row>
    <row r="918" spans="9:18" x14ac:dyDescent="0.2">
      <c r="I918"/>
      <c r="J918"/>
      <c r="L918"/>
      <c r="M918"/>
      <c r="P918"/>
      <c r="Q918"/>
      <c r="R918"/>
    </row>
    <row r="919" spans="9:18" x14ac:dyDescent="0.2">
      <c r="I919"/>
      <c r="J919"/>
      <c r="L919"/>
      <c r="M919"/>
      <c r="P919"/>
      <c r="Q919"/>
      <c r="R919"/>
    </row>
    <row r="920" spans="9:18" x14ac:dyDescent="0.2">
      <c r="I920"/>
      <c r="J920"/>
      <c r="L920"/>
      <c r="M920"/>
      <c r="P920"/>
      <c r="Q920"/>
      <c r="R920"/>
    </row>
    <row r="921" spans="9:18" x14ac:dyDescent="0.2">
      <c r="I921"/>
      <c r="J921"/>
      <c r="L921"/>
      <c r="M921"/>
      <c r="P921"/>
      <c r="Q921"/>
      <c r="R921"/>
    </row>
    <row r="922" spans="9:18" x14ac:dyDescent="0.2">
      <c r="I922"/>
      <c r="J922"/>
      <c r="L922"/>
      <c r="M922"/>
      <c r="P922"/>
      <c r="Q922"/>
      <c r="R922"/>
    </row>
    <row r="923" spans="9:18" x14ac:dyDescent="0.2">
      <c r="I923"/>
      <c r="J923"/>
      <c r="L923"/>
      <c r="M923"/>
      <c r="P923"/>
      <c r="Q923"/>
      <c r="R923"/>
    </row>
    <row r="924" spans="9:18" x14ac:dyDescent="0.2">
      <c r="I924"/>
      <c r="J924"/>
      <c r="L924"/>
      <c r="M924"/>
      <c r="P924"/>
      <c r="Q924"/>
      <c r="R924"/>
    </row>
    <row r="925" spans="9:18" x14ac:dyDescent="0.2">
      <c r="I925"/>
      <c r="J925"/>
      <c r="L925"/>
      <c r="M925"/>
      <c r="P925"/>
      <c r="Q925"/>
      <c r="R925"/>
    </row>
    <row r="926" spans="9:18" x14ac:dyDescent="0.2">
      <c r="I926"/>
      <c r="J926"/>
      <c r="L926"/>
      <c r="M926"/>
      <c r="P926"/>
      <c r="Q926"/>
      <c r="R926"/>
    </row>
    <row r="927" spans="9:18" x14ac:dyDescent="0.2">
      <c r="I927"/>
      <c r="J927"/>
      <c r="L927"/>
      <c r="M927"/>
      <c r="P927"/>
      <c r="Q927"/>
      <c r="R927"/>
    </row>
    <row r="928" spans="9:18" x14ac:dyDescent="0.2">
      <c r="I928"/>
      <c r="J928"/>
      <c r="L928"/>
      <c r="M928"/>
      <c r="P928"/>
      <c r="Q928"/>
      <c r="R928"/>
    </row>
    <row r="929" spans="9:18" x14ac:dyDescent="0.2">
      <c r="I929"/>
      <c r="J929"/>
      <c r="L929"/>
      <c r="M929"/>
      <c r="P929"/>
      <c r="Q929"/>
      <c r="R929"/>
    </row>
    <row r="930" spans="9:18" x14ac:dyDescent="0.2">
      <c r="I930"/>
      <c r="J930"/>
      <c r="L930"/>
      <c r="M930"/>
      <c r="P930"/>
      <c r="Q930"/>
      <c r="R930"/>
    </row>
    <row r="931" spans="9:18" x14ac:dyDescent="0.2">
      <c r="I931"/>
      <c r="J931"/>
      <c r="L931"/>
      <c r="M931"/>
      <c r="P931"/>
      <c r="Q931"/>
      <c r="R931"/>
    </row>
    <row r="932" spans="9:18" x14ac:dyDescent="0.2">
      <c r="I932"/>
      <c r="J932"/>
      <c r="L932"/>
      <c r="M932"/>
      <c r="P932"/>
      <c r="Q932"/>
      <c r="R932"/>
    </row>
    <row r="933" spans="9:18" x14ac:dyDescent="0.2">
      <c r="I933"/>
      <c r="J933"/>
      <c r="L933"/>
      <c r="M933"/>
      <c r="P933"/>
      <c r="Q933"/>
      <c r="R933"/>
    </row>
    <row r="934" spans="9:18" x14ac:dyDescent="0.2">
      <c r="I934"/>
      <c r="J934"/>
      <c r="L934"/>
      <c r="M934"/>
      <c r="P934"/>
      <c r="Q934"/>
      <c r="R934"/>
    </row>
    <row r="935" spans="9:18" x14ac:dyDescent="0.2">
      <c r="I935"/>
      <c r="J935"/>
      <c r="L935"/>
      <c r="M935"/>
      <c r="P935"/>
      <c r="Q935"/>
      <c r="R935"/>
    </row>
    <row r="936" spans="9:18" x14ac:dyDescent="0.2">
      <c r="I936"/>
      <c r="J936"/>
      <c r="L936"/>
      <c r="M936"/>
      <c r="P936"/>
      <c r="Q936"/>
      <c r="R936"/>
    </row>
    <row r="937" spans="9:18" x14ac:dyDescent="0.2">
      <c r="I937"/>
      <c r="J937"/>
      <c r="L937"/>
      <c r="M937"/>
      <c r="P937"/>
      <c r="Q937"/>
      <c r="R937"/>
    </row>
    <row r="938" spans="9:18" x14ac:dyDescent="0.2">
      <c r="I938"/>
      <c r="J938"/>
      <c r="L938"/>
      <c r="M938"/>
      <c r="P938"/>
      <c r="Q938"/>
      <c r="R938"/>
    </row>
    <row r="939" spans="9:18" x14ac:dyDescent="0.2">
      <c r="I939"/>
      <c r="J939"/>
      <c r="L939"/>
      <c r="M939"/>
      <c r="P939"/>
      <c r="Q939"/>
      <c r="R939"/>
    </row>
    <row r="940" spans="9:18" x14ac:dyDescent="0.2">
      <c r="I940"/>
      <c r="J940"/>
      <c r="L940"/>
      <c r="M940"/>
      <c r="P940"/>
      <c r="Q940"/>
      <c r="R940"/>
    </row>
    <row r="941" spans="9:18" x14ac:dyDescent="0.2">
      <c r="I941"/>
      <c r="J941"/>
      <c r="L941"/>
      <c r="M941"/>
      <c r="P941"/>
      <c r="Q941"/>
      <c r="R941"/>
    </row>
    <row r="942" spans="9:18" x14ac:dyDescent="0.2">
      <c r="I942"/>
      <c r="J942"/>
      <c r="L942"/>
      <c r="M942"/>
      <c r="P942"/>
      <c r="Q942"/>
      <c r="R942"/>
    </row>
    <row r="943" spans="9:18" x14ac:dyDescent="0.2">
      <c r="I943"/>
      <c r="J943"/>
      <c r="L943"/>
      <c r="M943"/>
      <c r="P943"/>
      <c r="Q943"/>
      <c r="R943"/>
    </row>
    <row r="944" spans="9:18" x14ac:dyDescent="0.2">
      <c r="I944"/>
      <c r="J944"/>
      <c r="L944"/>
      <c r="M944"/>
      <c r="P944"/>
      <c r="Q944"/>
      <c r="R944"/>
    </row>
    <row r="945" spans="9:18" x14ac:dyDescent="0.2">
      <c r="I945"/>
      <c r="J945"/>
      <c r="L945"/>
      <c r="M945"/>
      <c r="P945"/>
      <c r="Q945"/>
      <c r="R945"/>
    </row>
    <row r="946" spans="9:18" x14ac:dyDescent="0.2">
      <c r="I946"/>
      <c r="J946"/>
      <c r="L946"/>
      <c r="M946"/>
      <c r="P946"/>
      <c r="Q946"/>
      <c r="R946"/>
    </row>
    <row r="947" spans="9:18" x14ac:dyDescent="0.2">
      <c r="I947"/>
      <c r="J947"/>
      <c r="L947"/>
      <c r="M947"/>
      <c r="P947"/>
      <c r="Q947"/>
      <c r="R947"/>
    </row>
    <row r="948" spans="9:18" x14ac:dyDescent="0.2">
      <c r="I948"/>
      <c r="J948"/>
      <c r="L948"/>
      <c r="M948"/>
      <c r="P948"/>
      <c r="Q948"/>
      <c r="R948"/>
    </row>
    <row r="949" spans="9:18" x14ac:dyDescent="0.2">
      <c r="I949"/>
      <c r="J949"/>
      <c r="L949"/>
      <c r="M949"/>
      <c r="P949"/>
      <c r="Q949"/>
      <c r="R949"/>
    </row>
    <row r="950" spans="9:18" x14ac:dyDescent="0.2">
      <c r="I950"/>
      <c r="J950"/>
      <c r="L950"/>
      <c r="M950"/>
      <c r="P950"/>
      <c r="Q950"/>
      <c r="R950"/>
    </row>
    <row r="951" spans="9:18" x14ac:dyDescent="0.2">
      <c r="I951"/>
      <c r="J951"/>
      <c r="L951"/>
      <c r="M951"/>
      <c r="P951"/>
      <c r="Q951"/>
      <c r="R951"/>
    </row>
    <row r="952" spans="9:18" x14ac:dyDescent="0.2">
      <c r="I952"/>
      <c r="J952"/>
      <c r="L952"/>
      <c r="M952"/>
      <c r="P952"/>
      <c r="Q952"/>
      <c r="R952"/>
    </row>
    <row r="953" spans="9:18" x14ac:dyDescent="0.2">
      <c r="I953"/>
      <c r="J953"/>
      <c r="L953"/>
      <c r="M953"/>
      <c r="P953"/>
      <c r="Q953"/>
      <c r="R953"/>
    </row>
    <row r="954" spans="9:18" x14ac:dyDescent="0.2">
      <c r="I954"/>
      <c r="J954"/>
      <c r="L954"/>
      <c r="M954"/>
      <c r="P954"/>
      <c r="Q954"/>
      <c r="R954"/>
    </row>
    <row r="955" spans="9:18" x14ac:dyDescent="0.2">
      <c r="I955"/>
      <c r="J955"/>
      <c r="L955"/>
      <c r="M955"/>
      <c r="P955"/>
      <c r="Q955"/>
      <c r="R955"/>
    </row>
    <row r="956" spans="9:18" x14ac:dyDescent="0.2">
      <c r="I956"/>
      <c r="J956"/>
      <c r="L956"/>
      <c r="M956"/>
      <c r="P956"/>
      <c r="Q956"/>
      <c r="R956"/>
    </row>
    <row r="957" spans="9:18" x14ac:dyDescent="0.2">
      <c r="I957"/>
      <c r="J957"/>
      <c r="L957"/>
      <c r="M957"/>
      <c r="P957"/>
      <c r="Q957"/>
      <c r="R957"/>
    </row>
    <row r="958" spans="9:18" x14ac:dyDescent="0.2">
      <c r="I958"/>
      <c r="J958"/>
      <c r="L958"/>
      <c r="M958"/>
      <c r="P958"/>
      <c r="Q958"/>
      <c r="R958"/>
    </row>
    <row r="959" spans="9:18" x14ac:dyDescent="0.2">
      <c r="I959"/>
      <c r="J959"/>
      <c r="L959"/>
      <c r="M959"/>
      <c r="P959"/>
      <c r="Q959"/>
      <c r="R959"/>
    </row>
    <row r="960" spans="9:18" x14ac:dyDescent="0.2">
      <c r="I960"/>
      <c r="J960"/>
      <c r="L960"/>
      <c r="M960"/>
      <c r="P960"/>
      <c r="Q960"/>
      <c r="R960"/>
    </row>
    <row r="961" spans="9:18" x14ac:dyDescent="0.2">
      <c r="I961"/>
      <c r="J961"/>
      <c r="L961"/>
      <c r="M961"/>
      <c r="P961"/>
      <c r="Q961"/>
      <c r="R961"/>
    </row>
    <row r="962" spans="9:18" x14ac:dyDescent="0.2">
      <c r="I962"/>
      <c r="J962"/>
      <c r="L962"/>
      <c r="M962"/>
      <c r="P962"/>
      <c r="Q962"/>
      <c r="R962"/>
    </row>
    <row r="963" spans="9:18" x14ac:dyDescent="0.2">
      <c r="I963"/>
      <c r="J963"/>
      <c r="L963"/>
      <c r="M963"/>
      <c r="P963"/>
      <c r="Q963"/>
      <c r="R963"/>
    </row>
    <row r="964" spans="9:18" x14ac:dyDescent="0.2">
      <c r="I964"/>
      <c r="J964"/>
      <c r="L964"/>
      <c r="M964"/>
      <c r="P964"/>
      <c r="Q964"/>
      <c r="R964"/>
    </row>
    <row r="965" spans="9:18" x14ac:dyDescent="0.2">
      <c r="I965"/>
      <c r="J965"/>
      <c r="L965"/>
      <c r="M965"/>
      <c r="P965"/>
      <c r="Q965"/>
      <c r="R965"/>
    </row>
    <row r="966" spans="9:18" x14ac:dyDescent="0.2">
      <c r="I966"/>
      <c r="J966"/>
      <c r="L966"/>
      <c r="M966"/>
      <c r="P966"/>
      <c r="Q966"/>
      <c r="R966"/>
    </row>
    <row r="967" spans="9:18" x14ac:dyDescent="0.2">
      <c r="I967"/>
      <c r="J967"/>
      <c r="L967"/>
      <c r="M967"/>
      <c r="P967"/>
      <c r="Q967"/>
      <c r="R967"/>
    </row>
    <row r="968" spans="9:18" x14ac:dyDescent="0.2">
      <c r="I968"/>
      <c r="L968"/>
      <c r="M968"/>
      <c r="P968"/>
      <c r="Q968"/>
      <c r="R968"/>
    </row>
    <row r="969" spans="9:18" x14ac:dyDescent="0.2">
      <c r="I969"/>
      <c r="L969"/>
      <c r="M969"/>
      <c r="P969"/>
      <c r="Q969"/>
      <c r="R969"/>
    </row>
    <row r="970" spans="9:18" x14ac:dyDescent="0.2">
      <c r="I970"/>
      <c r="L970"/>
      <c r="M970"/>
      <c r="P970"/>
      <c r="Q970"/>
      <c r="R970"/>
    </row>
    <row r="971" spans="9:18" x14ac:dyDescent="0.2">
      <c r="I971"/>
      <c r="L971"/>
      <c r="M971"/>
      <c r="P971"/>
      <c r="Q971"/>
      <c r="R971"/>
    </row>
    <row r="972" spans="9:18" x14ac:dyDescent="0.2">
      <c r="I972"/>
      <c r="L972"/>
      <c r="M972"/>
      <c r="P972"/>
      <c r="Q972"/>
      <c r="R972"/>
    </row>
    <row r="973" spans="9:18" x14ac:dyDescent="0.2">
      <c r="I973"/>
      <c r="L973"/>
      <c r="M973"/>
      <c r="P973"/>
      <c r="Q973"/>
      <c r="R973"/>
    </row>
    <row r="974" spans="9:18" x14ac:dyDescent="0.2">
      <c r="I974"/>
      <c r="L974"/>
      <c r="M974"/>
      <c r="P974"/>
      <c r="Q974"/>
      <c r="R974"/>
    </row>
    <row r="975" spans="9:18" x14ac:dyDescent="0.2">
      <c r="I975"/>
      <c r="L975"/>
      <c r="M975"/>
      <c r="P975"/>
      <c r="Q975"/>
      <c r="R975"/>
    </row>
    <row r="976" spans="9:18" x14ac:dyDescent="0.2">
      <c r="I976"/>
      <c r="L976"/>
      <c r="M976"/>
      <c r="P976"/>
      <c r="Q976"/>
      <c r="R976"/>
    </row>
    <row r="977" spans="9:18" x14ac:dyDescent="0.2">
      <c r="I977"/>
      <c r="L977"/>
      <c r="M977"/>
      <c r="P977"/>
      <c r="Q977"/>
      <c r="R977"/>
    </row>
    <row r="978" spans="9:18" x14ac:dyDescent="0.2">
      <c r="I978"/>
      <c r="L978"/>
      <c r="M978"/>
      <c r="P978"/>
      <c r="Q978"/>
      <c r="R978"/>
    </row>
    <row r="979" spans="9:18" x14ac:dyDescent="0.2">
      <c r="I979"/>
      <c r="L979"/>
      <c r="M979"/>
      <c r="P979"/>
      <c r="Q979"/>
      <c r="R979"/>
    </row>
    <row r="980" spans="9:18" x14ac:dyDescent="0.2">
      <c r="I980"/>
      <c r="L980"/>
      <c r="M980"/>
      <c r="P980"/>
      <c r="Q980"/>
      <c r="R980"/>
    </row>
    <row r="981" spans="9:18" x14ac:dyDescent="0.2">
      <c r="I981"/>
      <c r="L981"/>
      <c r="M981"/>
      <c r="P981"/>
      <c r="Q981"/>
      <c r="R981"/>
    </row>
    <row r="982" spans="9:18" x14ac:dyDescent="0.2">
      <c r="I982"/>
      <c r="L982"/>
      <c r="M982"/>
      <c r="P982"/>
      <c r="Q982"/>
      <c r="R982"/>
    </row>
    <row r="983" spans="9:18" x14ac:dyDescent="0.2">
      <c r="I983"/>
      <c r="L983"/>
      <c r="M983"/>
      <c r="P983"/>
      <c r="Q983"/>
      <c r="R983"/>
    </row>
    <row r="984" spans="9:18" x14ac:dyDescent="0.2">
      <c r="I984"/>
      <c r="L984"/>
      <c r="M984"/>
      <c r="P984"/>
      <c r="Q984"/>
      <c r="R984"/>
    </row>
    <row r="985" spans="9:18" x14ac:dyDescent="0.2">
      <c r="I985"/>
      <c r="L985"/>
      <c r="M985"/>
      <c r="P985"/>
      <c r="Q985"/>
      <c r="R985"/>
    </row>
    <row r="986" spans="9:18" x14ac:dyDescent="0.2">
      <c r="I986"/>
      <c r="L986"/>
      <c r="M986"/>
      <c r="P986"/>
      <c r="Q986"/>
      <c r="R986"/>
    </row>
    <row r="987" spans="9:18" x14ac:dyDescent="0.2">
      <c r="I987"/>
      <c r="L987"/>
      <c r="M987"/>
      <c r="P987"/>
      <c r="Q987"/>
      <c r="R987"/>
    </row>
    <row r="988" spans="9:18" x14ac:dyDescent="0.2">
      <c r="I988"/>
      <c r="L988"/>
      <c r="M988"/>
      <c r="P988"/>
      <c r="Q988"/>
      <c r="R988"/>
    </row>
    <row r="989" spans="9:18" x14ac:dyDescent="0.2">
      <c r="I989"/>
      <c r="L989"/>
      <c r="M989"/>
      <c r="P989"/>
      <c r="Q989"/>
      <c r="R989"/>
    </row>
    <row r="990" spans="9:18" x14ac:dyDescent="0.2">
      <c r="I990"/>
      <c r="L990"/>
      <c r="M990"/>
      <c r="P990"/>
      <c r="Q990"/>
      <c r="R990"/>
    </row>
    <row r="991" spans="9:18" x14ac:dyDescent="0.2">
      <c r="I991"/>
      <c r="L991"/>
      <c r="M991"/>
      <c r="P991"/>
      <c r="Q991"/>
      <c r="R991"/>
    </row>
    <row r="992" spans="9:18" x14ac:dyDescent="0.2">
      <c r="I992"/>
      <c r="L992"/>
      <c r="M992"/>
      <c r="P992"/>
      <c r="Q992"/>
      <c r="R992"/>
    </row>
    <row r="993" spans="9:18" x14ac:dyDescent="0.2">
      <c r="I993"/>
      <c r="L993"/>
      <c r="M993"/>
      <c r="P993"/>
      <c r="Q993"/>
      <c r="R993"/>
    </row>
    <row r="994" spans="9:18" x14ac:dyDescent="0.2">
      <c r="I994"/>
      <c r="L994"/>
      <c r="M994"/>
      <c r="P994"/>
      <c r="Q994"/>
      <c r="R994"/>
    </row>
    <row r="995" spans="9:18" x14ac:dyDescent="0.2">
      <c r="I995"/>
      <c r="L995"/>
      <c r="M995"/>
      <c r="P995"/>
      <c r="Q995"/>
      <c r="R995"/>
    </row>
    <row r="996" spans="9:18" x14ac:dyDescent="0.2">
      <c r="I996"/>
      <c r="L996"/>
      <c r="M996"/>
      <c r="P996"/>
      <c r="Q996"/>
      <c r="R996"/>
    </row>
    <row r="997" spans="9:18" x14ac:dyDescent="0.2">
      <c r="I997"/>
      <c r="L997"/>
      <c r="M997"/>
      <c r="P997"/>
      <c r="Q997"/>
      <c r="R997"/>
    </row>
    <row r="998" spans="9:18" x14ac:dyDescent="0.2">
      <c r="I998"/>
      <c r="L998"/>
      <c r="M998"/>
      <c r="P998"/>
      <c r="Q998"/>
      <c r="R998"/>
    </row>
    <row r="999" spans="9:18" x14ac:dyDescent="0.2">
      <c r="I999"/>
      <c r="L999"/>
      <c r="M999"/>
      <c r="P999"/>
      <c r="Q999"/>
      <c r="R999"/>
    </row>
    <row r="1000" spans="9:18" x14ac:dyDescent="0.2">
      <c r="I1000"/>
      <c r="L1000"/>
      <c r="M1000"/>
      <c r="P1000"/>
      <c r="Q1000"/>
      <c r="R1000"/>
    </row>
    <row r="1001" spans="9:18" x14ac:dyDescent="0.2">
      <c r="I1001"/>
      <c r="L1001"/>
      <c r="M1001"/>
      <c r="P1001"/>
      <c r="Q1001"/>
      <c r="R1001"/>
    </row>
    <row r="1002" spans="9:18" x14ac:dyDescent="0.2">
      <c r="I1002"/>
      <c r="L1002"/>
      <c r="M1002"/>
      <c r="P1002"/>
      <c r="Q1002"/>
      <c r="R1002"/>
    </row>
    <row r="1003" spans="9:18" x14ac:dyDescent="0.2">
      <c r="I1003"/>
      <c r="L1003"/>
      <c r="M1003"/>
      <c r="P1003"/>
      <c r="Q1003"/>
      <c r="R1003"/>
    </row>
    <row r="1004" spans="9:18" x14ac:dyDescent="0.2">
      <c r="I1004"/>
      <c r="L1004"/>
      <c r="M1004"/>
      <c r="P1004"/>
      <c r="Q1004"/>
      <c r="R1004"/>
    </row>
    <row r="1005" spans="9:18" x14ac:dyDescent="0.2">
      <c r="I1005"/>
      <c r="L1005"/>
      <c r="M1005"/>
      <c r="P1005"/>
      <c r="Q1005"/>
      <c r="R1005"/>
    </row>
    <row r="1006" spans="9:18" x14ac:dyDescent="0.2">
      <c r="I1006"/>
      <c r="L1006"/>
      <c r="M1006"/>
      <c r="P1006"/>
      <c r="Q1006"/>
      <c r="R1006"/>
    </row>
    <row r="1007" spans="9:18" x14ac:dyDescent="0.2">
      <c r="I1007"/>
      <c r="L1007"/>
      <c r="M1007"/>
      <c r="P1007"/>
      <c r="Q1007"/>
      <c r="R1007"/>
    </row>
    <row r="1008" spans="9:18" x14ac:dyDescent="0.2">
      <c r="I1008"/>
      <c r="L1008"/>
      <c r="M1008"/>
      <c r="P1008"/>
      <c r="Q1008"/>
      <c r="R1008"/>
    </row>
    <row r="1009" spans="9:18" x14ac:dyDescent="0.2">
      <c r="I1009"/>
      <c r="L1009"/>
      <c r="M1009"/>
      <c r="P1009"/>
      <c r="Q1009"/>
      <c r="R1009"/>
    </row>
    <row r="1010" spans="9:18" x14ac:dyDescent="0.2">
      <c r="I1010"/>
      <c r="L1010"/>
      <c r="M1010"/>
      <c r="P1010"/>
      <c r="Q1010"/>
      <c r="R1010"/>
    </row>
    <row r="1011" spans="9:18" x14ac:dyDescent="0.2">
      <c r="I1011"/>
      <c r="L1011"/>
      <c r="M1011"/>
      <c r="P1011"/>
      <c r="Q1011"/>
      <c r="R1011"/>
    </row>
    <row r="1012" spans="9:18" x14ac:dyDescent="0.2">
      <c r="I1012"/>
      <c r="L1012"/>
      <c r="M1012"/>
      <c r="P1012"/>
      <c r="Q1012"/>
      <c r="R1012"/>
    </row>
    <row r="1013" spans="9:18" x14ac:dyDescent="0.2">
      <c r="I1013"/>
      <c r="L1013"/>
      <c r="M1013"/>
      <c r="P1013"/>
      <c r="Q1013"/>
      <c r="R1013"/>
    </row>
    <row r="1014" spans="9:18" x14ac:dyDescent="0.2">
      <c r="I1014"/>
      <c r="L1014"/>
      <c r="M1014"/>
      <c r="P1014"/>
      <c r="Q1014"/>
      <c r="R1014"/>
    </row>
    <row r="1015" spans="9:18" x14ac:dyDescent="0.2">
      <c r="I1015"/>
      <c r="L1015"/>
      <c r="M1015"/>
      <c r="P1015"/>
      <c r="Q1015"/>
      <c r="R1015"/>
    </row>
    <row r="1016" spans="9:18" x14ac:dyDescent="0.2">
      <c r="I1016"/>
      <c r="L1016"/>
      <c r="M1016"/>
      <c r="P1016"/>
      <c r="Q1016"/>
      <c r="R1016"/>
    </row>
    <row r="1017" spans="9:18" x14ac:dyDescent="0.2">
      <c r="I1017"/>
    </row>
    <row r="1018" spans="9:18" x14ac:dyDescent="0.2">
      <c r="I1018"/>
      <c r="M1018" s="10" t="e">
        <f>GETPIVOTDATA("Watch_Hours",$L$15)</f>
        <v>#REF!</v>
      </c>
      <c r="Q1018" s="46">
        <f>GETPIVOTDATA("Total Total_Series_Watched",$P$15)</f>
        <v>99746</v>
      </c>
      <c r="R1018" s="46">
        <f>GETPIVOTDATA("Total Total_Movies_Watched",$P$15)</f>
        <v>515897</v>
      </c>
    </row>
    <row r="1019" spans="9:18" x14ac:dyDescent="0.2">
      <c r="I1019"/>
    </row>
    <row r="1020" spans="9:18" ht="34" x14ac:dyDescent="0.2">
      <c r="I1020"/>
      <c r="M1020" s="47" t="s">
        <v>449</v>
      </c>
      <c r="Q1020" s="47" t="s">
        <v>11</v>
      </c>
      <c r="R1020" s="47" t="s">
        <v>10</v>
      </c>
    </row>
    <row r="1021" spans="9:18" x14ac:dyDescent="0.2">
      <c r="I1021"/>
    </row>
    <row r="1022" spans="9:18" x14ac:dyDescent="0.2">
      <c r="I1022"/>
    </row>
    <row r="1023" spans="9:18" x14ac:dyDescent="0.2">
      <c r="I1023"/>
    </row>
    <row r="1024" spans="9:18" x14ac:dyDescent="0.2">
      <c r="I1024"/>
    </row>
    <row r="1025" spans="9:9" x14ac:dyDescent="0.2">
      <c r="I1025"/>
    </row>
    <row r="1026" spans="9:9" x14ac:dyDescent="0.2">
      <c r="I1026"/>
    </row>
    <row r="1027" spans="9:9" x14ac:dyDescent="0.2">
      <c r="I1027"/>
    </row>
    <row r="1028" spans="9:9" x14ac:dyDescent="0.2">
      <c r="I1028"/>
    </row>
    <row r="1029" spans="9:9" x14ac:dyDescent="0.2">
      <c r="I1029"/>
    </row>
    <row r="1030" spans="9:9" x14ac:dyDescent="0.2">
      <c r="I1030"/>
    </row>
    <row r="1031" spans="9:9" x14ac:dyDescent="0.2">
      <c r="I1031"/>
    </row>
    <row r="1032" spans="9:9" x14ac:dyDescent="0.2">
      <c r="I1032"/>
    </row>
    <row r="1033" spans="9:9" x14ac:dyDescent="0.2">
      <c r="I1033"/>
    </row>
    <row r="1034" spans="9:9" x14ac:dyDescent="0.2">
      <c r="I1034"/>
    </row>
    <row r="1035" spans="9:9" x14ac:dyDescent="0.2">
      <c r="I1035"/>
    </row>
    <row r="1036" spans="9:9" x14ac:dyDescent="0.2">
      <c r="I1036"/>
    </row>
    <row r="1037" spans="9:9" x14ac:dyDescent="0.2">
      <c r="I1037"/>
    </row>
    <row r="1038" spans="9:9" x14ac:dyDescent="0.2">
      <c r="I1038"/>
    </row>
    <row r="1039" spans="9:9" x14ac:dyDescent="0.2">
      <c r="I1039"/>
    </row>
    <row r="1040" spans="9:9" x14ac:dyDescent="0.2">
      <c r="I1040"/>
    </row>
    <row r="1041" spans="9:9" x14ac:dyDescent="0.2">
      <c r="I1041"/>
    </row>
    <row r="1042" spans="9:9" x14ac:dyDescent="0.2">
      <c r="I1042"/>
    </row>
    <row r="1043" spans="9:9" x14ac:dyDescent="0.2">
      <c r="I1043"/>
    </row>
    <row r="1044" spans="9:9" x14ac:dyDescent="0.2">
      <c r="I1044"/>
    </row>
    <row r="1045" spans="9:9" x14ac:dyDescent="0.2">
      <c r="I1045"/>
    </row>
    <row r="1046" spans="9:9" x14ac:dyDescent="0.2">
      <c r="I1046"/>
    </row>
    <row r="1047" spans="9:9" x14ac:dyDescent="0.2">
      <c r="I1047"/>
    </row>
    <row r="1048" spans="9:9" x14ac:dyDescent="0.2">
      <c r="I1048"/>
    </row>
    <row r="1049" spans="9:9" x14ac:dyDescent="0.2">
      <c r="I1049"/>
    </row>
    <row r="1050" spans="9:9" x14ac:dyDescent="0.2">
      <c r="I1050"/>
    </row>
    <row r="1051" spans="9:9" x14ac:dyDescent="0.2">
      <c r="I1051"/>
    </row>
    <row r="1052" spans="9:9" x14ac:dyDescent="0.2">
      <c r="I1052"/>
    </row>
    <row r="1053" spans="9:9" x14ac:dyDescent="0.2">
      <c r="I1053"/>
    </row>
    <row r="1054" spans="9:9" x14ac:dyDescent="0.2">
      <c r="I1054"/>
    </row>
    <row r="1055" spans="9:9" x14ac:dyDescent="0.2">
      <c r="I1055"/>
    </row>
    <row r="1056" spans="9:9" x14ac:dyDescent="0.2">
      <c r="I1056"/>
    </row>
    <row r="1057" spans="9:9" x14ac:dyDescent="0.2">
      <c r="I1057"/>
    </row>
    <row r="1058" spans="9:9" x14ac:dyDescent="0.2">
      <c r="I1058"/>
    </row>
    <row r="1059" spans="9:9" x14ac:dyDescent="0.2">
      <c r="I1059"/>
    </row>
    <row r="1060" spans="9:9" x14ac:dyDescent="0.2">
      <c r="I1060"/>
    </row>
    <row r="1061" spans="9:9" x14ac:dyDescent="0.2">
      <c r="I1061"/>
    </row>
    <row r="1062" spans="9:9" x14ac:dyDescent="0.2">
      <c r="I1062"/>
    </row>
    <row r="1063" spans="9:9" x14ac:dyDescent="0.2">
      <c r="I1063"/>
    </row>
    <row r="1064" spans="9:9" x14ac:dyDescent="0.2">
      <c r="I1064"/>
    </row>
    <row r="1065" spans="9:9" x14ac:dyDescent="0.2">
      <c r="I1065"/>
    </row>
    <row r="1066" spans="9:9" x14ac:dyDescent="0.2">
      <c r="I1066"/>
    </row>
    <row r="1067" spans="9:9" x14ac:dyDescent="0.2">
      <c r="I1067"/>
    </row>
    <row r="1068" spans="9:9" x14ac:dyDescent="0.2">
      <c r="I1068"/>
    </row>
    <row r="1069" spans="9:9" x14ac:dyDescent="0.2">
      <c r="I1069"/>
    </row>
    <row r="1070" spans="9:9" x14ac:dyDescent="0.2">
      <c r="I1070"/>
    </row>
    <row r="1071" spans="9:9" x14ac:dyDescent="0.2">
      <c r="I1071"/>
    </row>
    <row r="1072" spans="9:9" x14ac:dyDescent="0.2">
      <c r="I1072"/>
    </row>
    <row r="1073" spans="9:9" x14ac:dyDescent="0.2">
      <c r="I1073"/>
    </row>
    <row r="1074" spans="9:9" x14ac:dyDescent="0.2">
      <c r="I1074"/>
    </row>
    <row r="1075" spans="9:9" x14ac:dyDescent="0.2">
      <c r="I1075"/>
    </row>
    <row r="1076" spans="9:9" x14ac:dyDescent="0.2">
      <c r="I1076"/>
    </row>
    <row r="1077" spans="9:9" x14ac:dyDescent="0.2">
      <c r="I1077"/>
    </row>
    <row r="1078" spans="9:9" x14ac:dyDescent="0.2">
      <c r="I1078"/>
    </row>
    <row r="1079" spans="9:9" x14ac:dyDescent="0.2">
      <c r="I1079"/>
    </row>
    <row r="1080" spans="9:9" x14ac:dyDescent="0.2">
      <c r="I1080"/>
    </row>
    <row r="1081" spans="9:9" x14ac:dyDescent="0.2">
      <c r="I1081"/>
    </row>
    <row r="1082" spans="9:9" x14ac:dyDescent="0.2">
      <c r="I1082"/>
    </row>
    <row r="1083" spans="9:9" x14ac:dyDescent="0.2">
      <c r="I1083"/>
    </row>
    <row r="1084" spans="9:9" x14ac:dyDescent="0.2">
      <c r="I1084"/>
    </row>
    <row r="1085" spans="9:9" x14ac:dyDescent="0.2">
      <c r="I1085"/>
    </row>
    <row r="1086" spans="9:9" x14ac:dyDescent="0.2">
      <c r="I1086"/>
    </row>
    <row r="1087" spans="9:9" x14ac:dyDescent="0.2">
      <c r="I1087"/>
    </row>
    <row r="1088" spans="9:9" x14ac:dyDescent="0.2">
      <c r="I1088"/>
    </row>
    <row r="1089" spans="9:9" x14ac:dyDescent="0.2">
      <c r="I1089"/>
    </row>
    <row r="1090" spans="9:9" x14ac:dyDescent="0.2">
      <c r="I1090"/>
    </row>
    <row r="1091" spans="9:9" x14ac:dyDescent="0.2">
      <c r="I1091"/>
    </row>
    <row r="1092" spans="9:9" x14ac:dyDescent="0.2">
      <c r="I1092"/>
    </row>
    <row r="1093" spans="9:9" x14ac:dyDescent="0.2">
      <c r="I1093"/>
    </row>
    <row r="1094" spans="9:9" x14ac:dyDescent="0.2">
      <c r="I1094"/>
    </row>
    <row r="1095" spans="9:9" x14ac:dyDescent="0.2">
      <c r="I1095"/>
    </row>
    <row r="1096" spans="9:9" x14ac:dyDescent="0.2">
      <c r="I1096"/>
    </row>
    <row r="1097" spans="9:9" x14ac:dyDescent="0.2">
      <c r="I1097"/>
    </row>
    <row r="1098" spans="9:9" x14ac:dyDescent="0.2">
      <c r="I1098"/>
    </row>
    <row r="1099" spans="9:9" x14ac:dyDescent="0.2">
      <c r="I1099"/>
    </row>
    <row r="1100" spans="9:9" x14ac:dyDescent="0.2">
      <c r="I1100"/>
    </row>
    <row r="1101" spans="9:9" x14ac:dyDescent="0.2">
      <c r="I1101"/>
    </row>
    <row r="1102" spans="9:9" x14ac:dyDescent="0.2">
      <c r="I1102"/>
    </row>
    <row r="1103" spans="9:9" x14ac:dyDescent="0.2">
      <c r="I1103"/>
    </row>
    <row r="1104" spans="9:9" x14ac:dyDescent="0.2">
      <c r="I1104"/>
    </row>
    <row r="1105" spans="9:9" x14ac:dyDescent="0.2">
      <c r="I1105"/>
    </row>
    <row r="1106" spans="9:9" x14ac:dyDescent="0.2">
      <c r="I1106"/>
    </row>
    <row r="1107" spans="9:9" x14ac:dyDescent="0.2">
      <c r="I1107"/>
    </row>
    <row r="1108" spans="9:9" x14ac:dyDescent="0.2">
      <c r="I1108"/>
    </row>
    <row r="1109" spans="9:9" x14ac:dyDescent="0.2">
      <c r="I1109"/>
    </row>
    <row r="1110" spans="9:9" x14ac:dyDescent="0.2">
      <c r="I1110"/>
    </row>
    <row r="1111" spans="9:9" x14ac:dyDescent="0.2">
      <c r="I1111"/>
    </row>
    <row r="1112" spans="9:9" x14ac:dyDescent="0.2">
      <c r="I1112"/>
    </row>
    <row r="1113" spans="9:9" x14ac:dyDescent="0.2">
      <c r="I1113"/>
    </row>
    <row r="1114" spans="9:9" x14ac:dyDescent="0.2">
      <c r="I1114"/>
    </row>
    <row r="1115" spans="9:9" x14ac:dyDescent="0.2">
      <c r="I1115"/>
    </row>
    <row r="1116" spans="9:9" x14ac:dyDescent="0.2">
      <c r="I1116"/>
    </row>
    <row r="1117" spans="9:9" x14ac:dyDescent="0.2">
      <c r="I1117"/>
    </row>
    <row r="1118" spans="9:9" x14ac:dyDescent="0.2">
      <c r="I1118"/>
    </row>
    <row r="1119" spans="9:9" x14ac:dyDescent="0.2">
      <c r="I1119"/>
    </row>
    <row r="1120" spans="9:9" x14ac:dyDescent="0.2">
      <c r="I1120"/>
    </row>
    <row r="1121" spans="9:9" x14ac:dyDescent="0.2">
      <c r="I1121"/>
    </row>
    <row r="1122" spans="9:9" x14ac:dyDescent="0.2">
      <c r="I1122"/>
    </row>
    <row r="1123" spans="9:9" x14ac:dyDescent="0.2">
      <c r="I1123"/>
    </row>
    <row r="1124" spans="9:9" x14ac:dyDescent="0.2">
      <c r="I1124"/>
    </row>
    <row r="1125" spans="9:9" x14ac:dyDescent="0.2">
      <c r="I1125"/>
    </row>
    <row r="1126" spans="9:9" x14ac:dyDescent="0.2">
      <c r="I1126"/>
    </row>
    <row r="1127" spans="9:9" x14ac:dyDescent="0.2">
      <c r="I1127"/>
    </row>
    <row r="1128" spans="9:9" x14ac:dyDescent="0.2">
      <c r="I1128"/>
    </row>
    <row r="1129" spans="9:9" x14ac:dyDescent="0.2">
      <c r="I1129"/>
    </row>
    <row r="1130" spans="9:9" x14ac:dyDescent="0.2">
      <c r="I1130"/>
    </row>
    <row r="1131" spans="9:9" x14ac:dyDescent="0.2">
      <c r="I1131"/>
    </row>
    <row r="1132" spans="9:9" x14ac:dyDescent="0.2">
      <c r="I1132"/>
    </row>
    <row r="1133" spans="9:9" x14ac:dyDescent="0.2">
      <c r="I1133"/>
    </row>
    <row r="1134" spans="9:9" x14ac:dyDescent="0.2">
      <c r="I1134"/>
    </row>
    <row r="1135" spans="9:9" x14ac:dyDescent="0.2">
      <c r="I1135"/>
    </row>
    <row r="1136" spans="9:9" x14ac:dyDescent="0.2">
      <c r="I1136"/>
    </row>
    <row r="1137" spans="9:9" x14ac:dyDescent="0.2">
      <c r="I1137"/>
    </row>
    <row r="1138" spans="9:9" x14ac:dyDescent="0.2">
      <c r="I1138"/>
    </row>
    <row r="1139" spans="9:9" x14ac:dyDescent="0.2">
      <c r="I1139"/>
    </row>
    <row r="1140" spans="9:9" x14ac:dyDescent="0.2">
      <c r="I1140"/>
    </row>
    <row r="1141" spans="9:9" x14ac:dyDescent="0.2">
      <c r="I1141"/>
    </row>
    <row r="1142" spans="9:9" x14ac:dyDescent="0.2">
      <c r="I1142"/>
    </row>
    <row r="1143" spans="9:9" x14ac:dyDescent="0.2">
      <c r="I1143"/>
    </row>
    <row r="1144" spans="9:9" x14ac:dyDescent="0.2">
      <c r="I1144"/>
    </row>
    <row r="1145" spans="9:9" x14ac:dyDescent="0.2">
      <c r="I1145"/>
    </row>
    <row r="1146" spans="9:9" x14ac:dyDescent="0.2">
      <c r="I1146"/>
    </row>
    <row r="1147" spans="9:9" x14ac:dyDescent="0.2">
      <c r="I1147"/>
    </row>
    <row r="1148" spans="9:9" x14ac:dyDescent="0.2">
      <c r="I1148"/>
    </row>
    <row r="1149" spans="9:9" x14ac:dyDescent="0.2">
      <c r="I1149"/>
    </row>
    <row r="1150" spans="9:9" x14ac:dyDescent="0.2">
      <c r="I1150"/>
    </row>
    <row r="1151" spans="9:9" x14ac:dyDescent="0.2">
      <c r="I1151"/>
    </row>
    <row r="1152" spans="9:9" x14ac:dyDescent="0.2">
      <c r="I1152"/>
    </row>
    <row r="1153" spans="9:9" x14ac:dyDescent="0.2">
      <c r="I1153"/>
    </row>
    <row r="1154" spans="9:9" x14ac:dyDescent="0.2">
      <c r="I1154"/>
    </row>
    <row r="1155" spans="9:9" x14ac:dyDescent="0.2">
      <c r="I1155"/>
    </row>
    <row r="1156" spans="9:9" x14ac:dyDescent="0.2">
      <c r="I1156"/>
    </row>
    <row r="1157" spans="9:9" x14ac:dyDescent="0.2">
      <c r="I1157"/>
    </row>
    <row r="1158" spans="9:9" x14ac:dyDescent="0.2">
      <c r="I1158"/>
    </row>
    <row r="1159" spans="9:9" x14ac:dyDescent="0.2">
      <c r="I1159"/>
    </row>
    <row r="1160" spans="9:9" x14ac:dyDescent="0.2">
      <c r="I1160"/>
    </row>
    <row r="1161" spans="9:9" x14ac:dyDescent="0.2">
      <c r="I1161"/>
    </row>
    <row r="1162" spans="9:9" x14ac:dyDescent="0.2">
      <c r="I1162"/>
    </row>
    <row r="1163" spans="9:9" x14ac:dyDescent="0.2">
      <c r="I1163"/>
    </row>
    <row r="1164" spans="9:9" x14ac:dyDescent="0.2">
      <c r="I1164"/>
    </row>
    <row r="1165" spans="9:9" x14ac:dyDescent="0.2">
      <c r="I1165"/>
    </row>
    <row r="1166" spans="9:9" x14ac:dyDescent="0.2">
      <c r="I1166"/>
    </row>
    <row r="1167" spans="9:9" x14ac:dyDescent="0.2">
      <c r="I1167"/>
    </row>
    <row r="1168" spans="9:9" x14ac:dyDescent="0.2">
      <c r="I1168"/>
    </row>
    <row r="1169" spans="9:9" x14ac:dyDescent="0.2">
      <c r="I1169"/>
    </row>
    <row r="1170" spans="9:9" x14ac:dyDescent="0.2">
      <c r="I1170"/>
    </row>
    <row r="1171" spans="9:9" x14ac:dyDescent="0.2">
      <c r="I1171"/>
    </row>
    <row r="1172" spans="9:9" x14ac:dyDescent="0.2">
      <c r="I1172"/>
    </row>
    <row r="1173" spans="9:9" x14ac:dyDescent="0.2">
      <c r="I1173"/>
    </row>
    <row r="1174" spans="9:9" x14ac:dyDescent="0.2">
      <c r="I1174"/>
    </row>
    <row r="1175" spans="9:9" x14ac:dyDescent="0.2">
      <c r="I1175"/>
    </row>
    <row r="1176" spans="9:9" x14ac:dyDescent="0.2">
      <c r="I1176"/>
    </row>
    <row r="1177" spans="9:9" x14ac:dyDescent="0.2">
      <c r="I1177"/>
    </row>
    <row r="1178" spans="9:9" x14ac:dyDescent="0.2">
      <c r="I1178"/>
    </row>
    <row r="1179" spans="9:9" x14ac:dyDescent="0.2">
      <c r="I1179"/>
    </row>
    <row r="1180" spans="9:9" x14ac:dyDescent="0.2">
      <c r="I1180"/>
    </row>
    <row r="1181" spans="9:9" x14ac:dyDescent="0.2">
      <c r="I1181"/>
    </row>
    <row r="1182" spans="9:9" x14ac:dyDescent="0.2">
      <c r="I1182"/>
    </row>
    <row r="1183" spans="9:9" x14ac:dyDescent="0.2">
      <c r="I1183"/>
    </row>
    <row r="1184" spans="9:9" x14ac:dyDescent="0.2">
      <c r="I1184"/>
    </row>
    <row r="1185" spans="9:9" x14ac:dyDescent="0.2">
      <c r="I1185"/>
    </row>
    <row r="1186" spans="9:9" x14ac:dyDescent="0.2">
      <c r="I1186"/>
    </row>
    <row r="1187" spans="9:9" x14ac:dyDescent="0.2">
      <c r="I1187"/>
    </row>
    <row r="1188" spans="9:9" x14ac:dyDescent="0.2">
      <c r="I1188"/>
    </row>
    <row r="1189" spans="9:9" x14ac:dyDescent="0.2">
      <c r="I1189"/>
    </row>
    <row r="1190" spans="9:9" x14ac:dyDescent="0.2">
      <c r="I1190"/>
    </row>
    <row r="1191" spans="9:9" x14ac:dyDescent="0.2">
      <c r="I1191"/>
    </row>
    <row r="1192" spans="9:9" x14ac:dyDescent="0.2">
      <c r="I1192"/>
    </row>
    <row r="1193" spans="9:9" x14ac:dyDescent="0.2">
      <c r="I1193"/>
    </row>
    <row r="1194" spans="9:9" x14ac:dyDescent="0.2">
      <c r="I1194"/>
    </row>
    <row r="1195" spans="9:9" x14ac:dyDescent="0.2">
      <c r="I1195"/>
    </row>
    <row r="1196" spans="9:9" x14ac:dyDescent="0.2">
      <c r="I1196"/>
    </row>
    <row r="1197" spans="9:9" x14ac:dyDescent="0.2">
      <c r="I1197"/>
    </row>
    <row r="1198" spans="9:9" x14ac:dyDescent="0.2">
      <c r="I1198"/>
    </row>
    <row r="1199" spans="9:9" x14ac:dyDescent="0.2">
      <c r="I1199"/>
    </row>
    <row r="1200" spans="9:9" x14ac:dyDescent="0.2">
      <c r="I1200"/>
    </row>
    <row r="1201" spans="9:9" x14ac:dyDescent="0.2">
      <c r="I1201"/>
    </row>
    <row r="1202" spans="9:9" x14ac:dyDescent="0.2">
      <c r="I1202"/>
    </row>
    <row r="1203" spans="9:9" x14ac:dyDescent="0.2">
      <c r="I1203"/>
    </row>
    <row r="1204" spans="9:9" x14ac:dyDescent="0.2">
      <c r="I1204"/>
    </row>
    <row r="1205" spans="9:9" x14ac:dyDescent="0.2">
      <c r="I1205"/>
    </row>
    <row r="1206" spans="9:9" x14ac:dyDescent="0.2">
      <c r="I1206"/>
    </row>
    <row r="1207" spans="9:9" x14ac:dyDescent="0.2">
      <c r="I1207"/>
    </row>
    <row r="1208" spans="9:9" x14ac:dyDescent="0.2">
      <c r="I1208"/>
    </row>
    <row r="1209" spans="9:9" x14ac:dyDescent="0.2">
      <c r="I1209"/>
    </row>
    <row r="1210" spans="9:9" x14ac:dyDescent="0.2">
      <c r="I1210"/>
    </row>
    <row r="1211" spans="9:9" x14ac:dyDescent="0.2">
      <c r="I1211"/>
    </row>
    <row r="1212" spans="9:9" x14ac:dyDescent="0.2">
      <c r="I1212"/>
    </row>
    <row r="1213" spans="9:9" x14ac:dyDescent="0.2">
      <c r="I1213"/>
    </row>
    <row r="1214" spans="9:9" x14ac:dyDescent="0.2">
      <c r="I1214"/>
    </row>
    <row r="1215" spans="9:9" x14ac:dyDescent="0.2">
      <c r="I1215"/>
    </row>
    <row r="1216" spans="9:9" x14ac:dyDescent="0.2">
      <c r="I1216"/>
    </row>
    <row r="1217" spans="9:9" x14ac:dyDescent="0.2">
      <c r="I1217"/>
    </row>
    <row r="1218" spans="9:9" x14ac:dyDescent="0.2">
      <c r="I1218"/>
    </row>
    <row r="1219" spans="9:9" x14ac:dyDescent="0.2">
      <c r="I1219"/>
    </row>
    <row r="1220" spans="9:9" x14ac:dyDescent="0.2">
      <c r="I1220"/>
    </row>
    <row r="1221" spans="9:9" x14ac:dyDescent="0.2">
      <c r="I1221"/>
    </row>
    <row r="1222" spans="9:9" x14ac:dyDescent="0.2">
      <c r="I1222"/>
    </row>
    <row r="1223" spans="9:9" x14ac:dyDescent="0.2">
      <c r="I1223"/>
    </row>
    <row r="1224" spans="9:9" x14ac:dyDescent="0.2">
      <c r="I1224"/>
    </row>
    <row r="1225" spans="9:9" x14ac:dyDescent="0.2">
      <c r="I1225"/>
    </row>
    <row r="1226" spans="9:9" x14ac:dyDescent="0.2">
      <c r="I1226"/>
    </row>
    <row r="1227" spans="9:9" x14ac:dyDescent="0.2">
      <c r="I1227"/>
    </row>
    <row r="1228" spans="9:9" x14ac:dyDescent="0.2">
      <c r="I1228"/>
    </row>
    <row r="1229" spans="9:9" x14ac:dyDescent="0.2">
      <c r="I1229"/>
    </row>
    <row r="1230" spans="9:9" x14ac:dyDescent="0.2">
      <c r="I1230"/>
    </row>
    <row r="1231" spans="9:9" x14ac:dyDescent="0.2">
      <c r="I1231"/>
    </row>
    <row r="1232" spans="9:9" x14ac:dyDescent="0.2">
      <c r="I1232"/>
    </row>
    <row r="1233" spans="9:9" x14ac:dyDescent="0.2">
      <c r="I1233"/>
    </row>
    <row r="1234" spans="9:9" x14ac:dyDescent="0.2">
      <c r="I1234"/>
    </row>
    <row r="1235" spans="9:9" x14ac:dyDescent="0.2">
      <c r="I1235"/>
    </row>
    <row r="1236" spans="9:9" x14ac:dyDescent="0.2">
      <c r="I1236"/>
    </row>
    <row r="1237" spans="9:9" x14ac:dyDescent="0.2">
      <c r="I1237"/>
    </row>
    <row r="1238" spans="9:9" x14ac:dyDescent="0.2">
      <c r="I1238"/>
    </row>
    <row r="1239" spans="9:9" x14ac:dyDescent="0.2">
      <c r="I1239"/>
    </row>
    <row r="1240" spans="9:9" x14ac:dyDescent="0.2">
      <c r="I1240"/>
    </row>
    <row r="1241" spans="9:9" x14ac:dyDescent="0.2">
      <c r="I1241"/>
    </row>
    <row r="1242" spans="9:9" x14ac:dyDescent="0.2">
      <c r="I1242"/>
    </row>
    <row r="1243" spans="9:9" x14ac:dyDescent="0.2">
      <c r="I1243"/>
    </row>
    <row r="1244" spans="9:9" x14ac:dyDescent="0.2">
      <c r="I1244"/>
    </row>
    <row r="1245" spans="9:9" x14ac:dyDescent="0.2">
      <c r="I1245"/>
    </row>
    <row r="1246" spans="9:9" x14ac:dyDescent="0.2">
      <c r="I1246"/>
    </row>
    <row r="1247" spans="9:9" x14ac:dyDescent="0.2">
      <c r="I1247"/>
    </row>
    <row r="1248" spans="9:9" x14ac:dyDescent="0.2">
      <c r="I1248"/>
    </row>
    <row r="1249" spans="9:9" x14ac:dyDescent="0.2">
      <c r="I1249"/>
    </row>
    <row r="1250" spans="9:9" x14ac:dyDescent="0.2">
      <c r="I1250"/>
    </row>
    <row r="1251" spans="9:9" x14ac:dyDescent="0.2">
      <c r="I1251"/>
    </row>
    <row r="1252" spans="9:9" x14ac:dyDescent="0.2">
      <c r="I1252"/>
    </row>
    <row r="1253" spans="9:9" x14ac:dyDescent="0.2">
      <c r="I1253"/>
    </row>
    <row r="1254" spans="9:9" x14ac:dyDescent="0.2">
      <c r="I1254"/>
    </row>
    <row r="1255" spans="9:9" x14ac:dyDescent="0.2">
      <c r="I1255"/>
    </row>
    <row r="1256" spans="9:9" x14ac:dyDescent="0.2">
      <c r="I1256"/>
    </row>
    <row r="1257" spans="9:9" x14ac:dyDescent="0.2">
      <c r="I1257"/>
    </row>
    <row r="1258" spans="9:9" x14ac:dyDescent="0.2">
      <c r="I1258"/>
    </row>
    <row r="1259" spans="9:9" x14ac:dyDescent="0.2">
      <c r="I1259"/>
    </row>
    <row r="1260" spans="9:9" x14ac:dyDescent="0.2">
      <c r="I1260"/>
    </row>
    <row r="1261" spans="9:9" x14ac:dyDescent="0.2">
      <c r="I1261"/>
    </row>
    <row r="1262" spans="9:9" x14ac:dyDescent="0.2">
      <c r="I1262"/>
    </row>
    <row r="1263" spans="9:9" x14ac:dyDescent="0.2">
      <c r="I1263"/>
    </row>
    <row r="1264" spans="9:9" x14ac:dyDescent="0.2">
      <c r="I1264"/>
    </row>
    <row r="1265" spans="9:9" x14ac:dyDescent="0.2">
      <c r="I1265"/>
    </row>
    <row r="1266" spans="9:9" x14ac:dyDescent="0.2">
      <c r="I1266"/>
    </row>
    <row r="1267" spans="9:9" x14ac:dyDescent="0.2">
      <c r="I1267"/>
    </row>
    <row r="1268" spans="9:9" x14ac:dyDescent="0.2">
      <c r="I1268"/>
    </row>
    <row r="1269" spans="9:9" x14ac:dyDescent="0.2">
      <c r="I1269"/>
    </row>
    <row r="1270" spans="9:9" x14ac:dyDescent="0.2">
      <c r="I1270"/>
    </row>
    <row r="1271" spans="9:9" x14ac:dyDescent="0.2">
      <c r="I1271"/>
    </row>
    <row r="1272" spans="9:9" x14ac:dyDescent="0.2">
      <c r="I1272"/>
    </row>
    <row r="1273" spans="9:9" x14ac:dyDescent="0.2">
      <c r="I1273"/>
    </row>
    <row r="1274" spans="9:9" x14ac:dyDescent="0.2">
      <c r="I1274"/>
    </row>
    <row r="1275" spans="9:9" x14ac:dyDescent="0.2">
      <c r="I1275"/>
    </row>
    <row r="1276" spans="9:9" x14ac:dyDescent="0.2">
      <c r="I1276"/>
    </row>
    <row r="1277" spans="9:9" x14ac:dyDescent="0.2">
      <c r="I1277"/>
    </row>
    <row r="1278" spans="9:9" x14ac:dyDescent="0.2">
      <c r="I1278"/>
    </row>
    <row r="1279" spans="9:9" x14ac:dyDescent="0.2">
      <c r="I1279"/>
    </row>
    <row r="1280" spans="9:9" x14ac:dyDescent="0.2">
      <c r="I1280"/>
    </row>
    <row r="1281" spans="9:9" x14ac:dyDescent="0.2">
      <c r="I1281"/>
    </row>
    <row r="1282" spans="9:9" x14ac:dyDescent="0.2">
      <c r="I1282"/>
    </row>
    <row r="1283" spans="9:9" x14ac:dyDescent="0.2">
      <c r="I1283"/>
    </row>
    <row r="1284" spans="9:9" x14ac:dyDescent="0.2">
      <c r="I1284"/>
    </row>
    <row r="1285" spans="9:9" x14ac:dyDescent="0.2">
      <c r="I1285"/>
    </row>
    <row r="1286" spans="9:9" x14ac:dyDescent="0.2">
      <c r="I1286"/>
    </row>
    <row r="1287" spans="9:9" x14ac:dyDescent="0.2">
      <c r="I1287"/>
    </row>
    <row r="1288" spans="9:9" x14ac:dyDescent="0.2">
      <c r="I1288"/>
    </row>
    <row r="1289" spans="9:9" x14ac:dyDescent="0.2">
      <c r="I1289"/>
    </row>
    <row r="1290" spans="9:9" x14ac:dyDescent="0.2">
      <c r="I1290"/>
    </row>
    <row r="1291" spans="9:9" x14ac:dyDescent="0.2">
      <c r="I1291"/>
    </row>
    <row r="1292" spans="9:9" x14ac:dyDescent="0.2">
      <c r="I1292"/>
    </row>
    <row r="1293" spans="9:9" x14ac:dyDescent="0.2">
      <c r="I1293"/>
    </row>
    <row r="1294" spans="9:9" x14ac:dyDescent="0.2">
      <c r="I1294"/>
    </row>
    <row r="1295" spans="9:9" x14ac:dyDescent="0.2">
      <c r="I1295"/>
    </row>
    <row r="1296" spans="9:9" x14ac:dyDescent="0.2">
      <c r="I1296"/>
    </row>
    <row r="1297" spans="9:9" x14ac:dyDescent="0.2">
      <c r="I1297"/>
    </row>
    <row r="1298" spans="9:9" x14ac:dyDescent="0.2">
      <c r="I1298"/>
    </row>
    <row r="1299" spans="9:9" x14ac:dyDescent="0.2">
      <c r="I1299"/>
    </row>
    <row r="1300" spans="9:9" x14ac:dyDescent="0.2">
      <c r="I1300"/>
    </row>
    <row r="1301" spans="9:9" x14ac:dyDescent="0.2">
      <c r="I1301"/>
    </row>
    <row r="1302" spans="9:9" x14ac:dyDescent="0.2">
      <c r="I1302"/>
    </row>
    <row r="1303" spans="9:9" x14ac:dyDescent="0.2">
      <c r="I1303"/>
    </row>
    <row r="1304" spans="9:9" x14ac:dyDescent="0.2">
      <c r="I1304"/>
    </row>
    <row r="1305" spans="9:9" x14ac:dyDescent="0.2">
      <c r="I1305"/>
    </row>
    <row r="1306" spans="9:9" x14ac:dyDescent="0.2">
      <c r="I1306"/>
    </row>
    <row r="1307" spans="9:9" x14ac:dyDescent="0.2">
      <c r="I1307"/>
    </row>
    <row r="1308" spans="9:9" x14ac:dyDescent="0.2">
      <c r="I1308"/>
    </row>
    <row r="1309" spans="9:9" x14ac:dyDescent="0.2">
      <c r="I1309"/>
    </row>
    <row r="1310" spans="9:9" x14ac:dyDescent="0.2">
      <c r="I1310"/>
    </row>
    <row r="1311" spans="9:9" x14ac:dyDescent="0.2">
      <c r="I1311"/>
    </row>
    <row r="1312" spans="9:9" x14ac:dyDescent="0.2">
      <c r="I1312"/>
    </row>
    <row r="1313" spans="9:9" x14ac:dyDescent="0.2">
      <c r="I1313"/>
    </row>
    <row r="1314" spans="9:9" x14ac:dyDescent="0.2">
      <c r="I1314"/>
    </row>
    <row r="1315" spans="9:9" x14ac:dyDescent="0.2">
      <c r="I1315"/>
    </row>
    <row r="1316" spans="9:9" x14ac:dyDescent="0.2">
      <c r="I1316"/>
    </row>
    <row r="1317" spans="9:9" x14ac:dyDescent="0.2">
      <c r="I1317"/>
    </row>
    <row r="1318" spans="9:9" x14ac:dyDescent="0.2">
      <c r="I1318"/>
    </row>
    <row r="1319" spans="9:9" x14ac:dyDescent="0.2">
      <c r="I1319"/>
    </row>
    <row r="1320" spans="9:9" x14ac:dyDescent="0.2">
      <c r="I1320"/>
    </row>
    <row r="1321" spans="9:9" x14ac:dyDescent="0.2">
      <c r="I1321"/>
    </row>
    <row r="1322" spans="9:9" x14ac:dyDescent="0.2">
      <c r="I1322"/>
    </row>
    <row r="1323" spans="9:9" x14ac:dyDescent="0.2">
      <c r="I1323"/>
    </row>
    <row r="1324" spans="9:9" x14ac:dyDescent="0.2">
      <c r="I1324"/>
    </row>
    <row r="1325" spans="9:9" x14ac:dyDescent="0.2">
      <c r="I1325"/>
    </row>
    <row r="1326" spans="9:9" x14ac:dyDescent="0.2">
      <c r="I1326"/>
    </row>
    <row r="1327" spans="9:9" x14ac:dyDescent="0.2">
      <c r="I1327"/>
    </row>
    <row r="1328" spans="9:9" x14ac:dyDescent="0.2">
      <c r="I1328"/>
    </row>
    <row r="1329" spans="9:9" x14ac:dyDescent="0.2">
      <c r="I1329"/>
    </row>
    <row r="1330" spans="9:9" x14ac:dyDescent="0.2">
      <c r="I1330"/>
    </row>
    <row r="1331" spans="9:9" x14ac:dyDescent="0.2">
      <c r="I1331"/>
    </row>
    <row r="1332" spans="9:9" x14ac:dyDescent="0.2">
      <c r="I1332"/>
    </row>
    <row r="1333" spans="9:9" x14ac:dyDescent="0.2">
      <c r="I1333"/>
    </row>
    <row r="1334" spans="9:9" x14ac:dyDescent="0.2">
      <c r="I1334"/>
    </row>
    <row r="1335" spans="9:9" x14ac:dyDescent="0.2">
      <c r="I1335"/>
    </row>
    <row r="1336" spans="9:9" x14ac:dyDescent="0.2">
      <c r="I1336"/>
    </row>
    <row r="1337" spans="9:9" x14ac:dyDescent="0.2">
      <c r="I1337"/>
    </row>
    <row r="1338" spans="9:9" x14ac:dyDescent="0.2">
      <c r="I1338"/>
    </row>
    <row r="1339" spans="9:9" x14ac:dyDescent="0.2">
      <c r="I1339"/>
    </row>
    <row r="1340" spans="9:9" x14ac:dyDescent="0.2">
      <c r="I1340"/>
    </row>
    <row r="1341" spans="9:9" x14ac:dyDescent="0.2">
      <c r="I1341"/>
    </row>
    <row r="1342" spans="9:9" x14ac:dyDescent="0.2">
      <c r="I1342"/>
    </row>
    <row r="1343" spans="9:9" x14ac:dyDescent="0.2">
      <c r="I1343"/>
    </row>
    <row r="1344" spans="9:9" x14ac:dyDescent="0.2">
      <c r="I1344"/>
    </row>
    <row r="1345" spans="9:9" x14ac:dyDescent="0.2">
      <c r="I1345"/>
    </row>
    <row r="1346" spans="9:9" x14ac:dyDescent="0.2">
      <c r="I1346"/>
    </row>
    <row r="1347" spans="9:9" x14ac:dyDescent="0.2">
      <c r="I1347"/>
    </row>
    <row r="1348" spans="9:9" x14ac:dyDescent="0.2">
      <c r="I1348"/>
    </row>
    <row r="1349" spans="9:9" x14ac:dyDescent="0.2">
      <c r="I1349"/>
    </row>
    <row r="1350" spans="9:9" x14ac:dyDescent="0.2">
      <c r="I1350"/>
    </row>
    <row r="1351" spans="9:9" x14ac:dyDescent="0.2">
      <c r="I1351"/>
    </row>
    <row r="1352" spans="9:9" x14ac:dyDescent="0.2">
      <c r="I1352"/>
    </row>
    <row r="1353" spans="9:9" x14ac:dyDescent="0.2">
      <c r="I1353"/>
    </row>
    <row r="1354" spans="9:9" x14ac:dyDescent="0.2">
      <c r="I1354"/>
    </row>
    <row r="1355" spans="9:9" x14ac:dyDescent="0.2">
      <c r="I1355"/>
    </row>
    <row r="1356" spans="9:9" x14ac:dyDescent="0.2">
      <c r="I1356"/>
    </row>
    <row r="1357" spans="9:9" x14ac:dyDescent="0.2">
      <c r="I1357"/>
    </row>
    <row r="1358" spans="9:9" x14ac:dyDescent="0.2">
      <c r="I1358"/>
    </row>
    <row r="1359" spans="9:9" x14ac:dyDescent="0.2">
      <c r="I1359"/>
    </row>
    <row r="1360" spans="9:9" x14ac:dyDescent="0.2">
      <c r="I1360"/>
    </row>
    <row r="1361" spans="9:9" x14ac:dyDescent="0.2">
      <c r="I1361"/>
    </row>
    <row r="1362" spans="9:9" x14ac:dyDescent="0.2">
      <c r="I1362"/>
    </row>
    <row r="1363" spans="9:9" x14ac:dyDescent="0.2">
      <c r="I1363"/>
    </row>
    <row r="1364" spans="9:9" x14ac:dyDescent="0.2">
      <c r="I1364"/>
    </row>
    <row r="1365" spans="9:9" x14ac:dyDescent="0.2">
      <c r="I1365"/>
    </row>
    <row r="1366" spans="9:9" x14ac:dyDescent="0.2">
      <c r="I1366"/>
    </row>
    <row r="1367" spans="9:9" x14ac:dyDescent="0.2">
      <c r="I1367"/>
    </row>
    <row r="1368" spans="9:9" x14ac:dyDescent="0.2">
      <c r="I1368"/>
    </row>
    <row r="1369" spans="9:9" x14ac:dyDescent="0.2">
      <c r="I1369"/>
    </row>
    <row r="1370" spans="9:9" x14ac:dyDescent="0.2">
      <c r="I1370"/>
    </row>
    <row r="1371" spans="9:9" x14ac:dyDescent="0.2">
      <c r="I1371"/>
    </row>
    <row r="1372" spans="9:9" x14ac:dyDescent="0.2">
      <c r="I1372"/>
    </row>
    <row r="1373" spans="9:9" x14ac:dyDescent="0.2">
      <c r="I1373"/>
    </row>
    <row r="1374" spans="9:9" x14ac:dyDescent="0.2">
      <c r="I1374"/>
    </row>
    <row r="1375" spans="9:9" x14ac:dyDescent="0.2">
      <c r="I1375"/>
    </row>
    <row r="1376" spans="9:9" x14ac:dyDescent="0.2">
      <c r="I1376"/>
    </row>
    <row r="1377" spans="9:9" x14ac:dyDescent="0.2">
      <c r="I1377"/>
    </row>
    <row r="1378" spans="9:9" x14ac:dyDescent="0.2">
      <c r="I1378"/>
    </row>
    <row r="1379" spans="9:9" x14ac:dyDescent="0.2">
      <c r="I1379"/>
    </row>
    <row r="1380" spans="9:9" x14ac:dyDescent="0.2">
      <c r="I1380"/>
    </row>
    <row r="1381" spans="9:9" x14ac:dyDescent="0.2">
      <c r="I1381"/>
    </row>
    <row r="1382" spans="9:9" x14ac:dyDescent="0.2">
      <c r="I1382"/>
    </row>
    <row r="1383" spans="9:9" x14ac:dyDescent="0.2">
      <c r="I1383"/>
    </row>
    <row r="1384" spans="9:9" x14ac:dyDescent="0.2">
      <c r="I1384"/>
    </row>
    <row r="1385" spans="9:9" x14ac:dyDescent="0.2">
      <c r="I1385"/>
    </row>
    <row r="1386" spans="9:9" x14ac:dyDescent="0.2">
      <c r="I1386"/>
    </row>
    <row r="1387" spans="9:9" x14ac:dyDescent="0.2">
      <c r="I1387"/>
    </row>
    <row r="1388" spans="9:9" x14ac:dyDescent="0.2">
      <c r="I1388"/>
    </row>
    <row r="1389" spans="9:9" x14ac:dyDescent="0.2">
      <c r="I1389"/>
    </row>
    <row r="1390" spans="9:9" x14ac:dyDescent="0.2">
      <c r="I1390"/>
    </row>
    <row r="1391" spans="9:9" x14ac:dyDescent="0.2">
      <c r="I1391"/>
    </row>
    <row r="1392" spans="9:9" x14ac:dyDescent="0.2">
      <c r="I1392"/>
    </row>
    <row r="1393" spans="9:9" x14ac:dyDescent="0.2">
      <c r="I1393"/>
    </row>
    <row r="1394" spans="9:9" x14ac:dyDescent="0.2">
      <c r="I1394"/>
    </row>
    <row r="1395" spans="9:9" x14ac:dyDescent="0.2">
      <c r="I1395"/>
    </row>
    <row r="1396" spans="9:9" x14ac:dyDescent="0.2">
      <c r="I1396"/>
    </row>
    <row r="1397" spans="9:9" x14ac:dyDescent="0.2">
      <c r="I1397"/>
    </row>
    <row r="1398" spans="9:9" x14ac:dyDescent="0.2">
      <c r="I1398"/>
    </row>
    <row r="1399" spans="9:9" x14ac:dyDescent="0.2">
      <c r="I1399"/>
    </row>
    <row r="1400" spans="9:9" x14ac:dyDescent="0.2">
      <c r="I1400"/>
    </row>
    <row r="1401" spans="9:9" x14ac:dyDescent="0.2">
      <c r="I1401"/>
    </row>
    <row r="1402" spans="9:9" x14ac:dyDescent="0.2">
      <c r="I1402"/>
    </row>
    <row r="1403" spans="9:9" x14ac:dyDescent="0.2">
      <c r="I1403"/>
    </row>
    <row r="1404" spans="9:9" x14ac:dyDescent="0.2">
      <c r="I1404"/>
    </row>
    <row r="1405" spans="9:9" x14ac:dyDescent="0.2">
      <c r="I1405"/>
    </row>
    <row r="1406" spans="9:9" x14ac:dyDescent="0.2">
      <c r="I1406"/>
    </row>
    <row r="1407" spans="9:9" x14ac:dyDescent="0.2">
      <c r="I1407"/>
    </row>
    <row r="1408" spans="9:9" x14ac:dyDescent="0.2">
      <c r="I1408"/>
    </row>
    <row r="1409" spans="9:9" x14ac:dyDescent="0.2">
      <c r="I1409"/>
    </row>
    <row r="1410" spans="9:9" x14ac:dyDescent="0.2">
      <c r="I1410"/>
    </row>
    <row r="1411" spans="9:9" x14ac:dyDescent="0.2">
      <c r="I1411"/>
    </row>
    <row r="1412" spans="9:9" x14ac:dyDescent="0.2">
      <c r="I1412"/>
    </row>
    <row r="1413" spans="9:9" x14ac:dyDescent="0.2">
      <c r="I1413"/>
    </row>
    <row r="1414" spans="9:9" x14ac:dyDescent="0.2">
      <c r="I1414"/>
    </row>
    <row r="1415" spans="9:9" x14ac:dyDescent="0.2">
      <c r="I1415"/>
    </row>
    <row r="1416" spans="9:9" x14ac:dyDescent="0.2">
      <c r="I1416"/>
    </row>
    <row r="1417" spans="9:9" x14ac:dyDescent="0.2">
      <c r="I1417"/>
    </row>
    <row r="1418" spans="9:9" x14ac:dyDescent="0.2">
      <c r="I1418"/>
    </row>
    <row r="1419" spans="9:9" x14ac:dyDescent="0.2">
      <c r="I1419"/>
    </row>
    <row r="1420" spans="9:9" x14ac:dyDescent="0.2">
      <c r="I1420"/>
    </row>
    <row r="1421" spans="9:9" x14ac:dyDescent="0.2">
      <c r="I1421"/>
    </row>
    <row r="1422" spans="9:9" x14ac:dyDescent="0.2">
      <c r="I1422"/>
    </row>
    <row r="1423" spans="9:9" x14ac:dyDescent="0.2">
      <c r="I1423"/>
    </row>
    <row r="1424" spans="9:9" x14ac:dyDescent="0.2">
      <c r="I1424"/>
    </row>
    <row r="1425" spans="9:9" x14ac:dyDescent="0.2">
      <c r="I1425"/>
    </row>
    <row r="1426" spans="9:9" x14ac:dyDescent="0.2">
      <c r="I1426"/>
    </row>
    <row r="1427" spans="9:9" x14ac:dyDescent="0.2">
      <c r="I1427"/>
    </row>
    <row r="1428" spans="9:9" x14ac:dyDescent="0.2">
      <c r="I1428"/>
    </row>
    <row r="1429" spans="9:9" x14ac:dyDescent="0.2">
      <c r="I1429"/>
    </row>
    <row r="1430" spans="9:9" x14ac:dyDescent="0.2">
      <c r="I1430"/>
    </row>
    <row r="1431" spans="9:9" x14ac:dyDescent="0.2">
      <c r="I1431"/>
    </row>
    <row r="1432" spans="9:9" x14ac:dyDescent="0.2">
      <c r="I1432"/>
    </row>
    <row r="1433" spans="9:9" x14ac:dyDescent="0.2">
      <c r="I1433"/>
    </row>
    <row r="1434" spans="9:9" x14ac:dyDescent="0.2">
      <c r="I1434"/>
    </row>
    <row r="1435" spans="9:9" x14ac:dyDescent="0.2">
      <c r="I1435"/>
    </row>
    <row r="1436" spans="9:9" x14ac:dyDescent="0.2">
      <c r="I1436"/>
    </row>
    <row r="1437" spans="9:9" x14ac:dyDescent="0.2">
      <c r="I1437"/>
    </row>
    <row r="1438" spans="9:9" x14ac:dyDescent="0.2">
      <c r="I1438"/>
    </row>
    <row r="1439" spans="9:9" x14ac:dyDescent="0.2">
      <c r="I1439"/>
    </row>
    <row r="1440" spans="9:9" x14ac:dyDescent="0.2">
      <c r="I1440"/>
    </row>
    <row r="1441" spans="9:9" x14ac:dyDescent="0.2">
      <c r="I1441"/>
    </row>
    <row r="1442" spans="9:9" x14ac:dyDescent="0.2">
      <c r="I1442"/>
    </row>
    <row r="1443" spans="9:9" x14ac:dyDescent="0.2">
      <c r="I1443"/>
    </row>
    <row r="1444" spans="9:9" x14ac:dyDescent="0.2">
      <c r="I1444"/>
    </row>
    <row r="1445" spans="9:9" x14ac:dyDescent="0.2">
      <c r="I1445"/>
    </row>
    <row r="1446" spans="9:9" x14ac:dyDescent="0.2">
      <c r="I1446"/>
    </row>
    <row r="1447" spans="9:9" x14ac:dyDescent="0.2">
      <c r="I1447"/>
    </row>
    <row r="1448" spans="9:9" x14ac:dyDescent="0.2">
      <c r="I1448"/>
    </row>
    <row r="1449" spans="9:9" x14ac:dyDescent="0.2">
      <c r="I1449"/>
    </row>
    <row r="1450" spans="9:9" x14ac:dyDescent="0.2">
      <c r="I1450"/>
    </row>
    <row r="1451" spans="9:9" x14ac:dyDescent="0.2">
      <c r="I1451"/>
    </row>
    <row r="1452" spans="9:9" x14ac:dyDescent="0.2">
      <c r="I1452"/>
    </row>
    <row r="1453" spans="9:9" x14ac:dyDescent="0.2">
      <c r="I1453"/>
    </row>
    <row r="1454" spans="9:9" x14ac:dyDescent="0.2">
      <c r="I1454"/>
    </row>
    <row r="1455" spans="9:9" x14ac:dyDescent="0.2">
      <c r="I1455"/>
    </row>
    <row r="1456" spans="9:9" x14ac:dyDescent="0.2">
      <c r="I1456"/>
    </row>
    <row r="1457" spans="9:9" x14ac:dyDescent="0.2">
      <c r="I1457"/>
    </row>
    <row r="1458" spans="9:9" x14ac:dyDescent="0.2">
      <c r="I1458"/>
    </row>
    <row r="1459" spans="9:9" x14ac:dyDescent="0.2">
      <c r="I1459"/>
    </row>
    <row r="1460" spans="9:9" x14ac:dyDescent="0.2">
      <c r="I1460"/>
    </row>
    <row r="1461" spans="9:9" x14ac:dyDescent="0.2">
      <c r="I1461"/>
    </row>
    <row r="1462" spans="9:9" x14ac:dyDescent="0.2">
      <c r="I1462"/>
    </row>
    <row r="1463" spans="9:9" x14ac:dyDescent="0.2">
      <c r="I1463"/>
    </row>
    <row r="1464" spans="9:9" x14ac:dyDescent="0.2">
      <c r="I1464"/>
    </row>
    <row r="1465" spans="9:9" x14ac:dyDescent="0.2">
      <c r="I1465"/>
    </row>
    <row r="1466" spans="9:9" x14ac:dyDescent="0.2">
      <c r="I1466"/>
    </row>
    <row r="1467" spans="9:9" x14ac:dyDescent="0.2">
      <c r="I1467"/>
    </row>
    <row r="1468" spans="9:9" x14ac:dyDescent="0.2">
      <c r="I1468"/>
    </row>
    <row r="1469" spans="9:9" x14ac:dyDescent="0.2">
      <c r="I1469"/>
    </row>
    <row r="1470" spans="9:9" x14ac:dyDescent="0.2">
      <c r="I1470"/>
    </row>
    <row r="1471" spans="9:9" x14ac:dyDescent="0.2">
      <c r="I1471"/>
    </row>
    <row r="1472" spans="9:9" x14ac:dyDescent="0.2">
      <c r="I1472"/>
    </row>
    <row r="1473" spans="9:9" x14ac:dyDescent="0.2">
      <c r="I1473"/>
    </row>
    <row r="1474" spans="9:9" x14ac:dyDescent="0.2">
      <c r="I1474"/>
    </row>
    <row r="1475" spans="9:9" x14ac:dyDescent="0.2">
      <c r="I1475"/>
    </row>
    <row r="1476" spans="9:9" x14ac:dyDescent="0.2">
      <c r="I1476"/>
    </row>
    <row r="1477" spans="9:9" x14ac:dyDescent="0.2">
      <c r="I1477"/>
    </row>
    <row r="1478" spans="9:9" x14ac:dyDescent="0.2">
      <c r="I1478"/>
    </row>
    <row r="1479" spans="9:9" x14ac:dyDescent="0.2">
      <c r="I1479"/>
    </row>
    <row r="1480" spans="9:9" x14ac:dyDescent="0.2">
      <c r="I1480"/>
    </row>
    <row r="1481" spans="9:9" x14ac:dyDescent="0.2">
      <c r="I1481"/>
    </row>
    <row r="1482" spans="9:9" x14ac:dyDescent="0.2">
      <c r="I1482"/>
    </row>
    <row r="1483" spans="9:9" x14ac:dyDescent="0.2">
      <c r="I1483"/>
    </row>
    <row r="1484" spans="9:9" x14ac:dyDescent="0.2">
      <c r="I1484"/>
    </row>
    <row r="1485" spans="9:9" x14ac:dyDescent="0.2">
      <c r="I1485"/>
    </row>
    <row r="1486" spans="9:9" x14ac:dyDescent="0.2">
      <c r="I1486"/>
    </row>
    <row r="1487" spans="9:9" x14ac:dyDescent="0.2">
      <c r="I1487"/>
    </row>
    <row r="1488" spans="9:9" x14ac:dyDescent="0.2">
      <c r="I1488"/>
    </row>
    <row r="1489" spans="9:9" x14ac:dyDescent="0.2">
      <c r="I1489"/>
    </row>
    <row r="1490" spans="9:9" x14ac:dyDescent="0.2">
      <c r="I1490"/>
    </row>
    <row r="1491" spans="9:9" x14ac:dyDescent="0.2">
      <c r="I1491"/>
    </row>
    <row r="1492" spans="9:9" x14ac:dyDescent="0.2">
      <c r="I1492"/>
    </row>
    <row r="1493" spans="9:9" x14ac:dyDescent="0.2">
      <c r="I1493"/>
    </row>
    <row r="1494" spans="9:9" x14ac:dyDescent="0.2">
      <c r="I1494"/>
    </row>
    <row r="1495" spans="9:9" x14ac:dyDescent="0.2">
      <c r="I1495"/>
    </row>
    <row r="1496" spans="9:9" x14ac:dyDescent="0.2">
      <c r="I1496"/>
    </row>
    <row r="1497" spans="9:9" x14ac:dyDescent="0.2">
      <c r="I1497"/>
    </row>
    <row r="1498" spans="9:9" x14ac:dyDescent="0.2">
      <c r="I1498"/>
    </row>
    <row r="1499" spans="9:9" x14ac:dyDescent="0.2">
      <c r="I1499"/>
    </row>
    <row r="1500" spans="9:9" x14ac:dyDescent="0.2">
      <c r="I1500"/>
    </row>
    <row r="1501" spans="9:9" x14ac:dyDescent="0.2">
      <c r="I1501"/>
    </row>
    <row r="1502" spans="9:9" x14ac:dyDescent="0.2">
      <c r="I1502"/>
    </row>
    <row r="1503" spans="9:9" x14ac:dyDescent="0.2">
      <c r="I1503"/>
    </row>
    <row r="1504" spans="9:9" x14ac:dyDescent="0.2">
      <c r="I1504"/>
    </row>
    <row r="1505" spans="9:9" x14ac:dyDescent="0.2">
      <c r="I1505"/>
    </row>
    <row r="1506" spans="9:9" x14ac:dyDescent="0.2">
      <c r="I1506"/>
    </row>
    <row r="1507" spans="9:9" x14ac:dyDescent="0.2">
      <c r="I1507"/>
    </row>
    <row r="1508" spans="9:9" x14ac:dyDescent="0.2">
      <c r="I1508"/>
    </row>
    <row r="1509" spans="9:9" x14ac:dyDescent="0.2">
      <c r="I1509"/>
    </row>
    <row r="1510" spans="9:9" x14ac:dyDescent="0.2">
      <c r="I1510"/>
    </row>
    <row r="1511" spans="9:9" x14ac:dyDescent="0.2">
      <c r="I1511"/>
    </row>
    <row r="1512" spans="9:9" x14ac:dyDescent="0.2">
      <c r="I1512"/>
    </row>
    <row r="1513" spans="9:9" x14ac:dyDescent="0.2">
      <c r="I1513"/>
    </row>
    <row r="1514" spans="9:9" x14ac:dyDescent="0.2">
      <c r="I1514"/>
    </row>
    <row r="1515" spans="9:9" x14ac:dyDescent="0.2">
      <c r="I1515"/>
    </row>
    <row r="1516" spans="9:9" x14ac:dyDescent="0.2">
      <c r="I1516"/>
    </row>
    <row r="1517" spans="9:9" x14ac:dyDescent="0.2">
      <c r="I1517"/>
    </row>
    <row r="1518" spans="9:9" x14ac:dyDescent="0.2">
      <c r="I1518"/>
    </row>
    <row r="1519" spans="9:9" x14ac:dyDescent="0.2">
      <c r="I1519"/>
    </row>
    <row r="1520" spans="9:9" x14ac:dyDescent="0.2">
      <c r="I1520"/>
    </row>
    <row r="1521" spans="9:9" x14ac:dyDescent="0.2">
      <c r="I1521"/>
    </row>
    <row r="1522" spans="9:9" x14ac:dyDescent="0.2">
      <c r="I1522"/>
    </row>
    <row r="1523" spans="9:9" x14ac:dyDescent="0.2">
      <c r="I1523"/>
    </row>
    <row r="1524" spans="9:9" x14ac:dyDescent="0.2">
      <c r="I1524"/>
    </row>
    <row r="1525" spans="9:9" x14ac:dyDescent="0.2">
      <c r="I1525"/>
    </row>
    <row r="1526" spans="9:9" x14ac:dyDescent="0.2">
      <c r="I1526"/>
    </row>
    <row r="1527" spans="9:9" x14ac:dyDescent="0.2">
      <c r="I1527"/>
    </row>
    <row r="1528" spans="9:9" x14ac:dyDescent="0.2">
      <c r="I1528"/>
    </row>
    <row r="1529" spans="9:9" x14ac:dyDescent="0.2">
      <c r="I1529"/>
    </row>
    <row r="1530" spans="9:9" x14ac:dyDescent="0.2">
      <c r="I1530"/>
    </row>
    <row r="1531" spans="9:9" x14ac:dyDescent="0.2">
      <c r="I1531"/>
    </row>
    <row r="1532" spans="9:9" x14ac:dyDescent="0.2">
      <c r="I1532"/>
    </row>
    <row r="1533" spans="9:9" x14ac:dyDescent="0.2">
      <c r="I1533"/>
    </row>
    <row r="1534" spans="9:9" x14ac:dyDescent="0.2">
      <c r="I1534"/>
    </row>
    <row r="1535" spans="9:9" x14ac:dyDescent="0.2">
      <c r="I1535"/>
    </row>
    <row r="1536" spans="9:9" x14ac:dyDescent="0.2">
      <c r="I1536"/>
    </row>
    <row r="1537" spans="9:9" x14ac:dyDescent="0.2">
      <c r="I1537"/>
    </row>
    <row r="1538" spans="9:9" x14ac:dyDescent="0.2">
      <c r="I1538"/>
    </row>
    <row r="1539" spans="9:9" x14ac:dyDescent="0.2">
      <c r="I1539"/>
    </row>
    <row r="1540" spans="9:9" x14ac:dyDescent="0.2">
      <c r="I1540"/>
    </row>
    <row r="1541" spans="9:9" x14ac:dyDescent="0.2">
      <c r="I1541"/>
    </row>
    <row r="1542" spans="9:9" x14ac:dyDescent="0.2">
      <c r="I1542"/>
    </row>
    <row r="1543" spans="9:9" x14ac:dyDescent="0.2">
      <c r="I1543"/>
    </row>
    <row r="1544" spans="9:9" x14ac:dyDescent="0.2">
      <c r="I1544"/>
    </row>
    <row r="1545" spans="9:9" x14ac:dyDescent="0.2">
      <c r="I1545"/>
    </row>
    <row r="1546" spans="9:9" x14ac:dyDescent="0.2">
      <c r="I1546"/>
    </row>
    <row r="1547" spans="9:9" x14ac:dyDescent="0.2">
      <c r="I1547"/>
    </row>
    <row r="1548" spans="9:9" x14ac:dyDescent="0.2">
      <c r="I1548"/>
    </row>
    <row r="1549" spans="9:9" x14ac:dyDescent="0.2">
      <c r="I1549"/>
    </row>
    <row r="1550" spans="9:9" x14ac:dyDescent="0.2">
      <c r="I1550"/>
    </row>
    <row r="1551" spans="9:9" x14ac:dyDescent="0.2">
      <c r="I1551"/>
    </row>
    <row r="1552" spans="9:9" x14ac:dyDescent="0.2">
      <c r="I1552"/>
    </row>
    <row r="1553" spans="9:9" x14ac:dyDescent="0.2">
      <c r="I1553"/>
    </row>
    <row r="1554" spans="9:9" x14ac:dyDescent="0.2">
      <c r="I1554"/>
    </row>
    <row r="1555" spans="9:9" x14ac:dyDescent="0.2">
      <c r="I1555"/>
    </row>
    <row r="1556" spans="9:9" x14ac:dyDescent="0.2">
      <c r="I1556"/>
    </row>
    <row r="1557" spans="9:9" x14ac:dyDescent="0.2">
      <c r="I1557"/>
    </row>
    <row r="1558" spans="9:9" x14ac:dyDescent="0.2">
      <c r="I1558"/>
    </row>
    <row r="1559" spans="9:9" x14ac:dyDescent="0.2">
      <c r="I1559"/>
    </row>
    <row r="1560" spans="9:9" x14ac:dyDescent="0.2">
      <c r="I1560"/>
    </row>
    <row r="1561" spans="9:9" x14ac:dyDescent="0.2">
      <c r="I1561"/>
    </row>
    <row r="1562" spans="9:9" x14ac:dyDescent="0.2">
      <c r="I1562"/>
    </row>
    <row r="1563" spans="9:9" x14ac:dyDescent="0.2">
      <c r="I1563"/>
    </row>
    <row r="1564" spans="9:9" x14ac:dyDescent="0.2">
      <c r="I1564"/>
    </row>
    <row r="1565" spans="9:9" x14ac:dyDescent="0.2">
      <c r="I1565"/>
    </row>
    <row r="1566" spans="9:9" x14ac:dyDescent="0.2">
      <c r="I1566"/>
    </row>
    <row r="1567" spans="9:9" x14ac:dyDescent="0.2">
      <c r="I1567"/>
    </row>
    <row r="1568" spans="9:9" x14ac:dyDescent="0.2">
      <c r="I1568"/>
    </row>
    <row r="1569" spans="9:9" x14ac:dyDescent="0.2">
      <c r="I1569"/>
    </row>
    <row r="1570" spans="9:9" x14ac:dyDescent="0.2">
      <c r="I1570"/>
    </row>
    <row r="1571" spans="9:9" x14ac:dyDescent="0.2">
      <c r="I1571"/>
    </row>
    <row r="1572" spans="9:9" x14ac:dyDescent="0.2">
      <c r="I1572"/>
    </row>
    <row r="1573" spans="9:9" x14ac:dyDescent="0.2">
      <c r="I1573"/>
    </row>
    <row r="1574" spans="9:9" x14ac:dyDescent="0.2">
      <c r="I1574"/>
    </row>
    <row r="1575" spans="9:9" x14ac:dyDescent="0.2">
      <c r="I1575"/>
    </row>
    <row r="1576" spans="9:9" x14ac:dyDescent="0.2">
      <c r="I1576"/>
    </row>
    <row r="1577" spans="9:9" x14ac:dyDescent="0.2">
      <c r="I1577"/>
    </row>
    <row r="1578" spans="9:9" x14ac:dyDescent="0.2">
      <c r="I1578"/>
    </row>
    <row r="1579" spans="9:9" x14ac:dyDescent="0.2">
      <c r="I1579"/>
    </row>
    <row r="1580" spans="9:9" x14ac:dyDescent="0.2">
      <c r="I1580"/>
    </row>
    <row r="1581" spans="9:9" x14ac:dyDescent="0.2">
      <c r="I1581"/>
    </row>
    <row r="1582" spans="9:9" x14ac:dyDescent="0.2">
      <c r="I1582"/>
    </row>
    <row r="1583" spans="9:9" x14ac:dyDescent="0.2">
      <c r="I1583"/>
    </row>
    <row r="1584" spans="9:9" x14ac:dyDescent="0.2">
      <c r="I1584"/>
    </row>
    <row r="1585" spans="9:9" x14ac:dyDescent="0.2">
      <c r="I1585"/>
    </row>
    <row r="1586" spans="9:9" x14ac:dyDescent="0.2">
      <c r="I1586"/>
    </row>
    <row r="1587" spans="9:9" x14ac:dyDescent="0.2">
      <c r="I1587"/>
    </row>
    <row r="1588" spans="9:9" x14ac:dyDescent="0.2">
      <c r="I1588"/>
    </row>
    <row r="1589" spans="9:9" x14ac:dyDescent="0.2">
      <c r="I1589"/>
    </row>
    <row r="1590" spans="9:9" x14ac:dyDescent="0.2">
      <c r="I1590"/>
    </row>
    <row r="1591" spans="9:9" x14ac:dyDescent="0.2">
      <c r="I1591"/>
    </row>
    <row r="1592" spans="9:9" x14ac:dyDescent="0.2">
      <c r="I1592"/>
    </row>
    <row r="1593" spans="9:9" x14ac:dyDescent="0.2">
      <c r="I1593"/>
    </row>
    <row r="1594" spans="9:9" x14ac:dyDescent="0.2">
      <c r="I1594"/>
    </row>
    <row r="1595" spans="9:9" x14ac:dyDescent="0.2">
      <c r="I1595"/>
    </row>
    <row r="1596" spans="9:9" x14ac:dyDescent="0.2">
      <c r="I1596"/>
    </row>
    <row r="1597" spans="9:9" x14ac:dyDescent="0.2">
      <c r="I1597"/>
    </row>
    <row r="1598" spans="9:9" x14ac:dyDescent="0.2">
      <c r="I1598"/>
    </row>
    <row r="1599" spans="9:9" x14ac:dyDescent="0.2">
      <c r="I1599"/>
    </row>
    <row r="1600" spans="9:9" x14ac:dyDescent="0.2">
      <c r="I1600"/>
    </row>
    <row r="1601" spans="9:9" x14ac:dyDescent="0.2">
      <c r="I1601"/>
    </row>
    <row r="1602" spans="9:9" x14ac:dyDescent="0.2">
      <c r="I1602"/>
    </row>
    <row r="1603" spans="9:9" x14ac:dyDescent="0.2">
      <c r="I1603"/>
    </row>
    <row r="1604" spans="9:9" x14ac:dyDescent="0.2">
      <c r="I1604"/>
    </row>
    <row r="1605" spans="9:9" x14ac:dyDescent="0.2">
      <c r="I1605"/>
    </row>
    <row r="1606" spans="9:9" x14ac:dyDescent="0.2">
      <c r="I1606"/>
    </row>
    <row r="1607" spans="9:9" x14ac:dyDescent="0.2">
      <c r="I1607"/>
    </row>
    <row r="1608" spans="9:9" x14ac:dyDescent="0.2">
      <c r="I1608"/>
    </row>
    <row r="1609" spans="9:9" x14ac:dyDescent="0.2">
      <c r="I1609"/>
    </row>
    <row r="1610" spans="9:9" x14ac:dyDescent="0.2">
      <c r="I1610"/>
    </row>
    <row r="1611" spans="9:9" x14ac:dyDescent="0.2">
      <c r="I1611"/>
    </row>
    <row r="1612" spans="9:9" x14ac:dyDescent="0.2">
      <c r="I1612"/>
    </row>
    <row r="1613" spans="9:9" x14ac:dyDescent="0.2">
      <c r="I1613"/>
    </row>
    <row r="1614" spans="9:9" x14ac:dyDescent="0.2">
      <c r="I1614"/>
    </row>
    <row r="1615" spans="9:9" x14ac:dyDescent="0.2">
      <c r="I1615"/>
    </row>
    <row r="1616" spans="9:9" x14ac:dyDescent="0.2">
      <c r="I1616"/>
    </row>
    <row r="1617" spans="9:9" x14ac:dyDescent="0.2">
      <c r="I1617"/>
    </row>
    <row r="1618" spans="9:9" x14ac:dyDescent="0.2">
      <c r="I1618"/>
    </row>
    <row r="1619" spans="9:9" x14ac:dyDescent="0.2">
      <c r="I1619"/>
    </row>
    <row r="1620" spans="9:9" x14ac:dyDescent="0.2">
      <c r="I1620"/>
    </row>
    <row r="1621" spans="9:9" x14ac:dyDescent="0.2">
      <c r="I1621"/>
    </row>
    <row r="1622" spans="9:9" x14ac:dyDescent="0.2">
      <c r="I1622"/>
    </row>
    <row r="1623" spans="9:9" x14ac:dyDescent="0.2">
      <c r="I1623"/>
    </row>
    <row r="1624" spans="9:9" x14ac:dyDescent="0.2">
      <c r="I1624"/>
    </row>
    <row r="1625" spans="9:9" x14ac:dyDescent="0.2">
      <c r="I1625"/>
    </row>
    <row r="1626" spans="9:9" x14ac:dyDescent="0.2">
      <c r="I1626"/>
    </row>
    <row r="1627" spans="9:9" x14ac:dyDescent="0.2">
      <c r="I1627"/>
    </row>
    <row r="1628" spans="9:9" x14ac:dyDescent="0.2">
      <c r="I1628"/>
    </row>
    <row r="1629" spans="9:9" x14ac:dyDescent="0.2">
      <c r="I1629"/>
    </row>
    <row r="1630" spans="9:9" x14ac:dyDescent="0.2">
      <c r="I1630"/>
    </row>
    <row r="1631" spans="9:9" x14ac:dyDescent="0.2">
      <c r="I1631"/>
    </row>
    <row r="1632" spans="9:9" x14ac:dyDescent="0.2">
      <c r="I1632"/>
    </row>
    <row r="1633" spans="9:9" x14ac:dyDescent="0.2">
      <c r="I1633"/>
    </row>
    <row r="1634" spans="9:9" x14ac:dyDescent="0.2">
      <c r="I1634"/>
    </row>
    <row r="1635" spans="9:9" x14ac:dyDescent="0.2">
      <c r="I1635"/>
    </row>
    <row r="1636" spans="9:9" x14ac:dyDescent="0.2">
      <c r="I1636"/>
    </row>
    <row r="1637" spans="9:9" x14ac:dyDescent="0.2">
      <c r="I1637"/>
    </row>
    <row r="1638" spans="9:9" x14ac:dyDescent="0.2">
      <c r="I1638"/>
    </row>
    <row r="1639" spans="9:9" x14ac:dyDescent="0.2">
      <c r="I1639"/>
    </row>
    <row r="1640" spans="9:9" x14ac:dyDescent="0.2">
      <c r="I1640"/>
    </row>
    <row r="1641" spans="9:9" x14ac:dyDescent="0.2">
      <c r="I1641"/>
    </row>
    <row r="1642" spans="9:9" x14ac:dyDescent="0.2">
      <c r="I1642"/>
    </row>
    <row r="1643" spans="9:9" x14ac:dyDescent="0.2">
      <c r="I1643"/>
    </row>
    <row r="1644" spans="9:9" x14ac:dyDescent="0.2">
      <c r="I1644"/>
    </row>
    <row r="1645" spans="9:9" x14ac:dyDescent="0.2">
      <c r="I1645"/>
    </row>
    <row r="1646" spans="9:9" x14ac:dyDescent="0.2">
      <c r="I1646"/>
    </row>
    <row r="1647" spans="9:9" x14ac:dyDescent="0.2">
      <c r="I1647"/>
    </row>
    <row r="1648" spans="9:9" x14ac:dyDescent="0.2">
      <c r="I1648"/>
    </row>
    <row r="1649" spans="9:9" x14ac:dyDescent="0.2">
      <c r="I1649"/>
    </row>
    <row r="1650" spans="9:9" x14ac:dyDescent="0.2">
      <c r="I1650"/>
    </row>
    <row r="1651" spans="9:9" x14ac:dyDescent="0.2">
      <c r="I1651"/>
    </row>
    <row r="1652" spans="9:9" x14ac:dyDescent="0.2">
      <c r="I1652"/>
    </row>
    <row r="1653" spans="9:9" x14ac:dyDescent="0.2">
      <c r="I1653"/>
    </row>
    <row r="1654" spans="9:9" x14ac:dyDescent="0.2">
      <c r="I1654"/>
    </row>
    <row r="1655" spans="9:9" x14ac:dyDescent="0.2">
      <c r="I1655"/>
    </row>
    <row r="1656" spans="9:9" x14ac:dyDescent="0.2">
      <c r="I1656"/>
    </row>
    <row r="1657" spans="9:9" x14ac:dyDescent="0.2">
      <c r="I1657"/>
    </row>
    <row r="1658" spans="9:9" x14ac:dyDescent="0.2">
      <c r="I1658"/>
    </row>
    <row r="1659" spans="9:9" x14ac:dyDescent="0.2">
      <c r="I1659"/>
    </row>
    <row r="1660" spans="9:9" x14ac:dyDescent="0.2">
      <c r="I1660"/>
    </row>
    <row r="1661" spans="9:9" x14ac:dyDescent="0.2">
      <c r="I1661"/>
    </row>
    <row r="1662" spans="9:9" x14ac:dyDescent="0.2">
      <c r="I1662"/>
    </row>
    <row r="1663" spans="9:9" x14ac:dyDescent="0.2">
      <c r="I1663"/>
    </row>
    <row r="1664" spans="9:9" x14ac:dyDescent="0.2">
      <c r="I1664"/>
    </row>
    <row r="1665" spans="9:9" x14ac:dyDescent="0.2">
      <c r="I1665"/>
    </row>
    <row r="1666" spans="9:9" x14ac:dyDescent="0.2">
      <c r="I1666"/>
    </row>
    <row r="1667" spans="9:9" x14ac:dyDescent="0.2">
      <c r="I1667"/>
    </row>
    <row r="1668" spans="9:9" x14ac:dyDescent="0.2">
      <c r="I1668"/>
    </row>
    <row r="1669" spans="9:9" x14ac:dyDescent="0.2">
      <c r="I1669"/>
    </row>
    <row r="1670" spans="9:9" x14ac:dyDescent="0.2">
      <c r="I1670"/>
    </row>
    <row r="1671" spans="9:9" x14ac:dyDescent="0.2">
      <c r="I1671"/>
    </row>
    <row r="1672" spans="9:9" x14ac:dyDescent="0.2">
      <c r="I1672"/>
    </row>
    <row r="1673" spans="9:9" x14ac:dyDescent="0.2">
      <c r="I1673"/>
    </row>
    <row r="1674" spans="9:9" x14ac:dyDescent="0.2">
      <c r="I1674"/>
    </row>
    <row r="1675" spans="9:9" x14ac:dyDescent="0.2">
      <c r="I1675"/>
    </row>
    <row r="1676" spans="9:9" x14ac:dyDescent="0.2">
      <c r="I1676"/>
    </row>
    <row r="1677" spans="9:9" x14ac:dyDescent="0.2">
      <c r="I1677"/>
    </row>
    <row r="1678" spans="9:9" x14ac:dyDescent="0.2">
      <c r="I1678"/>
    </row>
    <row r="1679" spans="9:9" x14ac:dyDescent="0.2">
      <c r="I1679"/>
    </row>
    <row r="1680" spans="9:9" x14ac:dyDescent="0.2">
      <c r="I1680"/>
    </row>
    <row r="1681" spans="9:9" x14ac:dyDescent="0.2">
      <c r="I1681"/>
    </row>
    <row r="1682" spans="9:9" x14ac:dyDescent="0.2">
      <c r="I1682"/>
    </row>
    <row r="1683" spans="9:9" x14ac:dyDescent="0.2">
      <c r="I1683"/>
    </row>
    <row r="1684" spans="9:9" x14ac:dyDescent="0.2">
      <c r="I1684"/>
    </row>
    <row r="1685" spans="9:9" x14ac:dyDescent="0.2">
      <c r="I1685"/>
    </row>
    <row r="1686" spans="9:9" x14ac:dyDescent="0.2">
      <c r="I1686"/>
    </row>
    <row r="1687" spans="9:9" x14ac:dyDescent="0.2">
      <c r="I1687"/>
    </row>
    <row r="1688" spans="9:9" x14ac:dyDescent="0.2">
      <c r="I1688"/>
    </row>
    <row r="1689" spans="9:9" x14ac:dyDescent="0.2">
      <c r="I1689"/>
    </row>
    <row r="1690" spans="9:9" x14ac:dyDescent="0.2">
      <c r="I1690"/>
    </row>
    <row r="1691" spans="9:9" x14ac:dyDescent="0.2">
      <c r="I1691"/>
    </row>
    <row r="1692" spans="9:9" x14ac:dyDescent="0.2">
      <c r="I1692"/>
    </row>
    <row r="1693" spans="9:9" x14ac:dyDescent="0.2">
      <c r="I1693"/>
    </row>
    <row r="1694" spans="9:9" x14ac:dyDescent="0.2">
      <c r="I1694"/>
    </row>
    <row r="1695" spans="9:9" x14ac:dyDescent="0.2">
      <c r="I1695"/>
    </row>
    <row r="1696" spans="9:9" x14ac:dyDescent="0.2">
      <c r="I1696"/>
    </row>
    <row r="1697" spans="9:9" x14ac:dyDescent="0.2">
      <c r="I1697"/>
    </row>
    <row r="1698" spans="9:9" x14ac:dyDescent="0.2">
      <c r="I1698"/>
    </row>
    <row r="1699" spans="9:9" x14ac:dyDescent="0.2">
      <c r="I1699"/>
    </row>
    <row r="1700" spans="9:9" x14ac:dyDescent="0.2">
      <c r="I1700"/>
    </row>
    <row r="1701" spans="9:9" x14ac:dyDescent="0.2">
      <c r="I1701"/>
    </row>
    <row r="1702" spans="9:9" x14ac:dyDescent="0.2">
      <c r="I1702"/>
    </row>
    <row r="1703" spans="9:9" x14ac:dyDescent="0.2">
      <c r="I1703"/>
    </row>
    <row r="1704" spans="9:9" x14ac:dyDescent="0.2">
      <c r="I1704"/>
    </row>
    <row r="1705" spans="9:9" x14ac:dyDescent="0.2">
      <c r="I1705"/>
    </row>
    <row r="1706" spans="9:9" x14ac:dyDescent="0.2">
      <c r="I1706"/>
    </row>
    <row r="1707" spans="9:9" x14ac:dyDescent="0.2">
      <c r="I1707"/>
    </row>
    <row r="1708" spans="9:9" x14ac:dyDescent="0.2">
      <c r="I1708"/>
    </row>
    <row r="1709" spans="9:9" x14ac:dyDescent="0.2">
      <c r="I1709"/>
    </row>
    <row r="1710" spans="9:9" x14ac:dyDescent="0.2">
      <c r="I1710"/>
    </row>
    <row r="1711" spans="9:9" x14ac:dyDescent="0.2">
      <c r="I1711"/>
    </row>
    <row r="1712" spans="9:9" x14ac:dyDescent="0.2">
      <c r="I1712"/>
    </row>
    <row r="1713" spans="9:9" x14ac:dyDescent="0.2">
      <c r="I1713"/>
    </row>
    <row r="1714" spans="9:9" x14ac:dyDescent="0.2">
      <c r="I1714"/>
    </row>
    <row r="1715" spans="9:9" x14ac:dyDescent="0.2">
      <c r="I1715"/>
    </row>
    <row r="1716" spans="9:9" x14ac:dyDescent="0.2">
      <c r="I1716"/>
    </row>
    <row r="1717" spans="9:9" x14ac:dyDescent="0.2">
      <c r="I1717"/>
    </row>
    <row r="1718" spans="9:9" x14ac:dyDescent="0.2">
      <c r="I1718"/>
    </row>
    <row r="1719" spans="9:9" x14ac:dyDescent="0.2">
      <c r="I1719"/>
    </row>
    <row r="1720" spans="9:9" x14ac:dyDescent="0.2">
      <c r="I1720"/>
    </row>
    <row r="1721" spans="9:9" x14ac:dyDescent="0.2">
      <c r="I1721"/>
    </row>
    <row r="1722" spans="9:9" x14ac:dyDescent="0.2">
      <c r="I1722"/>
    </row>
    <row r="1723" spans="9:9" x14ac:dyDescent="0.2">
      <c r="I1723"/>
    </row>
    <row r="1724" spans="9:9" x14ac:dyDescent="0.2">
      <c r="I1724"/>
    </row>
    <row r="1725" spans="9:9" x14ac:dyDescent="0.2">
      <c r="I1725"/>
    </row>
    <row r="1726" spans="9:9" x14ac:dyDescent="0.2">
      <c r="I1726"/>
    </row>
    <row r="1727" spans="9:9" x14ac:dyDescent="0.2">
      <c r="I1727"/>
    </row>
    <row r="1728" spans="9:9" x14ac:dyDescent="0.2">
      <c r="I1728"/>
    </row>
    <row r="1729" spans="9:9" x14ac:dyDescent="0.2">
      <c r="I1729"/>
    </row>
    <row r="1730" spans="9:9" x14ac:dyDescent="0.2">
      <c r="I1730"/>
    </row>
    <row r="1731" spans="9:9" x14ac:dyDescent="0.2">
      <c r="I1731"/>
    </row>
    <row r="1732" spans="9:9" x14ac:dyDescent="0.2">
      <c r="I1732"/>
    </row>
    <row r="1733" spans="9:9" x14ac:dyDescent="0.2">
      <c r="I1733"/>
    </row>
    <row r="1734" spans="9:9" x14ac:dyDescent="0.2">
      <c r="I1734"/>
    </row>
    <row r="1735" spans="9:9" x14ac:dyDescent="0.2">
      <c r="I1735"/>
    </row>
    <row r="1736" spans="9:9" x14ac:dyDescent="0.2">
      <c r="I1736"/>
    </row>
    <row r="1737" spans="9:9" x14ac:dyDescent="0.2">
      <c r="I1737"/>
    </row>
    <row r="1738" spans="9:9" x14ac:dyDescent="0.2">
      <c r="I1738"/>
    </row>
    <row r="1739" spans="9:9" x14ac:dyDescent="0.2">
      <c r="I1739"/>
    </row>
    <row r="1740" spans="9:9" x14ac:dyDescent="0.2">
      <c r="I1740"/>
    </row>
    <row r="1741" spans="9:9" x14ac:dyDescent="0.2">
      <c r="I1741"/>
    </row>
    <row r="1742" spans="9:9" x14ac:dyDescent="0.2">
      <c r="I1742"/>
    </row>
    <row r="1743" spans="9:9" x14ac:dyDescent="0.2">
      <c r="I1743"/>
    </row>
    <row r="1744" spans="9:9" x14ac:dyDescent="0.2">
      <c r="I1744"/>
    </row>
    <row r="1745" spans="9:9" x14ac:dyDescent="0.2">
      <c r="I1745"/>
    </row>
    <row r="1746" spans="9:9" x14ac:dyDescent="0.2">
      <c r="I1746"/>
    </row>
    <row r="1747" spans="9:9" x14ac:dyDescent="0.2">
      <c r="I1747"/>
    </row>
    <row r="1748" spans="9:9" x14ac:dyDescent="0.2">
      <c r="I1748"/>
    </row>
    <row r="1749" spans="9:9" x14ac:dyDescent="0.2">
      <c r="I1749"/>
    </row>
    <row r="1750" spans="9:9" x14ac:dyDescent="0.2">
      <c r="I1750"/>
    </row>
    <row r="1751" spans="9:9" x14ac:dyDescent="0.2">
      <c r="I1751"/>
    </row>
    <row r="1752" spans="9:9" x14ac:dyDescent="0.2">
      <c r="I1752"/>
    </row>
    <row r="1753" spans="9:9" x14ac:dyDescent="0.2">
      <c r="I1753"/>
    </row>
    <row r="1754" spans="9:9" x14ac:dyDescent="0.2">
      <c r="I1754"/>
    </row>
    <row r="1755" spans="9:9" x14ac:dyDescent="0.2">
      <c r="I1755"/>
    </row>
    <row r="1756" spans="9:9" x14ac:dyDescent="0.2">
      <c r="I1756"/>
    </row>
    <row r="1757" spans="9:9" x14ac:dyDescent="0.2">
      <c r="I1757"/>
    </row>
    <row r="1758" spans="9:9" x14ac:dyDescent="0.2">
      <c r="I1758"/>
    </row>
    <row r="1759" spans="9:9" x14ac:dyDescent="0.2">
      <c r="I1759"/>
    </row>
    <row r="1760" spans="9:9" x14ac:dyDescent="0.2">
      <c r="I1760"/>
    </row>
    <row r="1761" spans="9:9" x14ac:dyDescent="0.2">
      <c r="I1761"/>
    </row>
    <row r="1762" spans="9:9" x14ac:dyDescent="0.2">
      <c r="I1762"/>
    </row>
    <row r="1763" spans="9:9" x14ac:dyDescent="0.2">
      <c r="I1763"/>
    </row>
    <row r="1764" spans="9:9" x14ac:dyDescent="0.2">
      <c r="I1764"/>
    </row>
    <row r="1765" spans="9:9" x14ac:dyDescent="0.2">
      <c r="I1765"/>
    </row>
    <row r="1766" spans="9:9" x14ac:dyDescent="0.2">
      <c r="I1766"/>
    </row>
    <row r="1767" spans="9:9" x14ac:dyDescent="0.2">
      <c r="I1767"/>
    </row>
    <row r="1768" spans="9:9" x14ac:dyDescent="0.2">
      <c r="I1768"/>
    </row>
    <row r="1769" spans="9:9" x14ac:dyDescent="0.2">
      <c r="I1769"/>
    </row>
    <row r="1770" spans="9:9" x14ac:dyDescent="0.2">
      <c r="I1770"/>
    </row>
    <row r="1771" spans="9:9" x14ac:dyDescent="0.2">
      <c r="I1771"/>
    </row>
    <row r="1772" spans="9:9" x14ac:dyDescent="0.2">
      <c r="I1772"/>
    </row>
    <row r="1773" spans="9:9" x14ac:dyDescent="0.2">
      <c r="I1773"/>
    </row>
    <row r="1774" spans="9:9" x14ac:dyDescent="0.2">
      <c r="I1774"/>
    </row>
    <row r="1775" spans="9:9" x14ac:dyDescent="0.2">
      <c r="I1775"/>
    </row>
    <row r="1776" spans="9:9" x14ac:dyDescent="0.2">
      <c r="I1776"/>
    </row>
    <row r="1777" spans="9:9" x14ac:dyDescent="0.2">
      <c r="I1777"/>
    </row>
    <row r="1778" spans="9:9" x14ac:dyDescent="0.2">
      <c r="I1778"/>
    </row>
    <row r="1779" spans="9:9" x14ac:dyDescent="0.2">
      <c r="I1779"/>
    </row>
    <row r="1780" spans="9:9" x14ac:dyDescent="0.2">
      <c r="I1780"/>
    </row>
    <row r="1781" spans="9:9" x14ac:dyDescent="0.2">
      <c r="I1781"/>
    </row>
    <row r="1782" spans="9:9" x14ac:dyDescent="0.2">
      <c r="I1782"/>
    </row>
    <row r="1783" spans="9:9" x14ac:dyDescent="0.2">
      <c r="I1783"/>
    </row>
    <row r="1784" spans="9:9" x14ac:dyDescent="0.2">
      <c r="I1784"/>
    </row>
    <row r="1785" spans="9:9" x14ac:dyDescent="0.2">
      <c r="I1785"/>
    </row>
    <row r="1786" spans="9:9" x14ac:dyDescent="0.2">
      <c r="I1786"/>
    </row>
    <row r="1787" spans="9:9" x14ac:dyDescent="0.2">
      <c r="I1787"/>
    </row>
    <row r="1788" spans="9:9" x14ac:dyDescent="0.2">
      <c r="I1788"/>
    </row>
    <row r="1789" spans="9:9" x14ac:dyDescent="0.2">
      <c r="I1789"/>
    </row>
    <row r="1790" spans="9:9" x14ac:dyDescent="0.2">
      <c r="I1790"/>
    </row>
    <row r="1791" spans="9:9" x14ac:dyDescent="0.2">
      <c r="I1791"/>
    </row>
    <row r="1792" spans="9:9" x14ac:dyDescent="0.2">
      <c r="I1792"/>
    </row>
    <row r="1793" spans="9:9" x14ac:dyDescent="0.2">
      <c r="I1793"/>
    </row>
    <row r="1794" spans="9:9" x14ac:dyDescent="0.2">
      <c r="I1794"/>
    </row>
    <row r="1795" spans="9:9" x14ac:dyDescent="0.2">
      <c r="I1795"/>
    </row>
    <row r="1796" spans="9:9" x14ac:dyDescent="0.2">
      <c r="I1796"/>
    </row>
    <row r="1797" spans="9:9" x14ac:dyDescent="0.2">
      <c r="I1797"/>
    </row>
    <row r="1798" spans="9:9" x14ac:dyDescent="0.2">
      <c r="I1798"/>
    </row>
    <row r="1799" spans="9:9" x14ac:dyDescent="0.2">
      <c r="I1799"/>
    </row>
    <row r="1800" spans="9:9" x14ac:dyDescent="0.2">
      <c r="I1800"/>
    </row>
    <row r="1801" spans="9:9" x14ac:dyDescent="0.2">
      <c r="I1801"/>
    </row>
    <row r="1802" spans="9:9" x14ac:dyDescent="0.2">
      <c r="I1802"/>
    </row>
    <row r="1803" spans="9:9" x14ac:dyDescent="0.2">
      <c r="I1803"/>
    </row>
    <row r="1804" spans="9:9" x14ac:dyDescent="0.2">
      <c r="I1804"/>
    </row>
    <row r="1805" spans="9:9" x14ac:dyDescent="0.2">
      <c r="I1805"/>
    </row>
    <row r="1806" spans="9:9" x14ac:dyDescent="0.2">
      <c r="I1806"/>
    </row>
    <row r="1807" spans="9:9" x14ac:dyDescent="0.2">
      <c r="I1807"/>
    </row>
    <row r="1808" spans="9:9" x14ac:dyDescent="0.2">
      <c r="I1808"/>
    </row>
    <row r="1809" spans="9:9" x14ac:dyDescent="0.2">
      <c r="I1809"/>
    </row>
    <row r="1810" spans="9:9" x14ac:dyDescent="0.2">
      <c r="I1810"/>
    </row>
    <row r="1811" spans="9:9" x14ac:dyDescent="0.2">
      <c r="I1811"/>
    </row>
    <row r="1812" spans="9:9" x14ac:dyDescent="0.2">
      <c r="I1812"/>
    </row>
    <row r="1813" spans="9:9" x14ac:dyDescent="0.2">
      <c r="I1813"/>
    </row>
    <row r="1814" spans="9:9" x14ac:dyDescent="0.2">
      <c r="I1814"/>
    </row>
    <row r="1815" spans="9:9" x14ac:dyDescent="0.2">
      <c r="I1815"/>
    </row>
    <row r="1816" spans="9:9" x14ac:dyDescent="0.2">
      <c r="I1816"/>
    </row>
    <row r="1817" spans="9:9" x14ac:dyDescent="0.2">
      <c r="I1817"/>
    </row>
    <row r="1818" spans="9:9" x14ac:dyDescent="0.2">
      <c r="I1818"/>
    </row>
    <row r="1819" spans="9:9" x14ac:dyDescent="0.2">
      <c r="I1819"/>
    </row>
    <row r="1820" spans="9:9" x14ac:dyDescent="0.2">
      <c r="I1820"/>
    </row>
    <row r="1821" spans="9:9" x14ac:dyDescent="0.2">
      <c r="I1821"/>
    </row>
    <row r="1822" spans="9:9" x14ac:dyDescent="0.2">
      <c r="I1822"/>
    </row>
    <row r="1823" spans="9:9" x14ac:dyDescent="0.2">
      <c r="I1823"/>
    </row>
    <row r="1824" spans="9:9" x14ac:dyDescent="0.2">
      <c r="I1824"/>
    </row>
    <row r="1825" spans="9:9" x14ac:dyDescent="0.2">
      <c r="I1825"/>
    </row>
    <row r="1826" spans="9:9" x14ac:dyDescent="0.2">
      <c r="I1826"/>
    </row>
    <row r="1827" spans="9:9" x14ac:dyDescent="0.2">
      <c r="I1827"/>
    </row>
    <row r="1828" spans="9:9" x14ac:dyDescent="0.2">
      <c r="I1828"/>
    </row>
    <row r="1829" spans="9:9" x14ac:dyDescent="0.2">
      <c r="I1829"/>
    </row>
    <row r="1830" spans="9:9" x14ac:dyDescent="0.2">
      <c r="I1830"/>
    </row>
    <row r="1831" spans="9:9" x14ac:dyDescent="0.2">
      <c r="I1831"/>
    </row>
    <row r="1832" spans="9:9" x14ac:dyDescent="0.2">
      <c r="I1832"/>
    </row>
    <row r="1833" spans="9:9" x14ac:dyDescent="0.2">
      <c r="I1833"/>
    </row>
    <row r="1834" spans="9:9" x14ac:dyDescent="0.2">
      <c r="I1834"/>
    </row>
    <row r="1835" spans="9:9" x14ac:dyDescent="0.2">
      <c r="I1835"/>
    </row>
    <row r="1836" spans="9:9" x14ac:dyDescent="0.2">
      <c r="I1836"/>
    </row>
    <row r="1837" spans="9:9" x14ac:dyDescent="0.2">
      <c r="I1837"/>
    </row>
    <row r="1838" spans="9:9" x14ac:dyDescent="0.2">
      <c r="I1838"/>
    </row>
    <row r="1839" spans="9:9" x14ac:dyDescent="0.2">
      <c r="I1839"/>
    </row>
    <row r="1840" spans="9:9" x14ac:dyDescent="0.2">
      <c r="I1840"/>
    </row>
    <row r="1841" spans="9:9" x14ac:dyDescent="0.2">
      <c r="I1841"/>
    </row>
    <row r="1842" spans="9:9" x14ac:dyDescent="0.2">
      <c r="I1842"/>
    </row>
    <row r="1843" spans="9:9" x14ac:dyDescent="0.2">
      <c r="I1843"/>
    </row>
    <row r="1844" spans="9:9" x14ac:dyDescent="0.2">
      <c r="I1844"/>
    </row>
    <row r="1845" spans="9:9" x14ac:dyDescent="0.2">
      <c r="I1845"/>
    </row>
    <row r="1846" spans="9:9" x14ac:dyDescent="0.2">
      <c r="I1846"/>
    </row>
    <row r="1847" spans="9:9" x14ac:dyDescent="0.2">
      <c r="I1847"/>
    </row>
    <row r="1848" spans="9:9" x14ac:dyDescent="0.2">
      <c r="I1848"/>
    </row>
    <row r="1849" spans="9:9" x14ac:dyDescent="0.2">
      <c r="I1849"/>
    </row>
    <row r="1850" spans="9:9" x14ac:dyDescent="0.2">
      <c r="I1850"/>
    </row>
    <row r="1851" spans="9:9" x14ac:dyDescent="0.2">
      <c r="I1851"/>
    </row>
    <row r="1852" spans="9:9" x14ac:dyDescent="0.2">
      <c r="I1852"/>
    </row>
    <row r="1853" spans="9:9" x14ac:dyDescent="0.2">
      <c r="I1853"/>
    </row>
    <row r="1854" spans="9:9" x14ac:dyDescent="0.2">
      <c r="I1854"/>
    </row>
    <row r="1855" spans="9:9" x14ac:dyDescent="0.2">
      <c r="I1855"/>
    </row>
    <row r="1856" spans="9:9" x14ac:dyDescent="0.2">
      <c r="I1856"/>
    </row>
    <row r="1857" spans="9:9" x14ac:dyDescent="0.2">
      <c r="I1857"/>
    </row>
    <row r="1858" spans="9:9" x14ac:dyDescent="0.2">
      <c r="I1858"/>
    </row>
    <row r="1859" spans="9:9" x14ac:dyDescent="0.2">
      <c r="I1859"/>
    </row>
    <row r="1860" spans="9:9" x14ac:dyDescent="0.2">
      <c r="I1860"/>
    </row>
    <row r="1861" spans="9:9" x14ac:dyDescent="0.2">
      <c r="I1861"/>
    </row>
    <row r="1862" spans="9:9" x14ac:dyDescent="0.2">
      <c r="I1862"/>
    </row>
    <row r="1863" spans="9:9" x14ac:dyDescent="0.2">
      <c r="I1863"/>
    </row>
    <row r="1864" spans="9:9" x14ac:dyDescent="0.2">
      <c r="I1864"/>
    </row>
    <row r="1865" spans="9:9" x14ac:dyDescent="0.2">
      <c r="I1865"/>
    </row>
    <row r="1866" spans="9:9" x14ac:dyDescent="0.2">
      <c r="I1866"/>
    </row>
    <row r="1867" spans="9:9" x14ac:dyDescent="0.2">
      <c r="I1867"/>
    </row>
    <row r="1868" spans="9:9" x14ac:dyDescent="0.2">
      <c r="I1868"/>
    </row>
    <row r="1869" spans="9:9" x14ac:dyDescent="0.2">
      <c r="I1869"/>
    </row>
    <row r="1870" spans="9:9" x14ac:dyDescent="0.2">
      <c r="I1870"/>
    </row>
    <row r="1871" spans="9:9" x14ac:dyDescent="0.2">
      <c r="I1871"/>
    </row>
    <row r="1872" spans="9:9" x14ac:dyDescent="0.2">
      <c r="I1872"/>
    </row>
    <row r="1873" spans="9:9" x14ac:dyDescent="0.2">
      <c r="I1873"/>
    </row>
    <row r="1874" spans="9:9" x14ac:dyDescent="0.2">
      <c r="I1874"/>
    </row>
    <row r="1875" spans="9:9" x14ac:dyDescent="0.2">
      <c r="I1875"/>
    </row>
    <row r="1876" spans="9:9" x14ac:dyDescent="0.2">
      <c r="I1876"/>
    </row>
    <row r="1877" spans="9:9" x14ac:dyDescent="0.2">
      <c r="I1877"/>
    </row>
    <row r="1878" spans="9:9" x14ac:dyDescent="0.2">
      <c r="I1878"/>
    </row>
    <row r="1879" spans="9:9" x14ac:dyDescent="0.2">
      <c r="I1879"/>
    </row>
    <row r="1880" spans="9:9" x14ac:dyDescent="0.2">
      <c r="I1880"/>
    </row>
    <row r="1881" spans="9:9" x14ac:dyDescent="0.2">
      <c r="I1881"/>
    </row>
    <row r="1882" spans="9:9" x14ac:dyDescent="0.2">
      <c r="I1882"/>
    </row>
    <row r="1883" spans="9:9" x14ac:dyDescent="0.2">
      <c r="I1883"/>
    </row>
    <row r="1884" spans="9:9" x14ac:dyDescent="0.2">
      <c r="I1884"/>
    </row>
    <row r="1885" spans="9:9" x14ac:dyDescent="0.2">
      <c r="I1885"/>
    </row>
    <row r="1886" spans="9:9" x14ac:dyDescent="0.2">
      <c r="I1886"/>
    </row>
    <row r="1887" spans="9:9" x14ac:dyDescent="0.2">
      <c r="I1887"/>
    </row>
    <row r="1888" spans="9:9" x14ac:dyDescent="0.2">
      <c r="I1888"/>
    </row>
    <row r="1889" spans="9:9" x14ac:dyDescent="0.2">
      <c r="I1889"/>
    </row>
    <row r="1890" spans="9:9" x14ac:dyDescent="0.2">
      <c r="I1890"/>
    </row>
    <row r="1891" spans="9:9" x14ac:dyDescent="0.2">
      <c r="I1891"/>
    </row>
    <row r="1892" spans="9:9" x14ac:dyDescent="0.2">
      <c r="I1892"/>
    </row>
    <row r="1893" spans="9:9" x14ac:dyDescent="0.2">
      <c r="I1893"/>
    </row>
    <row r="1894" spans="9:9" x14ac:dyDescent="0.2">
      <c r="I1894"/>
    </row>
    <row r="1895" spans="9:9" x14ac:dyDescent="0.2">
      <c r="I1895"/>
    </row>
    <row r="1896" spans="9:9" x14ac:dyDescent="0.2">
      <c r="I1896"/>
    </row>
    <row r="1897" spans="9:9" x14ac:dyDescent="0.2">
      <c r="I1897"/>
    </row>
    <row r="1898" spans="9:9" x14ac:dyDescent="0.2">
      <c r="I1898"/>
    </row>
    <row r="1899" spans="9:9" x14ac:dyDescent="0.2">
      <c r="I1899"/>
    </row>
    <row r="1900" spans="9:9" x14ac:dyDescent="0.2">
      <c r="I1900"/>
    </row>
    <row r="1901" spans="9:9" x14ac:dyDescent="0.2">
      <c r="I1901"/>
    </row>
    <row r="1902" spans="9:9" x14ac:dyDescent="0.2">
      <c r="I1902"/>
    </row>
    <row r="1903" spans="9:9" x14ac:dyDescent="0.2">
      <c r="I1903"/>
    </row>
    <row r="1904" spans="9:9" x14ac:dyDescent="0.2">
      <c r="I1904"/>
    </row>
    <row r="1905" spans="9:9" x14ac:dyDescent="0.2">
      <c r="I1905"/>
    </row>
    <row r="1906" spans="9:9" x14ac:dyDescent="0.2">
      <c r="I1906"/>
    </row>
    <row r="1907" spans="9:9" x14ac:dyDescent="0.2">
      <c r="I1907"/>
    </row>
    <row r="1908" spans="9:9" x14ac:dyDescent="0.2">
      <c r="I1908"/>
    </row>
    <row r="1909" spans="9:9" x14ac:dyDescent="0.2">
      <c r="I1909"/>
    </row>
    <row r="1910" spans="9:9" x14ac:dyDescent="0.2">
      <c r="I1910"/>
    </row>
    <row r="1911" spans="9:9" x14ac:dyDescent="0.2">
      <c r="I1911"/>
    </row>
    <row r="1912" spans="9:9" x14ac:dyDescent="0.2">
      <c r="I1912"/>
    </row>
    <row r="1913" spans="9:9" x14ac:dyDescent="0.2">
      <c r="I1913"/>
    </row>
    <row r="1914" spans="9:9" x14ac:dyDescent="0.2">
      <c r="I1914"/>
    </row>
    <row r="1915" spans="9:9" x14ac:dyDescent="0.2">
      <c r="I1915"/>
    </row>
    <row r="1916" spans="9:9" x14ac:dyDescent="0.2">
      <c r="I1916"/>
    </row>
    <row r="1917" spans="9:9" x14ac:dyDescent="0.2">
      <c r="I1917"/>
    </row>
    <row r="1918" spans="9:9" x14ac:dyDescent="0.2">
      <c r="I1918"/>
    </row>
    <row r="1919" spans="9:9" x14ac:dyDescent="0.2">
      <c r="I1919"/>
    </row>
    <row r="1920" spans="9:9" x14ac:dyDescent="0.2">
      <c r="I1920"/>
    </row>
    <row r="1921" spans="9:9" x14ac:dyDescent="0.2">
      <c r="I1921"/>
    </row>
    <row r="1922" spans="9:9" x14ac:dyDescent="0.2">
      <c r="I1922"/>
    </row>
    <row r="1923" spans="9:9" x14ac:dyDescent="0.2">
      <c r="I1923"/>
    </row>
    <row r="1924" spans="9:9" x14ac:dyDescent="0.2">
      <c r="I1924"/>
    </row>
    <row r="1925" spans="9:9" x14ac:dyDescent="0.2">
      <c r="I1925"/>
    </row>
    <row r="1926" spans="9:9" x14ac:dyDescent="0.2">
      <c r="I1926"/>
    </row>
    <row r="1927" spans="9:9" x14ac:dyDescent="0.2">
      <c r="I1927"/>
    </row>
    <row r="1928" spans="9:9" x14ac:dyDescent="0.2">
      <c r="I1928"/>
    </row>
    <row r="1929" spans="9:9" x14ac:dyDescent="0.2">
      <c r="I1929"/>
    </row>
    <row r="1930" spans="9:9" x14ac:dyDescent="0.2">
      <c r="I1930"/>
    </row>
    <row r="1931" spans="9:9" x14ac:dyDescent="0.2">
      <c r="I1931"/>
    </row>
    <row r="1932" spans="9:9" x14ac:dyDescent="0.2">
      <c r="I1932"/>
    </row>
    <row r="1933" spans="9:9" x14ac:dyDescent="0.2">
      <c r="I1933"/>
    </row>
    <row r="1934" spans="9:9" x14ac:dyDescent="0.2">
      <c r="I1934"/>
    </row>
    <row r="1935" spans="9:9" x14ac:dyDescent="0.2">
      <c r="I1935"/>
    </row>
    <row r="1936" spans="9:9" x14ac:dyDescent="0.2">
      <c r="I1936"/>
    </row>
    <row r="1937" spans="9:9" x14ac:dyDescent="0.2">
      <c r="I1937"/>
    </row>
    <row r="1938" spans="9:9" x14ac:dyDescent="0.2">
      <c r="I1938"/>
    </row>
    <row r="1939" spans="9:9" x14ac:dyDescent="0.2">
      <c r="I1939"/>
    </row>
    <row r="1940" spans="9:9" x14ac:dyDescent="0.2">
      <c r="I1940"/>
    </row>
    <row r="1941" spans="9:9" x14ac:dyDescent="0.2">
      <c r="I1941"/>
    </row>
    <row r="1942" spans="9:9" x14ac:dyDescent="0.2">
      <c r="I1942"/>
    </row>
    <row r="1943" spans="9:9" x14ac:dyDescent="0.2">
      <c r="I1943"/>
    </row>
    <row r="1944" spans="9:9" x14ac:dyDescent="0.2">
      <c r="I1944"/>
    </row>
    <row r="1945" spans="9:9" x14ac:dyDescent="0.2">
      <c r="I1945"/>
    </row>
    <row r="1946" spans="9:9" x14ac:dyDescent="0.2">
      <c r="I1946"/>
    </row>
    <row r="1947" spans="9:9" x14ac:dyDescent="0.2">
      <c r="I1947"/>
    </row>
    <row r="1948" spans="9:9" x14ac:dyDescent="0.2">
      <c r="I1948"/>
    </row>
    <row r="1949" spans="9:9" x14ac:dyDescent="0.2">
      <c r="I1949"/>
    </row>
    <row r="1950" spans="9:9" x14ac:dyDescent="0.2">
      <c r="I1950"/>
    </row>
    <row r="1951" spans="9:9" x14ac:dyDescent="0.2">
      <c r="I1951"/>
    </row>
    <row r="1952" spans="9:9" x14ac:dyDescent="0.2">
      <c r="I1952"/>
    </row>
    <row r="1953" spans="9:9" x14ac:dyDescent="0.2">
      <c r="I1953"/>
    </row>
    <row r="1954" spans="9:9" x14ac:dyDescent="0.2">
      <c r="I1954"/>
    </row>
    <row r="1955" spans="9:9" x14ac:dyDescent="0.2">
      <c r="I1955"/>
    </row>
    <row r="1956" spans="9:9" x14ac:dyDescent="0.2">
      <c r="I1956"/>
    </row>
    <row r="1957" spans="9:9" x14ac:dyDescent="0.2">
      <c r="I1957"/>
    </row>
    <row r="1958" spans="9:9" x14ac:dyDescent="0.2">
      <c r="I1958"/>
    </row>
    <row r="1959" spans="9:9" x14ac:dyDescent="0.2">
      <c r="I1959"/>
    </row>
    <row r="1960" spans="9:9" x14ac:dyDescent="0.2">
      <c r="I1960"/>
    </row>
    <row r="1961" spans="9:9" x14ac:dyDescent="0.2">
      <c r="I1961"/>
    </row>
    <row r="1962" spans="9:9" x14ac:dyDescent="0.2">
      <c r="I1962"/>
    </row>
    <row r="1963" spans="9:9" x14ac:dyDescent="0.2">
      <c r="I1963"/>
    </row>
    <row r="1964" spans="9:9" x14ac:dyDescent="0.2">
      <c r="I1964"/>
    </row>
    <row r="1965" spans="9:9" x14ac:dyDescent="0.2">
      <c r="I1965"/>
    </row>
    <row r="1966" spans="9:9" x14ac:dyDescent="0.2">
      <c r="I1966"/>
    </row>
    <row r="1967" spans="9:9" x14ac:dyDescent="0.2">
      <c r="I1967"/>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3C0D8-C45D-A54A-914C-D3F0FE77849D}">
  <sheetPr codeName="Sheet3"/>
  <dimension ref="A4:BG2023"/>
  <sheetViews>
    <sheetView showGridLines="0" workbookViewId="0">
      <selection activeCell="AJ44" sqref="AJ44"/>
    </sheetView>
  </sheetViews>
  <sheetFormatPr baseColWidth="10" defaultRowHeight="16" x14ac:dyDescent="0.2"/>
  <cols>
    <col min="1" max="3" width="10.83203125" style="4"/>
    <col min="4" max="4" width="12" style="4" customWidth="1"/>
    <col min="5" max="16384" width="10.83203125" style="4"/>
  </cols>
  <sheetData>
    <row r="4" spans="1:9" x14ac:dyDescent="0.2">
      <c r="A4"/>
      <c r="B4"/>
    </row>
    <row r="6" spans="1:9" ht="34" x14ac:dyDescent="0.2">
      <c r="A6" s="5" t="s">
        <v>423</v>
      </c>
      <c r="B6" s="5" t="s">
        <v>416</v>
      </c>
    </row>
    <row r="7" spans="1:9" ht="34" x14ac:dyDescent="0.2">
      <c r="A7" s="5" t="s">
        <v>402</v>
      </c>
      <c r="B7" s="4" t="s">
        <v>24</v>
      </c>
      <c r="C7" s="4" t="s">
        <v>62</v>
      </c>
      <c r="D7" s="4" t="s">
        <v>46</v>
      </c>
      <c r="E7" s="4" t="s">
        <v>33</v>
      </c>
      <c r="F7" s="4" t="s">
        <v>55</v>
      </c>
      <c r="G7" s="4" t="s">
        <v>79</v>
      </c>
      <c r="H7" s="4" t="s">
        <v>43</v>
      </c>
      <c r="I7" s="4" t="s">
        <v>403</v>
      </c>
    </row>
    <row r="8" spans="1:9" ht="17" x14ac:dyDescent="0.2">
      <c r="A8" s="4" t="s">
        <v>52</v>
      </c>
      <c r="B8" s="65">
        <v>26</v>
      </c>
      <c r="C8" s="65">
        <v>23</v>
      </c>
      <c r="D8" s="65">
        <v>36</v>
      </c>
      <c r="E8" s="65">
        <v>25</v>
      </c>
      <c r="F8" s="65">
        <v>23</v>
      </c>
      <c r="G8" s="65">
        <v>24</v>
      </c>
      <c r="H8" s="65">
        <v>23</v>
      </c>
      <c r="I8" s="65">
        <v>180</v>
      </c>
    </row>
    <row r="9" spans="1:9" ht="17" x14ac:dyDescent="0.2">
      <c r="A9" s="4" t="s">
        <v>36</v>
      </c>
      <c r="B9" s="65">
        <v>33</v>
      </c>
      <c r="C9" s="65">
        <v>29</v>
      </c>
      <c r="D9" s="65">
        <v>21</v>
      </c>
      <c r="E9" s="65">
        <v>31</v>
      </c>
      <c r="F9" s="65">
        <v>36</v>
      </c>
      <c r="G9" s="65">
        <v>27</v>
      </c>
      <c r="H9" s="65">
        <v>23</v>
      </c>
      <c r="I9" s="65">
        <v>200</v>
      </c>
    </row>
    <row r="10" spans="1:9" ht="17" x14ac:dyDescent="0.2">
      <c r="A10" s="4" t="s">
        <v>30</v>
      </c>
      <c r="B10" s="65">
        <v>32</v>
      </c>
      <c r="C10" s="65">
        <v>29</v>
      </c>
      <c r="D10" s="65">
        <v>22</v>
      </c>
      <c r="E10" s="65">
        <v>27</v>
      </c>
      <c r="F10" s="65">
        <v>34</v>
      </c>
      <c r="G10" s="65">
        <v>32</v>
      </c>
      <c r="H10" s="65">
        <v>31</v>
      </c>
      <c r="I10" s="65">
        <v>207</v>
      </c>
    </row>
    <row r="11" spans="1:9" ht="17" x14ac:dyDescent="0.2">
      <c r="A11" s="4" t="s">
        <v>60</v>
      </c>
      <c r="B11" s="65">
        <v>34</v>
      </c>
      <c r="C11" s="65">
        <v>26</v>
      </c>
      <c r="D11" s="65">
        <v>22</v>
      </c>
      <c r="E11" s="65">
        <v>31</v>
      </c>
      <c r="F11" s="65">
        <v>32</v>
      </c>
      <c r="G11" s="65">
        <v>36</v>
      </c>
      <c r="H11" s="65">
        <v>27</v>
      </c>
      <c r="I11" s="65">
        <v>208</v>
      </c>
    </row>
    <row r="12" spans="1:9" ht="17" x14ac:dyDescent="0.2">
      <c r="A12" s="4" t="s">
        <v>68</v>
      </c>
      <c r="B12" s="65">
        <v>25</v>
      </c>
      <c r="C12" s="65">
        <v>39</v>
      </c>
      <c r="D12" s="65">
        <v>29</v>
      </c>
      <c r="E12" s="65">
        <v>28</v>
      </c>
      <c r="F12" s="65">
        <v>32</v>
      </c>
      <c r="G12" s="65">
        <v>27</v>
      </c>
      <c r="H12" s="65">
        <v>25</v>
      </c>
      <c r="I12" s="65">
        <v>205</v>
      </c>
    </row>
    <row r="13" spans="1:9" ht="17" x14ac:dyDescent="0.2">
      <c r="A13" s="4" t="s">
        <v>403</v>
      </c>
      <c r="B13" s="65">
        <v>150</v>
      </c>
      <c r="C13" s="65">
        <v>146</v>
      </c>
      <c r="D13" s="65">
        <v>130</v>
      </c>
      <c r="E13" s="65">
        <v>142</v>
      </c>
      <c r="F13" s="65">
        <v>157</v>
      </c>
      <c r="G13" s="65">
        <v>146</v>
      </c>
      <c r="H13" s="65">
        <v>129</v>
      </c>
      <c r="I13" s="65">
        <v>1000</v>
      </c>
    </row>
    <row r="15" spans="1:9" x14ac:dyDescent="0.2">
      <c r="B15" s="4">
        <f>GETPIVOTDATA("User_ID",$A$6,"Favorite_Genre","Action")</f>
        <v>150</v>
      </c>
      <c r="C15" s="4">
        <f>GETPIVOTDATA("User_ID",$A$6,"Favorite_Genre","Comedy")</f>
        <v>146</v>
      </c>
      <c r="D15" s="4">
        <f>GETPIVOTDATA("User_ID",$A$6,"Favorite_Genre","Documentary")</f>
        <v>130</v>
      </c>
      <c r="E15" s="4">
        <f>GETPIVOTDATA("User_ID",$A$6,"Favorite_Genre","Drama")</f>
        <v>142</v>
      </c>
      <c r="F15" s="4">
        <f>GETPIVOTDATA("User_ID",$A$6,"Favorite_Genre","Horror")</f>
        <v>157</v>
      </c>
      <c r="G15" s="4">
        <f>GETPIVOTDATA("User_ID",$A$6,"Favorite_Genre","Romance")</f>
        <v>146</v>
      </c>
      <c r="H15" s="4">
        <f>GETPIVOTDATA("User_ID",$A$6,"Favorite_Genre","Sci-Fi")</f>
        <v>129</v>
      </c>
    </row>
    <row r="19" spans="1:59" x14ac:dyDescent="0.2">
      <c r="A19"/>
      <c r="B19"/>
      <c r="K19"/>
      <c r="L19"/>
      <c r="P19"/>
      <c r="Q19"/>
      <c r="U19"/>
      <c r="V19"/>
    </row>
    <row r="20" spans="1:59" x14ac:dyDescent="0.2">
      <c r="Z20"/>
      <c r="AA20"/>
    </row>
    <row r="21" spans="1:59" ht="51" x14ac:dyDescent="0.2">
      <c r="A21" s="5" t="s">
        <v>402</v>
      </c>
      <c r="B21" s="4" t="s">
        <v>481</v>
      </c>
      <c r="C21"/>
      <c r="D21"/>
      <c r="E21"/>
      <c r="F21"/>
      <c r="G21"/>
      <c r="H21"/>
      <c r="I21"/>
      <c r="K21" s="5" t="s">
        <v>402</v>
      </c>
      <c r="L21" s="4" t="s">
        <v>423</v>
      </c>
      <c r="M21"/>
      <c r="P21" s="5" t="s">
        <v>402</v>
      </c>
      <c r="Q21" s="4" t="s">
        <v>461</v>
      </c>
      <c r="R21" s="4" t="s">
        <v>423</v>
      </c>
      <c r="U21" s="5" t="s">
        <v>402</v>
      </c>
      <c r="V21" s="4" t="s">
        <v>469</v>
      </c>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row>
    <row r="22" spans="1:59" ht="119" x14ac:dyDescent="0.2">
      <c r="A22" s="4" t="s">
        <v>35</v>
      </c>
      <c r="B22" s="65">
        <v>562</v>
      </c>
      <c r="C22"/>
      <c r="D22"/>
      <c r="E22"/>
      <c r="F22"/>
      <c r="G22"/>
      <c r="H22"/>
      <c r="I22"/>
      <c r="K22" s="4" t="s">
        <v>75</v>
      </c>
      <c r="L22" s="65">
        <v>251</v>
      </c>
      <c r="M22"/>
      <c r="P22" s="4" t="s">
        <v>28</v>
      </c>
      <c r="Q22" s="10">
        <v>9.8800000000000008</v>
      </c>
      <c r="R22" s="65">
        <v>1000</v>
      </c>
      <c r="U22" s="4" t="s">
        <v>109</v>
      </c>
      <c r="V22" s="65">
        <v>25</v>
      </c>
      <c r="W22"/>
      <c r="X22"/>
      <c r="Y22"/>
      <c r="Z22" s="5" t="s">
        <v>491</v>
      </c>
      <c r="AA22" s="5" t="s">
        <v>419</v>
      </c>
      <c r="AD22"/>
      <c r="AE22"/>
      <c r="AF22"/>
      <c r="AG22"/>
      <c r="AH22" s="5" t="s">
        <v>490</v>
      </c>
      <c r="AI22" s="5" t="s">
        <v>419</v>
      </c>
      <c r="AL22"/>
      <c r="AM22"/>
      <c r="AN22"/>
      <c r="AO22"/>
      <c r="AP22"/>
      <c r="AQ22"/>
      <c r="AR22"/>
      <c r="AS22"/>
      <c r="AT22"/>
      <c r="AU22"/>
      <c r="AV22"/>
      <c r="AW22"/>
      <c r="AX22"/>
      <c r="AY22"/>
      <c r="AZ22"/>
      <c r="BA22"/>
      <c r="BB22"/>
      <c r="BC22"/>
      <c r="BD22"/>
      <c r="BE22"/>
      <c r="BF22"/>
      <c r="BG22"/>
    </row>
    <row r="23" spans="1:59" ht="34" x14ac:dyDescent="0.2">
      <c r="A23" s="4" t="s">
        <v>57</v>
      </c>
      <c r="B23" s="65">
        <v>541</v>
      </c>
      <c r="C23"/>
      <c r="D23"/>
      <c r="E23"/>
      <c r="F23"/>
      <c r="G23"/>
      <c r="H23"/>
      <c r="I23"/>
      <c r="K23" s="4" t="s">
        <v>37</v>
      </c>
      <c r="L23" s="65">
        <v>256</v>
      </c>
      <c r="M23"/>
      <c r="P23" s="4" t="s">
        <v>403</v>
      </c>
      <c r="Q23" s="10">
        <v>9.8800000000000008</v>
      </c>
      <c r="R23" s="65">
        <v>1000</v>
      </c>
      <c r="U23" s="4" t="s">
        <v>72</v>
      </c>
      <c r="V23" s="65">
        <v>21</v>
      </c>
      <c r="W23"/>
      <c r="X23"/>
      <c r="Y23"/>
      <c r="Z23" s="5" t="s">
        <v>470</v>
      </c>
      <c r="AA23" s="4" t="s">
        <v>480</v>
      </c>
      <c r="AB23" s="4" t="s">
        <v>478</v>
      </c>
      <c r="AC23" s="4" t="s">
        <v>479</v>
      </c>
      <c r="AD23"/>
      <c r="AE23"/>
      <c r="AF23"/>
      <c r="AG23"/>
      <c r="AH23" s="5" t="s">
        <v>470</v>
      </c>
      <c r="AI23" s="4" t="s">
        <v>480</v>
      </c>
      <c r="AJ23" s="4" t="s">
        <v>478</v>
      </c>
      <c r="AK23" s="4" t="s">
        <v>479</v>
      </c>
      <c r="AL23"/>
      <c r="AM23"/>
      <c r="AN23"/>
      <c r="AO23"/>
      <c r="AP23"/>
      <c r="AQ23"/>
      <c r="AR23"/>
      <c r="AS23"/>
      <c r="AT23"/>
      <c r="AU23"/>
      <c r="AV23"/>
      <c r="AW23"/>
      <c r="AX23"/>
      <c r="AY23"/>
      <c r="AZ23"/>
      <c r="BA23"/>
      <c r="BB23"/>
      <c r="BC23"/>
      <c r="BD23"/>
      <c r="BE23"/>
      <c r="BF23"/>
      <c r="BG23"/>
    </row>
    <row r="24" spans="1:59" ht="17" x14ac:dyDescent="0.2">
      <c r="A24" s="4" t="s">
        <v>51</v>
      </c>
      <c r="B24" s="65">
        <v>626</v>
      </c>
      <c r="C24"/>
      <c r="D24"/>
      <c r="E24"/>
      <c r="F24"/>
      <c r="G24"/>
      <c r="H24"/>
      <c r="I24"/>
      <c r="K24" s="4" t="s">
        <v>31</v>
      </c>
      <c r="L24" s="65">
        <v>271</v>
      </c>
      <c r="M24"/>
      <c r="P24"/>
      <c r="Q24"/>
      <c r="U24" s="4" t="s">
        <v>146</v>
      </c>
      <c r="V24" s="65">
        <v>19</v>
      </c>
      <c r="W24"/>
      <c r="X24"/>
      <c r="Y24"/>
      <c r="Z24" s="4" t="s">
        <v>485</v>
      </c>
      <c r="AA24" s="10">
        <v>30.987643641502721</v>
      </c>
      <c r="AB24" s="10">
        <v>27.900941309867463</v>
      </c>
      <c r="AC24" s="10">
        <v>37.441642821485054</v>
      </c>
      <c r="AD24"/>
      <c r="AE24"/>
      <c r="AF24"/>
      <c r="AG24"/>
      <c r="AH24" s="4" t="s">
        <v>485</v>
      </c>
      <c r="AI24" s="55">
        <v>7.2525686639627829E-2</v>
      </c>
      <c r="AJ24" s="55">
        <v>5.3460115663541925E-2</v>
      </c>
      <c r="AK24" s="55">
        <v>7.4686131162686603E-2</v>
      </c>
      <c r="AL24"/>
      <c r="AM24"/>
      <c r="AN24"/>
      <c r="AO24"/>
      <c r="AP24"/>
      <c r="AQ24"/>
      <c r="AR24"/>
      <c r="AS24"/>
      <c r="AT24"/>
      <c r="AU24"/>
      <c r="AV24"/>
      <c r="AW24"/>
      <c r="AX24"/>
      <c r="AY24"/>
      <c r="AZ24"/>
      <c r="BA24"/>
      <c r="BB24"/>
      <c r="BC24"/>
      <c r="BD24"/>
      <c r="BE24"/>
      <c r="BF24"/>
      <c r="BG24"/>
    </row>
    <row r="25" spans="1:59" ht="34" x14ac:dyDescent="0.2">
      <c r="A25" s="4" t="s">
        <v>29</v>
      </c>
      <c r="B25" s="65">
        <v>651</v>
      </c>
      <c r="C25"/>
      <c r="D25"/>
      <c r="E25"/>
      <c r="F25"/>
      <c r="G25"/>
      <c r="H25"/>
      <c r="I25"/>
      <c r="K25" s="4" t="s">
        <v>53</v>
      </c>
      <c r="L25" s="65">
        <v>222</v>
      </c>
      <c r="M25"/>
      <c r="P25"/>
      <c r="Q25" s="13">
        <f>GETPIVOTDATA("Average of no of month subscribed",$P$21)</f>
        <v>9.8800000000000008</v>
      </c>
      <c r="U25" s="4" t="s">
        <v>108</v>
      </c>
      <c r="V25" s="65">
        <v>16</v>
      </c>
      <c r="W25"/>
      <c r="X25"/>
      <c r="Y25"/>
      <c r="Z25" s="4" t="s">
        <v>486</v>
      </c>
      <c r="AA25" s="10">
        <v>112.97894338609535</v>
      </c>
      <c r="AB25" s="10">
        <v>123.62668512653589</v>
      </c>
      <c r="AC25" s="10">
        <v>104.96425213508108</v>
      </c>
      <c r="AD25"/>
      <c r="AE25"/>
      <c r="AF25"/>
      <c r="AG25"/>
      <c r="AH25" s="4" t="s">
        <v>486</v>
      </c>
      <c r="AI25" s="55">
        <v>0.27132331330519643</v>
      </c>
      <c r="AJ25" s="55">
        <v>0.25413034880831337</v>
      </c>
      <c r="AK25" s="55">
        <v>0.27387440442063371</v>
      </c>
      <c r="AL25"/>
      <c r="AM25"/>
      <c r="AN25"/>
      <c r="AO25"/>
      <c r="AP25"/>
      <c r="AQ25"/>
      <c r="AR25"/>
      <c r="AS25"/>
      <c r="AT25"/>
      <c r="AU25"/>
      <c r="AV25"/>
      <c r="AW25"/>
      <c r="AX25"/>
      <c r="AY25"/>
      <c r="AZ25"/>
      <c r="BA25"/>
      <c r="BB25"/>
      <c r="BC25"/>
      <c r="BD25"/>
      <c r="BE25"/>
      <c r="BF25"/>
      <c r="BG25"/>
    </row>
    <row r="26" spans="1:59" ht="17" x14ac:dyDescent="0.2">
      <c r="A26" s="4" t="s">
        <v>65</v>
      </c>
      <c r="B26" s="65">
        <v>666</v>
      </c>
      <c r="C26"/>
      <c r="D26"/>
      <c r="E26"/>
      <c r="F26"/>
      <c r="G26"/>
      <c r="H26"/>
      <c r="I26"/>
      <c r="K26" s="4" t="s">
        <v>403</v>
      </c>
      <c r="L26" s="65">
        <v>1000</v>
      </c>
      <c r="M26"/>
      <c r="P26"/>
      <c r="Q26"/>
      <c r="U26" s="4" t="s">
        <v>100</v>
      </c>
      <c r="V26" s="65">
        <v>14</v>
      </c>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row>
    <row r="27" spans="1:59" ht="17" x14ac:dyDescent="0.2">
      <c r="A27" s="4" t="s">
        <v>403</v>
      </c>
      <c r="B27" s="65">
        <v>3046</v>
      </c>
      <c r="C27"/>
      <c r="D27"/>
      <c r="E27"/>
      <c r="F27"/>
      <c r="G27"/>
      <c r="H27"/>
      <c r="I27"/>
      <c r="K27"/>
      <c r="L27"/>
      <c r="M27"/>
      <c r="U27" s="4" t="s">
        <v>99</v>
      </c>
      <c r="V27" s="65">
        <v>14</v>
      </c>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row>
    <row r="28" spans="1:59" ht="17" x14ac:dyDescent="0.2">
      <c r="A28"/>
      <c r="B28"/>
      <c r="C28"/>
      <c r="D28"/>
      <c r="E28"/>
      <c r="F28"/>
      <c r="G28"/>
      <c r="H28"/>
      <c r="I28"/>
      <c r="U28" s="4" t="s">
        <v>167</v>
      </c>
      <c r="V28" s="65">
        <v>13</v>
      </c>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row>
    <row r="29" spans="1:59" ht="17" x14ac:dyDescent="0.2">
      <c r="U29" s="4" t="s">
        <v>121</v>
      </c>
      <c r="V29" s="65">
        <v>13</v>
      </c>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row>
    <row r="30" spans="1:59" ht="17" x14ac:dyDescent="0.2">
      <c r="U30" s="4" t="s">
        <v>102</v>
      </c>
      <c r="V30" s="65">
        <v>13</v>
      </c>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row>
    <row r="31" spans="1:59" ht="17" x14ac:dyDescent="0.2">
      <c r="K31"/>
      <c r="L31"/>
      <c r="U31" s="4" t="s">
        <v>105</v>
      </c>
      <c r="V31" s="65">
        <v>12</v>
      </c>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row>
    <row r="32" spans="1:59" ht="34" x14ac:dyDescent="0.2">
      <c r="U32" s="4" t="s">
        <v>220</v>
      </c>
      <c r="V32" s="65">
        <v>12</v>
      </c>
      <c r="W32"/>
      <c r="X32"/>
      <c r="Y32"/>
      <c r="Z32"/>
      <c r="AA32"/>
      <c r="AB32"/>
      <c r="AC32"/>
      <c r="AD32" s="5" t="s">
        <v>484</v>
      </c>
      <c r="AF32" s="5" t="s">
        <v>419</v>
      </c>
      <c r="AI32"/>
      <c r="AJ32"/>
      <c r="AK32"/>
      <c r="AL32"/>
      <c r="AM32"/>
      <c r="AN32"/>
      <c r="AO32"/>
      <c r="AP32"/>
      <c r="AQ32"/>
      <c r="AR32"/>
      <c r="AS32"/>
      <c r="AT32"/>
      <c r="AU32"/>
      <c r="AV32"/>
      <c r="AW32"/>
      <c r="AX32"/>
      <c r="AY32"/>
      <c r="AZ32"/>
      <c r="BA32"/>
      <c r="BB32"/>
      <c r="BC32"/>
      <c r="BD32"/>
      <c r="BE32"/>
      <c r="BF32"/>
      <c r="BG32"/>
    </row>
    <row r="33" spans="11:59" ht="51" x14ac:dyDescent="0.2">
      <c r="K33" s="5" t="s">
        <v>402</v>
      </c>
      <c r="L33" s="4" t="s">
        <v>463</v>
      </c>
      <c r="M33" s="4" t="s">
        <v>464</v>
      </c>
      <c r="N33"/>
      <c r="O33" s="5" t="s">
        <v>402</v>
      </c>
      <c r="P33" s="4" t="s">
        <v>423</v>
      </c>
      <c r="R33" s="5" t="s">
        <v>402</v>
      </c>
      <c r="S33" s="4" t="s">
        <v>423</v>
      </c>
      <c r="U33" s="4" t="s">
        <v>47</v>
      </c>
      <c r="V33" s="65">
        <v>12</v>
      </c>
      <c r="W33"/>
      <c r="X33"/>
      <c r="Y33"/>
      <c r="Z33"/>
      <c r="AA33"/>
      <c r="AB33"/>
      <c r="AC33"/>
      <c r="AD33" s="5" t="s">
        <v>21</v>
      </c>
      <c r="AE33" s="5" t="s">
        <v>470</v>
      </c>
      <c r="AF33" s="4" t="s">
        <v>480</v>
      </c>
      <c r="AG33" s="4" t="s">
        <v>478</v>
      </c>
      <c r="AH33" s="4" t="s">
        <v>479</v>
      </c>
      <c r="AI33"/>
      <c r="AJ33"/>
      <c r="AK33"/>
      <c r="AL33"/>
      <c r="AM33"/>
      <c r="AN33"/>
      <c r="AO33"/>
      <c r="AP33"/>
      <c r="AQ33"/>
      <c r="AR33"/>
      <c r="AS33"/>
      <c r="AT33"/>
      <c r="AU33"/>
      <c r="AV33"/>
      <c r="AW33"/>
      <c r="AX33"/>
      <c r="AY33"/>
      <c r="AZ33"/>
      <c r="BA33"/>
      <c r="BB33"/>
      <c r="BC33"/>
      <c r="BD33"/>
      <c r="BE33"/>
      <c r="BF33"/>
      <c r="BG33"/>
    </row>
    <row r="34" spans="11:59" ht="17" x14ac:dyDescent="0.2">
      <c r="K34" s="4" t="s">
        <v>31</v>
      </c>
      <c r="L34" s="65">
        <v>271</v>
      </c>
      <c r="M34" s="10">
        <v>2491.6236162361624</v>
      </c>
      <c r="N34"/>
      <c r="O34" s="4">
        <v>2022</v>
      </c>
      <c r="P34" s="65">
        <v>18</v>
      </c>
      <c r="R34" s="4">
        <v>2024</v>
      </c>
      <c r="S34" s="65">
        <v>1000</v>
      </c>
      <c r="U34" s="4" t="s">
        <v>176</v>
      </c>
      <c r="V34" s="65">
        <v>11</v>
      </c>
      <c r="W34"/>
      <c r="X34"/>
      <c r="Y34"/>
      <c r="Z34"/>
      <c r="AA34"/>
      <c r="AB34"/>
      <c r="AC34"/>
      <c r="AD34" s="4" t="s">
        <v>52</v>
      </c>
      <c r="AE34" s="4" t="s">
        <v>485</v>
      </c>
      <c r="AF34" s="55">
        <v>1.2821625656512113E-2</v>
      </c>
      <c r="AG34" s="55">
        <v>1.4498297038724212E-2</v>
      </c>
      <c r="AH34" s="55">
        <v>1.5404273506863266E-2</v>
      </c>
      <c r="AI34"/>
      <c r="AJ34"/>
      <c r="AK34"/>
      <c r="AL34"/>
      <c r="AM34"/>
      <c r="AN34"/>
      <c r="AO34"/>
      <c r="AP34"/>
      <c r="AQ34"/>
      <c r="AR34"/>
      <c r="AS34"/>
      <c r="AT34"/>
      <c r="AU34"/>
      <c r="AV34"/>
      <c r="AW34"/>
      <c r="AX34"/>
      <c r="AY34"/>
      <c r="AZ34"/>
      <c r="BA34"/>
      <c r="BB34"/>
      <c r="BC34"/>
      <c r="BD34"/>
      <c r="BE34"/>
      <c r="BF34"/>
      <c r="BG34"/>
    </row>
    <row r="35" spans="11:59" ht="17" x14ac:dyDescent="0.2">
      <c r="K35" s="4" t="s">
        <v>53</v>
      </c>
      <c r="L35" s="65">
        <v>222</v>
      </c>
      <c r="M35" s="10">
        <v>2484.4774774774774</v>
      </c>
      <c r="N35"/>
      <c r="O35" s="15" t="s">
        <v>415</v>
      </c>
      <c r="P35" s="65">
        <v>18</v>
      </c>
      <c r="R35" s="15" t="s">
        <v>404</v>
      </c>
      <c r="S35" s="65">
        <v>35</v>
      </c>
      <c r="U35" s="4" t="s">
        <v>195</v>
      </c>
      <c r="V35" s="65">
        <v>10</v>
      </c>
      <c r="W35"/>
      <c r="X35"/>
      <c r="Y35"/>
      <c r="Z35"/>
      <c r="AA35"/>
      <c r="AB35"/>
      <c r="AC35"/>
      <c r="AE35" s="4" t="s">
        <v>486</v>
      </c>
      <c r="AF35" s="55">
        <v>3.9410956665165323E-2</v>
      </c>
      <c r="AG35" s="55">
        <v>5.115211225481555E-2</v>
      </c>
      <c r="AH35" s="55">
        <v>4.5030042664486951E-2</v>
      </c>
      <c r="AI35"/>
      <c r="AJ35"/>
      <c r="AK35"/>
      <c r="AL35"/>
      <c r="AM35"/>
      <c r="AN35"/>
      <c r="AO35"/>
      <c r="AP35"/>
      <c r="AQ35"/>
      <c r="AR35"/>
      <c r="AS35"/>
      <c r="AT35"/>
      <c r="AU35"/>
      <c r="AV35"/>
      <c r="AW35"/>
      <c r="AX35"/>
      <c r="AY35"/>
      <c r="AZ35"/>
      <c r="BA35"/>
      <c r="BB35"/>
      <c r="BC35"/>
      <c r="BD35"/>
      <c r="BE35"/>
      <c r="BF35"/>
      <c r="BG35"/>
    </row>
    <row r="36" spans="11:59" ht="17" x14ac:dyDescent="0.2">
      <c r="K36" s="4" t="s">
        <v>37</v>
      </c>
      <c r="L36" s="65">
        <v>256</v>
      </c>
      <c r="M36" s="10">
        <v>2471.00390625</v>
      </c>
      <c r="N36"/>
      <c r="O36" s="4">
        <v>2023</v>
      </c>
      <c r="P36" s="65">
        <v>511</v>
      </c>
      <c r="R36" s="15" t="s">
        <v>405</v>
      </c>
      <c r="S36" s="65">
        <v>35</v>
      </c>
      <c r="U36" s="4" t="s">
        <v>94</v>
      </c>
      <c r="V36" s="65">
        <v>10</v>
      </c>
      <c r="W36"/>
      <c r="X36"/>
      <c r="Y36"/>
      <c r="Z36"/>
      <c r="AA36"/>
      <c r="AB36"/>
      <c r="AC36"/>
      <c r="AD36" s="4" t="s">
        <v>36</v>
      </c>
      <c r="AE36" s="4" t="s">
        <v>485</v>
      </c>
      <c r="AF36" s="55">
        <v>1.2449824178538856E-2</v>
      </c>
      <c r="AG36" s="55">
        <v>1.4538043793080891E-2</v>
      </c>
      <c r="AH36" s="55">
        <v>1.6913224279884169E-2</v>
      </c>
      <c r="AI36"/>
      <c r="AJ36"/>
      <c r="AK36"/>
      <c r="AL36"/>
      <c r="AM36"/>
      <c r="AN36"/>
      <c r="AO36"/>
      <c r="AP36"/>
      <c r="AQ36"/>
      <c r="AR36"/>
      <c r="AS36"/>
      <c r="AT36"/>
      <c r="AU36"/>
      <c r="AV36"/>
      <c r="AW36"/>
      <c r="AX36"/>
      <c r="AY36"/>
      <c r="AZ36"/>
      <c r="BA36"/>
      <c r="BB36"/>
      <c r="BC36"/>
      <c r="BD36"/>
      <c r="BE36"/>
      <c r="BF36"/>
      <c r="BG36"/>
    </row>
    <row r="37" spans="11:59" ht="17" x14ac:dyDescent="0.2">
      <c r="K37" s="4" t="s">
        <v>75</v>
      </c>
      <c r="L37" s="65">
        <v>251</v>
      </c>
      <c r="M37" s="10">
        <v>2330.1035856573703</v>
      </c>
      <c r="N37"/>
      <c r="O37" s="15" t="s">
        <v>404</v>
      </c>
      <c r="P37" s="65">
        <v>36</v>
      </c>
      <c r="R37" s="15" t="s">
        <v>406</v>
      </c>
      <c r="S37" s="65">
        <v>31</v>
      </c>
      <c r="U37" s="4" t="s">
        <v>82</v>
      </c>
      <c r="V37" s="65">
        <v>10</v>
      </c>
      <c r="W37"/>
      <c r="X37"/>
      <c r="Y37"/>
      <c r="Z37"/>
      <c r="AA37"/>
      <c r="AB37"/>
      <c r="AC37"/>
      <c r="AE37" s="4" t="s">
        <v>486</v>
      </c>
      <c r="AF37" s="55">
        <v>5.661969717250858E-2</v>
      </c>
      <c r="AG37" s="55">
        <v>5.5557763708575368E-2</v>
      </c>
      <c r="AH37" s="55">
        <v>5.2201569159085227E-2</v>
      </c>
      <c r="AI37"/>
      <c r="AJ37"/>
      <c r="AK37"/>
      <c r="AL37"/>
      <c r="AM37"/>
      <c r="AN37"/>
      <c r="AO37"/>
      <c r="AP37"/>
      <c r="AQ37"/>
      <c r="AR37"/>
      <c r="AS37"/>
      <c r="AT37"/>
      <c r="AU37"/>
      <c r="AV37"/>
      <c r="AW37"/>
      <c r="AX37"/>
      <c r="AY37"/>
      <c r="AZ37"/>
      <c r="BA37"/>
      <c r="BB37"/>
      <c r="BC37"/>
      <c r="BD37"/>
      <c r="BE37"/>
      <c r="BF37"/>
      <c r="BG37"/>
    </row>
    <row r="38" spans="11:59" ht="17" x14ac:dyDescent="0.2">
      <c r="K38" s="4" t="s">
        <v>403</v>
      </c>
      <c r="L38" s="65">
        <v>1000</v>
      </c>
      <c r="M38" s="10">
        <v>2444.2170000000001</v>
      </c>
      <c r="N38"/>
      <c r="O38" s="15" t="s">
        <v>405</v>
      </c>
      <c r="P38" s="65">
        <v>43</v>
      </c>
      <c r="R38" s="15" t="s">
        <v>407</v>
      </c>
      <c r="S38" s="65">
        <v>33</v>
      </c>
      <c r="U38" s="4" t="s">
        <v>38</v>
      </c>
      <c r="V38" s="65">
        <v>10</v>
      </c>
      <c r="W38"/>
      <c r="X38"/>
      <c r="Y38"/>
      <c r="Z38"/>
      <c r="AA38"/>
      <c r="AB38"/>
      <c r="AC38"/>
      <c r="AD38" s="4" t="s">
        <v>30</v>
      </c>
      <c r="AE38" s="4" t="s">
        <v>485</v>
      </c>
      <c r="AF38" s="55">
        <v>2.040505685657357E-2</v>
      </c>
      <c r="AG38" s="55">
        <v>1.8207934699825561E-2</v>
      </c>
      <c r="AH38" s="55">
        <v>1.3483952738079048E-2</v>
      </c>
      <c r="AI38"/>
      <c r="AJ38"/>
      <c r="AK38"/>
      <c r="AL38"/>
      <c r="AM38"/>
      <c r="AN38"/>
      <c r="AO38"/>
      <c r="AP38"/>
      <c r="AQ38"/>
      <c r="AR38"/>
      <c r="AS38"/>
      <c r="AT38"/>
      <c r="AU38"/>
      <c r="AV38"/>
      <c r="AW38"/>
      <c r="AX38"/>
      <c r="AY38"/>
      <c r="AZ38"/>
      <c r="BA38"/>
      <c r="BB38"/>
      <c r="BC38"/>
      <c r="BD38"/>
      <c r="BE38"/>
      <c r="BF38"/>
      <c r="BG38"/>
    </row>
    <row r="39" spans="11:59" ht="17" x14ac:dyDescent="0.2">
      <c r="K39"/>
      <c r="L39"/>
      <c r="M39"/>
      <c r="N39"/>
      <c r="O39" s="15" t="s">
        <v>406</v>
      </c>
      <c r="P39" s="65">
        <v>48</v>
      </c>
      <c r="R39" s="15" t="s">
        <v>408</v>
      </c>
      <c r="S39" s="65">
        <v>28</v>
      </c>
      <c r="U39" s="4" t="s">
        <v>181</v>
      </c>
      <c r="V39" s="65">
        <v>10</v>
      </c>
      <c r="W39"/>
      <c r="X39"/>
      <c r="Y39"/>
      <c r="Z39"/>
      <c r="AA39"/>
      <c r="AB39"/>
      <c r="AC39"/>
      <c r="AE39" s="4" t="s">
        <v>486</v>
      </c>
      <c r="AF39" s="55">
        <v>4.3163549338822542E-2</v>
      </c>
      <c r="AG39" s="55">
        <v>6.1261512077042397E-2</v>
      </c>
      <c r="AH39" s="55">
        <v>4.1656915641167726E-2</v>
      </c>
      <c r="AI39"/>
      <c r="AJ39"/>
      <c r="AK39"/>
      <c r="AL39"/>
      <c r="AM39"/>
      <c r="AN39"/>
      <c r="AO39"/>
      <c r="AP39"/>
      <c r="AQ39"/>
      <c r="AR39"/>
      <c r="AS39"/>
      <c r="AT39"/>
      <c r="AU39"/>
      <c r="AV39"/>
      <c r="AW39"/>
      <c r="AX39"/>
      <c r="AY39"/>
      <c r="AZ39"/>
      <c r="BA39"/>
      <c r="BB39"/>
      <c r="BC39"/>
      <c r="BD39"/>
      <c r="BE39"/>
      <c r="BF39"/>
      <c r="BG39"/>
    </row>
    <row r="40" spans="11:59" ht="17" x14ac:dyDescent="0.2">
      <c r="K40"/>
      <c r="L40"/>
      <c r="O40" s="15" t="s">
        <v>407</v>
      </c>
      <c r="P40" s="65">
        <v>47</v>
      </c>
      <c r="R40" s="15" t="s">
        <v>409</v>
      </c>
      <c r="S40" s="65">
        <v>24</v>
      </c>
      <c r="U40" s="4" t="s">
        <v>104</v>
      </c>
      <c r="V40" s="65">
        <v>10</v>
      </c>
      <c r="W40"/>
      <c r="X40"/>
      <c r="Y40"/>
      <c r="Z40"/>
      <c r="AA40"/>
      <c r="AB40"/>
      <c r="AC40"/>
      <c r="AD40" s="4" t="s">
        <v>60</v>
      </c>
      <c r="AE40" s="4" t="s">
        <v>485</v>
      </c>
      <c r="AF40" s="55">
        <v>2.0844944702996387E-2</v>
      </c>
      <c r="AG40" s="55">
        <v>1.171459834122357E-2</v>
      </c>
      <c r="AH40" s="55">
        <v>1.5716722208151436E-2</v>
      </c>
      <c r="AI40"/>
      <c r="AJ40"/>
      <c r="AK40"/>
      <c r="AL40"/>
      <c r="AM40"/>
      <c r="AN40"/>
      <c r="AO40"/>
      <c r="AP40"/>
      <c r="AQ40"/>
      <c r="AR40"/>
      <c r="AS40"/>
      <c r="AT40"/>
      <c r="AU40"/>
      <c r="AV40"/>
      <c r="AW40"/>
      <c r="AX40"/>
      <c r="AY40"/>
      <c r="AZ40"/>
      <c r="BA40"/>
      <c r="BB40"/>
      <c r="BC40"/>
      <c r="BD40"/>
      <c r="BE40"/>
      <c r="BF40"/>
      <c r="BG40"/>
    </row>
    <row r="41" spans="11:59" ht="17" x14ac:dyDescent="0.2">
      <c r="K41"/>
      <c r="L41"/>
      <c r="O41" s="15" t="s">
        <v>408</v>
      </c>
      <c r="P41" s="65">
        <v>43</v>
      </c>
      <c r="R41" s="15" t="s">
        <v>410</v>
      </c>
      <c r="S41" s="65">
        <v>30</v>
      </c>
      <c r="U41" s="4" t="s">
        <v>78</v>
      </c>
      <c r="V41" s="65">
        <v>10</v>
      </c>
      <c r="W41"/>
      <c r="X41"/>
      <c r="Y41"/>
      <c r="Z41"/>
      <c r="AA41"/>
      <c r="AB41"/>
      <c r="AC41"/>
      <c r="AE41" s="4" t="s">
        <v>486</v>
      </c>
      <c r="AF41" s="55">
        <v>5.5804264880213443E-2</v>
      </c>
      <c r="AG41" s="55">
        <v>5.6713984316251555E-2</v>
      </c>
      <c r="AH41" s="55">
        <v>5.5466328349898342E-2</v>
      </c>
      <c r="AI41"/>
      <c r="AJ41"/>
      <c r="AK41"/>
      <c r="AL41"/>
      <c r="AM41"/>
      <c r="AN41"/>
      <c r="AO41"/>
      <c r="AP41"/>
      <c r="AQ41"/>
      <c r="AR41"/>
      <c r="AS41"/>
      <c r="AT41"/>
      <c r="AU41"/>
      <c r="AV41"/>
      <c r="AW41"/>
      <c r="AX41"/>
      <c r="AY41"/>
      <c r="AZ41"/>
      <c r="BA41"/>
      <c r="BB41"/>
      <c r="BC41"/>
      <c r="BD41"/>
      <c r="BE41"/>
      <c r="BF41"/>
      <c r="BG41"/>
    </row>
    <row r="42" spans="11:59" ht="17" x14ac:dyDescent="0.2">
      <c r="K42"/>
      <c r="L42"/>
      <c r="O42" s="15" t="s">
        <v>409</v>
      </c>
      <c r="P42" s="65">
        <v>41</v>
      </c>
      <c r="R42" s="15" t="s">
        <v>411</v>
      </c>
      <c r="S42" s="65">
        <v>24</v>
      </c>
      <c r="U42" s="4" t="s">
        <v>403</v>
      </c>
      <c r="V42" s="65">
        <v>265</v>
      </c>
      <c r="W42"/>
      <c r="X42"/>
      <c r="Y42"/>
      <c r="Z42"/>
      <c r="AA42"/>
      <c r="AB42"/>
      <c r="AC42"/>
      <c r="AD42" s="4" t="s">
        <v>68</v>
      </c>
      <c r="AE42" s="4" t="s">
        <v>485</v>
      </c>
      <c r="AF42" s="55">
        <v>1.5831863030189176E-2</v>
      </c>
      <c r="AG42" s="55">
        <v>1.485316604286839E-2</v>
      </c>
      <c r="AH42" s="55">
        <v>1.8693272870736959E-2</v>
      </c>
      <c r="AI42"/>
      <c r="AJ42"/>
      <c r="AK42"/>
      <c r="AL42"/>
      <c r="AM42"/>
      <c r="AN42"/>
      <c r="AO42"/>
      <c r="AP42"/>
      <c r="AQ42"/>
      <c r="AR42"/>
      <c r="AS42"/>
      <c r="AT42"/>
      <c r="AU42"/>
      <c r="AV42"/>
      <c r="AW42"/>
      <c r="AX42"/>
      <c r="AY42"/>
      <c r="AZ42"/>
      <c r="BA42"/>
      <c r="BB42"/>
      <c r="BC42"/>
      <c r="BD42"/>
      <c r="BE42"/>
      <c r="BF42"/>
      <c r="BG42"/>
    </row>
    <row r="43" spans="11:59" ht="17" x14ac:dyDescent="0.2">
      <c r="K43"/>
      <c r="L43"/>
      <c r="O43" s="15" t="s">
        <v>410</v>
      </c>
      <c r="P43" s="65">
        <v>41</v>
      </c>
      <c r="R43" s="15" t="s">
        <v>412</v>
      </c>
      <c r="S43" s="65">
        <v>34</v>
      </c>
      <c r="U43"/>
      <c r="V43"/>
      <c r="W43"/>
      <c r="X43"/>
      <c r="Y43"/>
      <c r="Z43"/>
      <c r="AA43"/>
      <c r="AB43"/>
      <c r="AC43"/>
      <c r="AE43" s="4" t="s">
        <v>486</v>
      </c>
      <c r="AF43" s="55">
        <v>5.4673175628430944E-2</v>
      </c>
      <c r="AG43" s="55">
        <v>4.363926273513636E-2</v>
      </c>
      <c r="AH43" s="55">
        <v>5.1272065464152083E-2</v>
      </c>
      <c r="AI43"/>
      <c r="AJ43"/>
      <c r="AK43"/>
      <c r="AL43"/>
      <c r="AM43"/>
      <c r="AN43"/>
      <c r="AO43"/>
      <c r="AP43"/>
      <c r="AQ43"/>
      <c r="AR43"/>
      <c r="AS43"/>
      <c r="AT43"/>
      <c r="AU43"/>
      <c r="AV43"/>
      <c r="AW43"/>
      <c r="AX43"/>
      <c r="AY43"/>
      <c r="AZ43"/>
      <c r="BA43"/>
      <c r="BB43"/>
      <c r="BC43"/>
      <c r="BD43"/>
      <c r="BE43"/>
      <c r="BF43"/>
      <c r="BG43"/>
    </row>
    <row r="44" spans="11:59" ht="34" x14ac:dyDescent="0.2">
      <c r="K44"/>
      <c r="L44"/>
      <c r="O44" s="15" t="s">
        <v>411</v>
      </c>
      <c r="P44" s="65">
        <v>40</v>
      </c>
      <c r="R44" s="15" t="s">
        <v>413</v>
      </c>
      <c r="S44" s="65">
        <v>26</v>
      </c>
      <c r="U44"/>
      <c r="V44"/>
      <c r="W44"/>
      <c r="X44"/>
      <c r="Y44" s="47" t="s">
        <v>470</v>
      </c>
      <c r="Z44" s="47" t="s">
        <v>480</v>
      </c>
      <c r="AA44" s="47" t="s">
        <v>478</v>
      </c>
      <c r="AB44" s="47" t="s">
        <v>479</v>
      </c>
      <c r="AC44"/>
      <c r="AD44"/>
      <c r="AE44"/>
      <c r="AF44"/>
      <c r="AG44"/>
      <c r="AH44"/>
      <c r="AI44"/>
      <c r="AJ44"/>
      <c r="AK44"/>
      <c r="AL44"/>
      <c r="AM44"/>
      <c r="AN44"/>
      <c r="AO44"/>
      <c r="AP44"/>
      <c r="AQ44"/>
      <c r="AR44"/>
      <c r="AS44"/>
      <c r="AT44"/>
      <c r="AU44"/>
      <c r="AV44"/>
      <c r="AW44"/>
      <c r="AX44"/>
      <c r="AY44"/>
      <c r="AZ44"/>
      <c r="BA44"/>
      <c r="BB44"/>
      <c r="BC44"/>
      <c r="BD44"/>
      <c r="BE44"/>
      <c r="BF44"/>
      <c r="BG44"/>
    </row>
    <row r="45" spans="11:59" ht="17" x14ac:dyDescent="0.2">
      <c r="K45"/>
      <c r="L45"/>
      <c r="O45" s="15" t="s">
        <v>412</v>
      </c>
      <c r="P45" s="65">
        <v>39</v>
      </c>
      <c r="R45" s="15" t="s">
        <v>414</v>
      </c>
      <c r="S45" s="65">
        <v>465</v>
      </c>
      <c r="U45"/>
      <c r="V45"/>
      <c r="W45"/>
      <c r="X45"/>
      <c r="Y45" s="4" t="s">
        <v>28</v>
      </c>
      <c r="Z45" s="55">
        <v>0.13174569705736774</v>
      </c>
      <c r="AA45" s="55">
        <v>0.1386637711542297</v>
      </c>
      <c r="AB45" s="55">
        <v>0.14999320027498336</v>
      </c>
      <c r="AC45"/>
      <c r="AD45"/>
      <c r="AE45"/>
      <c r="AF45"/>
      <c r="AG45"/>
      <c r="AH45"/>
      <c r="AI45"/>
      <c r="AJ45"/>
      <c r="AK45"/>
      <c r="AL45"/>
      <c r="AM45"/>
      <c r="AN45"/>
      <c r="AO45"/>
      <c r="AP45"/>
      <c r="AQ45"/>
      <c r="AR45"/>
      <c r="AS45"/>
      <c r="AT45"/>
      <c r="AU45"/>
      <c r="AV45"/>
      <c r="AW45"/>
      <c r="AX45"/>
      <c r="AY45"/>
      <c r="AZ45"/>
      <c r="BA45"/>
      <c r="BB45"/>
      <c r="BC45"/>
      <c r="BD45"/>
      <c r="BE45"/>
      <c r="BF45"/>
      <c r="BG45"/>
    </row>
    <row r="46" spans="11:59" ht="17" x14ac:dyDescent="0.2">
      <c r="K46"/>
      <c r="L46"/>
      <c r="O46" s="15" t="s">
        <v>413</v>
      </c>
      <c r="P46" s="65">
        <v>41</v>
      </c>
      <c r="R46" s="15" t="s">
        <v>415</v>
      </c>
      <c r="S46" s="65">
        <v>235</v>
      </c>
      <c r="U46"/>
      <c r="V46"/>
      <c r="W46"/>
      <c r="X46"/>
      <c r="Y46" s="4" t="s">
        <v>485</v>
      </c>
      <c r="Z46" s="55">
        <v>8.2353314424810101E-2</v>
      </c>
      <c r="AA46" s="55">
        <v>7.3812039915722619E-2</v>
      </c>
      <c r="AB46" s="55">
        <v>8.0211445603714876E-2</v>
      </c>
      <c r="AC46"/>
      <c r="AD46"/>
      <c r="AE46"/>
      <c r="AF46"/>
      <c r="AG46"/>
      <c r="AH46"/>
      <c r="AI46"/>
      <c r="AJ46"/>
      <c r="AK46"/>
      <c r="AL46"/>
      <c r="AM46"/>
      <c r="AN46"/>
      <c r="AO46"/>
      <c r="AP46"/>
      <c r="AQ46"/>
      <c r="AR46"/>
      <c r="AS46"/>
      <c r="AT46"/>
      <c r="AU46"/>
      <c r="AV46"/>
      <c r="AW46"/>
      <c r="AX46"/>
      <c r="AY46"/>
      <c r="AZ46"/>
      <c r="BA46"/>
      <c r="BB46"/>
      <c r="BC46"/>
      <c r="BD46"/>
      <c r="BE46"/>
      <c r="BF46"/>
      <c r="BG46"/>
    </row>
    <row r="47" spans="11:59" ht="17" x14ac:dyDescent="0.2">
      <c r="K47"/>
      <c r="L47"/>
      <c r="O47" s="15" t="s">
        <v>414</v>
      </c>
      <c r="P47" s="65">
        <v>37</v>
      </c>
      <c r="R47" s="4" t="s">
        <v>403</v>
      </c>
      <c r="S47" s="65">
        <v>1000</v>
      </c>
      <c r="U47"/>
      <c r="V47"/>
      <c r="W47"/>
      <c r="X47"/>
      <c r="Y47" s="4" t="s">
        <v>486</v>
      </c>
      <c r="Z47" s="55">
        <v>0.11792594662777307</v>
      </c>
      <c r="AA47" s="55">
        <v>0.12966086393759155</v>
      </c>
      <c r="AB47" s="55">
        <v>9.563372100380696E-2</v>
      </c>
      <c r="AC47"/>
      <c r="AD47"/>
      <c r="AE47"/>
      <c r="AF47"/>
      <c r="AG47"/>
      <c r="AH47"/>
      <c r="AI47"/>
      <c r="AJ47"/>
      <c r="AK47"/>
      <c r="AL47"/>
      <c r="AM47"/>
      <c r="AN47"/>
      <c r="AO47"/>
      <c r="AP47"/>
      <c r="AQ47"/>
      <c r="AR47"/>
      <c r="AS47"/>
      <c r="AT47"/>
      <c r="AU47"/>
      <c r="AV47"/>
      <c r="AW47"/>
      <c r="AX47"/>
      <c r="AY47"/>
      <c r="AZ47"/>
      <c r="BA47"/>
      <c r="BB47"/>
      <c r="BC47"/>
      <c r="BD47"/>
      <c r="BE47"/>
      <c r="BF47"/>
      <c r="BG47"/>
    </row>
    <row r="48" spans="11:59" ht="17" x14ac:dyDescent="0.2">
      <c r="K48"/>
      <c r="L48"/>
      <c r="O48" s="15" t="s">
        <v>415</v>
      </c>
      <c r="P48" s="65">
        <v>55</v>
      </c>
      <c r="R48"/>
      <c r="S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row>
    <row r="49" spans="11:59" x14ac:dyDescent="0.2">
      <c r="K49"/>
      <c r="L49"/>
      <c r="O49" s="4">
        <v>2024</v>
      </c>
      <c r="P49" s="65">
        <v>471</v>
      </c>
      <c r="R49"/>
      <c r="S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row>
    <row r="50" spans="11:59" ht="17" x14ac:dyDescent="0.2">
      <c r="K50"/>
      <c r="L50"/>
      <c r="O50" s="15" t="s">
        <v>404</v>
      </c>
      <c r="P50" s="65">
        <v>40</v>
      </c>
      <c r="R50"/>
      <c r="S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row>
    <row r="51" spans="11:59" ht="17" x14ac:dyDescent="0.2">
      <c r="K51"/>
      <c r="L51"/>
      <c r="O51" s="15" t="s">
        <v>405</v>
      </c>
      <c r="P51" s="65">
        <v>50</v>
      </c>
      <c r="R51"/>
      <c r="S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row>
    <row r="52" spans="11:59" ht="34" x14ac:dyDescent="0.2">
      <c r="K52"/>
      <c r="L52"/>
      <c r="O52" s="15" t="s">
        <v>406</v>
      </c>
      <c r="P52" s="65">
        <v>33</v>
      </c>
      <c r="R52"/>
      <c r="S52"/>
      <c r="U52"/>
      <c r="V52"/>
      <c r="W52"/>
      <c r="X52"/>
      <c r="Y52" s="47" t="s">
        <v>21</v>
      </c>
      <c r="Z52" s="47" t="s">
        <v>470</v>
      </c>
      <c r="AA52" s="47" t="s">
        <v>480</v>
      </c>
      <c r="AB52" s="47" t="s">
        <v>478</v>
      </c>
      <c r="AC52" s="47" t="s">
        <v>479</v>
      </c>
      <c r="AD52"/>
      <c r="AE52"/>
      <c r="AF52"/>
      <c r="AG52"/>
      <c r="AH52"/>
      <c r="AI52"/>
      <c r="AJ52"/>
      <c r="AK52"/>
      <c r="AL52"/>
      <c r="AM52"/>
      <c r="AN52"/>
      <c r="AO52"/>
      <c r="AP52"/>
      <c r="AQ52"/>
      <c r="AR52"/>
      <c r="AS52"/>
      <c r="AT52"/>
      <c r="AU52"/>
      <c r="AV52"/>
      <c r="AW52"/>
      <c r="AX52"/>
      <c r="AY52"/>
      <c r="AZ52"/>
      <c r="BA52"/>
      <c r="BB52"/>
      <c r="BC52"/>
      <c r="BD52"/>
      <c r="BE52"/>
      <c r="BF52"/>
      <c r="BG52"/>
    </row>
    <row r="53" spans="11:59" ht="17" x14ac:dyDescent="0.2">
      <c r="K53"/>
      <c r="L53"/>
      <c r="O53" s="15" t="s">
        <v>407</v>
      </c>
      <c r="P53" s="65">
        <v>36</v>
      </c>
      <c r="R53"/>
      <c r="S53"/>
      <c r="U53"/>
      <c r="V53"/>
      <c r="W53"/>
      <c r="X53"/>
      <c r="Y53" s="56" t="s">
        <v>52</v>
      </c>
      <c r="Z53" s="4" t="s">
        <v>28</v>
      </c>
      <c r="AA53" s="55">
        <v>2.2995012406156218E-2</v>
      </c>
      <c r="AB53" s="55">
        <v>2.277702908517765E-2</v>
      </c>
      <c r="AC53" s="55">
        <v>2.8872184953946344E-2</v>
      </c>
      <c r="AD53"/>
      <c r="AE53"/>
      <c r="AF53"/>
      <c r="AG53"/>
      <c r="AH53"/>
      <c r="AI53"/>
      <c r="AJ53"/>
      <c r="AK53"/>
      <c r="AL53"/>
      <c r="AM53"/>
      <c r="AN53"/>
      <c r="AO53"/>
      <c r="AP53"/>
      <c r="AQ53"/>
      <c r="AR53"/>
      <c r="AS53"/>
      <c r="AT53"/>
      <c r="AU53"/>
      <c r="AV53"/>
      <c r="AW53"/>
      <c r="AX53"/>
      <c r="AY53"/>
      <c r="AZ53"/>
      <c r="BA53"/>
      <c r="BB53"/>
      <c r="BC53"/>
      <c r="BD53"/>
      <c r="BE53"/>
      <c r="BF53"/>
      <c r="BG53"/>
    </row>
    <row r="54" spans="11:59" ht="17" x14ac:dyDescent="0.2">
      <c r="K54"/>
      <c r="L54"/>
      <c r="O54" s="15" t="s">
        <v>408</v>
      </c>
      <c r="P54" s="65">
        <v>36</v>
      </c>
      <c r="R54"/>
      <c r="S54"/>
      <c r="U54"/>
      <c r="V54"/>
      <c r="W54"/>
      <c r="X54"/>
      <c r="Y54" s="56"/>
      <c r="Z54" s="4" t="s">
        <v>485</v>
      </c>
      <c r="AA54" s="55">
        <v>1.2821625656512113E-2</v>
      </c>
      <c r="AB54" s="55">
        <v>1.4498297038724212E-2</v>
      </c>
      <c r="AC54" s="55">
        <v>1.5404273506863266E-2</v>
      </c>
      <c r="AD54"/>
      <c r="AE54"/>
      <c r="AF54"/>
      <c r="AG54"/>
      <c r="AH54"/>
      <c r="AI54"/>
      <c r="AJ54"/>
      <c r="AK54"/>
      <c r="AL54"/>
      <c r="AM54"/>
      <c r="AN54"/>
      <c r="AO54"/>
      <c r="AP54"/>
      <c r="AQ54"/>
      <c r="AR54"/>
      <c r="AS54"/>
      <c r="AT54"/>
      <c r="AU54"/>
      <c r="AV54"/>
      <c r="AW54"/>
      <c r="AX54"/>
      <c r="AY54"/>
      <c r="AZ54"/>
      <c r="BA54"/>
      <c r="BB54"/>
      <c r="BC54"/>
      <c r="BD54"/>
      <c r="BE54"/>
      <c r="BF54"/>
      <c r="BG54"/>
    </row>
    <row r="55" spans="11:59" ht="17" x14ac:dyDescent="0.2">
      <c r="K55"/>
      <c r="L55"/>
      <c r="O55" s="15" t="s">
        <v>409</v>
      </c>
      <c r="P55" s="65">
        <v>45</v>
      </c>
      <c r="R55"/>
      <c r="S55"/>
      <c r="U55"/>
      <c r="V55"/>
      <c r="W55"/>
      <c r="X55"/>
      <c r="Y55" s="57"/>
      <c r="Z55" s="4" t="s">
        <v>486</v>
      </c>
      <c r="AA55" s="55">
        <v>1.6415944259009101E-2</v>
      </c>
      <c r="AB55" s="55">
        <v>2.83750831696379E-2</v>
      </c>
      <c r="AC55" s="55">
        <v>1.6157857710540607E-2</v>
      </c>
      <c r="AD55"/>
      <c r="AE55"/>
      <c r="AF55"/>
      <c r="AG55"/>
      <c r="AH55"/>
      <c r="AI55"/>
      <c r="AJ55"/>
      <c r="AK55"/>
      <c r="AL55"/>
      <c r="AM55"/>
      <c r="AN55"/>
      <c r="AO55"/>
      <c r="AP55"/>
      <c r="AQ55"/>
      <c r="AR55"/>
      <c r="AS55"/>
      <c r="AT55"/>
      <c r="AU55"/>
      <c r="AV55"/>
      <c r="AW55"/>
      <c r="AX55"/>
      <c r="AY55"/>
      <c r="AZ55"/>
      <c r="BA55"/>
      <c r="BB55"/>
      <c r="BC55"/>
      <c r="BD55"/>
      <c r="BE55"/>
      <c r="BF55"/>
      <c r="BG55"/>
    </row>
    <row r="56" spans="11:59" ht="17" x14ac:dyDescent="0.2">
      <c r="K56"/>
      <c r="L56"/>
      <c r="O56" s="15" t="s">
        <v>410</v>
      </c>
      <c r="P56" s="65">
        <v>46</v>
      </c>
      <c r="R56"/>
      <c r="S56"/>
      <c r="U56"/>
      <c r="V56"/>
      <c r="W56"/>
      <c r="X56"/>
      <c r="Y56" s="56" t="s">
        <v>36</v>
      </c>
      <c r="Z56" s="4" t="s">
        <v>28</v>
      </c>
      <c r="AA56" s="55">
        <v>2.7442905926205428E-2</v>
      </c>
      <c r="AB56" s="55">
        <v>2.9901322889621124E-2</v>
      </c>
      <c r="AC56" s="55">
        <v>2.8305570908655365E-2</v>
      </c>
      <c r="AD56"/>
      <c r="AE56"/>
      <c r="AF56"/>
      <c r="AG56"/>
      <c r="AH56"/>
      <c r="AI56"/>
      <c r="AJ56"/>
      <c r="AK56"/>
      <c r="AL56"/>
      <c r="AM56"/>
      <c r="AN56"/>
      <c r="AO56"/>
      <c r="AP56"/>
      <c r="AQ56"/>
      <c r="AR56"/>
      <c r="AS56"/>
      <c r="AT56"/>
      <c r="AU56"/>
      <c r="AV56"/>
      <c r="AW56"/>
      <c r="AX56"/>
      <c r="AY56"/>
      <c r="AZ56"/>
      <c r="BA56"/>
      <c r="BB56"/>
      <c r="BC56"/>
      <c r="BD56"/>
      <c r="BE56"/>
      <c r="BF56"/>
      <c r="BG56"/>
    </row>
    <row r="57" spans="11:59" ht="17" x14ac:dyDescent="0.2">
      <c r="K57"/>
      <c r="L57"/>
      <c r="O57" s="15" t="s">
        <v>411</v>
      </c>
      <c r="P57" s="65">
        <v>42</v>
      </c>
      <c r="R57"/>
      <c r="S57"/>
      <c r="U57"/>
      <c r="V57"/>
      <c r="W57"/>
      <c r="X57"/>
      <c r="Y57" s="56"/>
      <c r="Z57" s="4" t="s">
        <v>485</v>
      </c>
      <c r="AA57" s="55">
        <v>1.2449824178538856E-2</v>
      </c>
      <c r="AB57" s="55">
        <v>1.4538043793080891E-2</v>
      </c>
      <c r="AC57" s="55">
        <v>1.6913224279884169E-2</v>
      </c>
      <c r="AD57"/>
      <c r="AE57"/>
      <c r="AF57"/>
      <c r="AG57"/>
      <c r="AH57"/>
      <c r="AI57"/>
      <c r="AJ57"/>
      <c r="AK57"/>
      <c r="AL57"/>
      <c r="AM57"/>
      <c r="AN57"/>
      <c r="AO57"/>
      <c r="AP57"/>
      <c r="AQ57"/>
      <c r="AR57"/>
      <c r="AS57"/>
      <c r="AT57"/>
      <c r="AU57"/>
      <c r="AV57"/>
      <c r="AW57"/>
      <c r="AX57"/>
      <c r="AY57"/>
      <c r="AZ57"/>
      <c r="BA57"/>
      <c r="BB57"/>
      <c r="BC57"/>
      <c r="BD57"/>
      <c r="BE57"/>
      <c r="BF57"/>
      <c r="BG57"/>
    </row>
    <row r="58" spans="11:59" ht="17" x14ac:dyDescent="0.2">
      <c r="K58"/>
      <c r="L58"/>
      <c r="O58" s="15" t="s">
        <v>412</v>
      </c>
      <c r="P58" s="65">
        <v>40</v>
      </c>
      <c r="R58"/>
      <c r="S58"/>
      <c r="U58"/>
      <c r="V58"/>
      <c r="W58"/>
      <c r="X58"/>
      <c r="Y58" s="57"/>
      <c r="Z58" s="4" t="s">
        <v>486</v>
      </c>
      <c r="AA58" s="55">
        <v>2.9176791246303152E-2</v>
      </c>
      <c r="AB58" s="55">
        <v>2.5656440818954247E-2</v>
      </c>
      <c r="AC58" s="55">
        <v>2.3895998250429863E-2</v>
      </c>
      <c r="AD58"/>
      <c r="AE58"/>
      <c r="AF58"/>
      <c r="AG58"/>
      <c r="AH58"/>
      <c r="AI58"/>
      <c r="AJ58"/>
      <c r="AK58"/>
      <c r="AL58"/>
      <c r="AM58"/>
      <c r="AN58"/>
      <c r="AO58"/>
      <c r="AP58"/>
      <c r="AQ58"/>
      <c r="AR58"/>
      <c r="AS58"/>
      <c r="AT58"/>
      <c r="AU58"/>
      <c r="AV58"/>
      <c r="AW58"/>
      <c r="AX58"/>
      <c r="AY58"/>
      <c r="AZ58"/>
      <c r="BA58"/>
      <c r="BB58"/>
      <c r="BC58"/>
      <c r="BD58"/>
      <c r="BE58"/>
      <c r="BF58"/>
      <c r="BG58"/>
    </row>
    <row r="59" spans="11:59" ht="17" x14ac:dyDescent="0.2">
      <c r="K59"/>
      <c r="L59"/>
      <c r="O59" s="15" t="s">
        <v>413</v>
      </c>
      <c r="P59" s="65">
        <v>40</v>
      </c>
      <c r="R59"/>
      <c r="S59"/>
      <c r="U59"/>
      <c r="V59"/>
      <c r="W59"/>
      <c r="X59"/>
      <c r="Y59" s="56" t="s">
        <v>30</v>
      </c>
      <c r="Z59" s="4" t="s">
        <v>28</v>
      </c>
      <c r="AA59" s="55">
        <v>2.604374887822361E-2</v>
      </c>
      <c r="AB59" s="55">
        <v>3.5697932509298154E-2</v>
      </c>
      <c r="AC59" s="55">
        <v>2.7374284848055999E-2</v>
      </c>
      <c r="AD59"/>
      <c r="AE59"/>
      <c r="AF59"/>
      <c r="AG59"/>
      <c r="AH59"/>
      <c r="AI59"/>
      <c r="AJ59"/>
      <c r="AK59"/>
      <c r="AL59"/>
      <c r="AM59"/>
      <c r="AN59"/>
      <c r="AO59"/>
      <c r="AP59"/>
      <c r="AQ59"/>
      <c r="AR59"/>
      <c r="AS59"/>
      <c r="AT59"/>
      <c r="AU59"/>
      <c r="AV59"/>
      <c r="AW59"/>
      <c r="AX59"/>
      <c r="AY59"/>
      <c r="AZ59"/>
      <c r="BA59"/>
      <c r="BB59"/>
      <c r="BC59"/>
      <c r="BD59"/>
      <c r="BE59"/>
      <c r="BF59"/>
      <c r="BG59"/>
    </row>
    <row r="60" spans="11:59" ht="17" x14ac:dyDescent="0.2">
      <c r="K60"/>
      <c r="L60"/>
      <c r="O60" s="15" t="s">
        <v>414</v>
      </c>
      <c r="P60" s="65">
        <v>39</v>
      </c>
      <c r="R60"/>
      <c r="S60"/>
      <c r="U60"/>
      <c r="V60"/>
      <c r="W60"/>
      <c r="X60"/>
      <c r="Y60" s="56"/>
      <c r="Z60" s="4" t="s">
        <v>485</v>
      </c>
      <c r="AA60" s="55">
        <v>2.040505685657357E-2</v>
      </c>
      <c r="AB60" s="55">
        <v>1.8207934699825561E-2</v>
      </c>
      <c r="AC60" s="55">
        <v>1.3483952738079048E-2</v>
      </c>
      <c r="AD60"/>
      <c r="AE60"/>
      <c r="AF60"/>
      <c r="AG60"/>
      <c r="AH60"/>
      <c r="AI60"/>
      <c r="AJ60"/>
      <c r="AK60"/>
      <c r="AL60"/>
      <c r="AM60"/>
      <c r="AN60"/>
      <c r="AO60"/>
      <c r="AP60"/>
      <c r="AQ60"/>
      <c r="AR60"/>
      <c r="AS60"/>
      <c r="AT60"/>
      <c r="AU60"/>
      <c r="AV60"/>
      <c r="AW60"/>
      <c r="AX60"/>
      <c r="AY60"/>
      <c r="AZ60"/>
      <c r="BA60"/>
      <c r="BB60"/>
      <c r="BC60"/>
      <c r="BD60"/>
      <c r="BE60"/>
      <c r="BF60"/>
      <c r="BG60"/>
    </row>
    <row r="61" spans="11:59" ht="17" x14ac:dyDescent="0.2">
      <c r="K61"/>
      <c r="L61"/>
      <c r="O61" s="15" t="s">
        <v>415</v>
      </c>
      <c r="P61" s="65">
        <v>24</v>
      </c>
      <c r="R61"/>
      <c r="S61"/>
      <c r="U61"/>
      <c r="V61"/>
      <c r="W61"/>
      <c r="X61"/>
      <c r="Y61" s="57"/>
      <c r="Z61" s="4" t="s">
        <v>486</v>
      </c>
      <c r="AA61" s="55">
        <v>1.7119800460598935E-2</v>
      </c>
      <c r="AB61" s="55">
        <v>2.5563579567744243E-2</v>
      </c>
      <c r="AC61" s="55">
        <v>1.4282630793111727E-2</v>
      </c>
      <c r="AD61"/>
      <c r="AE61"/>
      <c r="AF61"/>
      <c r="AG61"/>
      <c r="AH61"/>
      <c r="AI61"/>
      <c r="AJ61"/>
      <c r="AK61"/>
      <c r="AL61"/>
      <c r="AM61"/>
      <c r="AN61"/>
      <c r="AO61"/>
      <c r="AP61"/>
      <c r="AQ61"/>
      <c r="AR61"/>
      <c r="AS61"/>
      <c r="AT61"/>
      <c r="AU61"/>
      <c r="AV61"/>
      <c r="AW61"/>
      <c r="AX61"/>
      <c r="AY61"/>
      <c r="AZ61"/>
      <c r="BA61"/>
      <c r="BB61"/>
      <c r="BC61"/>
      <c r="BD61"/>
      <c r="BE61"/>
      <c r="BF61"/>
      <c r="BG61"/>
    </row>
    <row r="62" spans="11:59" ht="17" x14ac:dyDescent="0.2">
      <c r="K62"/>
      <c r="L62"/>
      <c r="O62" s="4" t="s">
        <v>403</v>
      </c>
      <c r="P62" s="65">
        <v>1000</v>
      </c>
      <c r="R62"/>
      <c r="S62"/>
      <c r="U62"/>
      <c r="V62"/>
      <c r="W62"/>
      <c r="X62"/>
      <c r="Y62" s="56" t="s">
        <v>60</v>
      </c>
      <c r="Z62" s="4" t="s">
        <v>28</v>
      </c>
      <c r="AA62" s="55">
        <v>2.6322510868420242E-2</v>
      </c>
      <c r="AB62" s="55">
        <v>2.8698047828356759E-2</v>
      </c>
      <c r="AC62" s="55">
        <v>3.6418186475017204E-2</v>
      </c>
      <c r="AD62"/>
      <c r="AE62"/>
      <c r="AF62"/>
      <c r="AG62"/>
      <c r="AH62"/>
      <c r="AI62"/>
      <c r="AJ62"/>
      <c r="AK62"/>
      <c r="AL62"/>
      <c r="AM62"/>
      <c r="AN62"/>
      <c r="AO62"/>
      <c r="AP62"/>
      <c r="AQ62"/>
      <c r="AR62"/>
      <c r="AS62"/>
      <c r="AT62"/>
      <c r="AU62"/>
      <c r="AV62"/>
      <c r="AW62"/>
      <c r="AX62"/>
      <c r="AY62"/>
      <c r="AZ62"/>
      <c r="BA62"/>
      <c r="BB62"/>
      <c r="BC62"/>
      <c r="BD62"/>
      <c r="BE62"/>
      <c r="BF62"/>
      <c r="BG62"/>
    </row>
    <row r="63" spans="11:59" ht="17" x14ac:dyDescent="0.2">
      <c r="K63"/>
      <c r="L63"/>
      <c r="U63"/>
      <c r="V63"/>
      <c r="W63"/>
      <c r="X63"/>
      <c r="Y63" s="56"/>
      <c r="Z63" s="4" t="s">
        <v>485</v>
      </c>
      <c r="AA63" s="55">
        <v>2.0844944702996387E-2</v>
      </c>
      <c r="AB63" s="55">
        <v>1.171459834122357E-2</v>
      </c>
      <c r="AC63" s="55">
        <v>1.5716722208151436E-2</v>
      </c>
      <c r="AD63"/>
      <c r="AE63"/>
      <c r="AF63"/>
      <c r="AG63"/>
      <c r="AH63"/>
      <c r="AI63"/>
      <c r="AJ63"/>
      <c r="AK63"/>
      <c r="AL63"/>
      <c r="AM63"/>
      <c r="AN63"/>
      <c r="AO63"/>
      <c r="AP63"/>
      <c r="AQ63"/>
      <c r="AR63"/>
      <c r="AS63"/>
      <c r="AT63"/>
      <c r="AU63"/>
      <c r="AV63"/>
      <c r="AW63"/>
      <c r="AX63"/>
      <c r="AY63"/>
      <c r="AZ63"/>
      <c r="BA63"/>
      <c r="BB63"/>
      <c r="BC63"/>
      <c r="BD63"/>
      <c r="BE63"/>
      <c r="BF63"/>
      <c r="BG63"/>
    </row>
    <row r="64" spans="11:59" ht="17" x14ac:dyDescent="0.2">
      <c r="K64"/>
      <c r="L64"/>
      <c r="U64"/>
      <c r="V64"/>
      <c r="W64"/>
      <c r="X64"/>
      <c r="Y64" s="57"/>
      <c r="Z64" s="4" t="s">
        <v>486</v>
      </c>
      <c r="AA64" s="55">
        <v>2.9481754011793201E-2</v>
      </c>
      <c r="AB64" s="55">
        <v>2.8015936487894796E-2</v>
      </c>
      <c r="AC64" s="55">
        <v>1.9048141874881137E-2</v>
      </c>
      <c r="AD64"/>
      <c r="AE64"/>
      <c r="AF64"/>
      <c r="AG64"/>
      <c r="AH64"/>
      <c r="AI64"/>
      <c r="AJ64"/>
      <c r="AK64"/>
      <c r="AL64"/>
      <c r="AM64"/>
      <c r="AN64"/>
      <c r="AO64"/>
      <c r="AP64"/>
      <c r="AQ64"/>
      <c r="AR64"/>
      <c r="AS64"/>
      <c r="AT64"/>
      <c r="AU64"/>
      <c r="AV64"/>
      <c r="AW64"/>
      <c r="AX64"/>
      <c r="AY64"/>
      <c r="AZ64"/>
      <c r="BA64"/>
      <c r="BB64"/>
      <c r="BC64"/>
      <c r="BD64"/>
      <c r="BE64"/>
      <c r="BF64"/>
      <c r="BG64"/>
    </row>
    <row r="65" spans="11:59" ht="17" x14ac:dyDescent="0.2">
      <c r="K65"/>
      <c r="L65"/>
      <c r="U65"/>
      <c r="V65"/>
      <c r="W65"/>
      <c r="X65"/>
      <c r="Y65" s="56" t="s">
        <v>68</v>
      </c>
      <c r="Z65" s="4" t="s">
        <v>28</v>
      </c>
      <c r="AA65" s="55">
        <v>2.8941518978362259E-2</v>
      </c>
      <c r="AB65" s="55">
        <v>2.1589438841776012E-2</v>
      </c>
      <c r="AC65" s="55">
        <v>2.902297308930846E-2</v>
      </c>
      <c r="AD65"/>
      <c r="AE65"/>
      <c r="AF65"/>
      <c r="AG65"/>
      <c r="AH65"/>
      <c r="AI65"/>
      <c r="AJ65"/>
      <c r="AK65"/>
      <c r="AL65"/>
      <c r="AM65"/>
      <c r="AN65"/>
      <c r="AO65"/>
      <c r="AP65"/>
      <c r="AQ65"/>
      <c r="AR65"/>
      <c r="AS65"/>
      <c r="AT65"/>
      <c r="AU65"/>
      <c r="AV65"/>
      <c r="AW65"/>
      <c r="AX65"/>
      <c r="AY65"/>
      <c r="AZ65"/>
      <c r="BA65"/>
      <c r="BB65"/>
      <c r="BC65"/>
      <c r="BD65"/>
      <c r="BE65"/>
      <c r="BF65"/>
      <c r="BG65"/>
    </row>
    <row r="66" spans="11:59" ht="17" x14ac:dyDescent="0.2">
      <c r="K66"/>
      <c r="L66"/>
      <c r="U66"/>
      <c r="V66"/>
      <c r="W66"/>
      <c r="X66"/>
      <c r="Y66" s="56"/>
      <c r="Z66" s="4" t="s">
        <v>485</v>
      </c>
      <c r="AA66" s="55">
        <v>1.5831863030189176E-2</v>
      </c>
      <c r="AB66" s="55">
        <v>1.485316604286839E-2</v>
      </c>
      <c r="AC66" s="55">
        <v>1.8693272870736959E-2</v>
      </c>
      <c r="AD66"/>
      <c r="AE66"/>
      <c r="AF66"/>
      <c r="AG66"/>
      <c r="AH66"/>
      <c r="AI66"/>
      <c r="AJ66"/>
      <c r="AK66"/>
      <c r="AL66"/>
      <c r="AM66"/>
      <c r="AN66"/>
      <c r="AO66"/>
      <c r="AP66"/>
      <c r="AQ66"/>
      <c r="AR66"/>
      <c r="AS66"/>
      <c r="AT66"/>
      <c r="AU66"/>
      <c r="AV66"/>
      <c r="AW66"/>
      <c r="AX66"/>
      <c r="AY66"/>
      <c r="AZ66"/>
      <c r="BA66"/>
      <c r="BB66"/>
      <c r="BC66"/>
      <c r="BD66"/>
      <c r="BE66"/>
      <c r="BF66"/>
      <c r="BG66"/>
    </row>
    <row r="67" spans="11:59" ht="17" x14ac:dyDescent="0.2">
      <c r="K67"/>
      <c r="L67"/>
      <c r="U67"/>
      <c r="V67"/>
      <c r="W67"/>
      <c r="X67"/>
      <c r="Y67" s="57"/>
      <c r="Z67" s="4" t="s">
        <v>486</v>
      </c>
      <c r="AA67" s="55">
        <v>2.5731656650068685E-2</v>
      </c>
      <c r="AB67" s="55">
        <v>2.2049823893360351E-2</v>
      </c>
      <c r="AC67" s="55">
        <v>2.224909237484362E-2</v>
      </c>
      <c r="AD67"/>
      <c r="AE67"/>
      <c r="AF67"/>
      <c r="AG67"/>
      <c r="AH67"/>
      <c r="AI67"/>
      <c r="AJ67"/>
      <c r="AK67"/>
      <c r="AL67"/>
      <c r="AM67"/>
      <c r="AN67"/>
      <c r="AO67"/>
      <c r="AP67"/>
      <c r="AQ67"/>
      <c r="AR67"/>
      <c r="AS67"/>
      <c r="AT67"/>
      <c r="AU67"/>
      <c r="AV67"/>
      <c r="AW67"/>
      <c r="AX67"/>
      <c r="AY67"/>
      <c r="AZ67"/>
      <c r="BA67"/>
      <c r="BB67"/>
      <c r="BC67"/>
      <c r="BD67"/>
      <c r="BE67"/>
      <c r="BF67"/>
      <c r="BG67"/>
    </row>
    <row r="68" spans="11:59" x14ac:dyDescent="0.2">
      <c r="K68"/>
      <c r="L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row>
    <row r="69" spans="11:59" x14ac:dyDescent="0.2">
      <c r="K69"/>
      <c r="L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row>
    <row r="70" spans="11:59" x14ac:dyDescent="0.2">
      <c r="K70"/>
      <c r="L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row>
    <row r="71" spans="11:59" x14ac:dyDescent="0.2">
      <c r="K71"/>
      <c r="L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row>
    <row r="72" spans="11:59" x14ac:dyDescent="0.2">
      <c r="K72"/>
      <c r="L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row>
    <row r="73" spans="11:59" x14ac:dyDescent="0.2">
      <c r="K73"/>
      <c r="L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row>
    <row r="74" spans="11:59" x14ac:dyDescent="0.2">
      <c r="K74"/>
      <c r="L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row>
    <row r="75" spans="11:59" x14ac:dyDescent="0.2">
      <c r="K75"/>
      <c r="L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row>
    <row r="76" spans="11:59" x14ac:dyDescent="0.2">
      <c r="K76"/>
      <c r="L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row>
    <row r="77" spans="11:59" x14ac:dyDescent="0.2">
      <c r="K77"/>
      <c r="L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row>
    <row r="78" spans="11:59" x14ac:dyDescent="0.2">
      <c r="K78"/>
      <c r="L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row>
    <row r="79" spans="11:59" x14ac:dyDescent="0.2">
      <c r="K79"/>
      <c r="L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row>
    <row r="80" spans="11:59" x14ac:dyDescent="0.2">
      <c r="K80"/>
      <c r="L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row>
    <row r="81" spans="11:59" x14ac:dyDescent="0.2">
      <c r="K81"/>
      <c r="L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row>
    <row r="82" spans="11:59" x14ac:dyDescent="0.2">
      <c r="K82"/>
      <c r="L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row>
    <row r="83" spans="11:59" x14ac:dyDescent="0.2">
      <c r="K83"/>
      <c r="L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row>
    <row r="84" spans="11:59" x14ac:dyDescent="0.2">
      <c r="K84"/>
      <c r="L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row>
    <row r="85" spans="11:59" x14ac:dyDescent="0.2">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row>
    <row r="86" spans="11:59" x14ac:dyDescent="0.2">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row>
    <row r="87" spans="11:59" x14ac:dyDescent="0.2">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row>
    <row r="88" spans="11:59" x14ac:dyDescent="0.2">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row>
    <row r="89" spans="11:59" x14ac:dyDescent="0.2">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row>
    <row r="90" spans="11:59" x14ac:dyDescent="0.2">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row>
    <row r="91" spans="11:59" x14ac:dyDescent="0.2">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row>
    <row r="92" spans="11:59" x14ac:dyDescent="0.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row>
    <row r="93" spans="11:59" x14ac:dyDescent="0.2">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row>
    <row r="94" spans="11:59" x14ac:dyDescent="0.2">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row>
    <row r="95" spans="11:59" x14ac:dyDescent="0.2">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row>
    <row r="96" spans="11:59" x14ac:dyDescent="0.2">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row>
    <row r="97" spans="21:59" x14ac:dyDescent="0.2">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row>
    <row r="98" spans="21:59" x14ac:dyDescent="0.2">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row>
    <row r="99" spans="21:59" x14ac:dyDescent="0.2">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row>
    <row r="100" spans="21:59" x14ac:dyDescent="0.2">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row>
    <row r="101" spans="21:59" x14ac:dyDescent="0.2">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row>
    <row r="102" spans="21:59" x14ac:dyDescent="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row>
    <row r="103" spans="21:59" x14ac:dyDescent="0.2">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row>
    <row r="104" spans="21:59" x14ac:dyDescent="0.2">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row>
    <row r="105" spans="21:59" x14ac:dyDescent="0.2">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row>
    <row r="106" spans="21:59" x14ac:dyDescent="0.2">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row>
    <row r="107" spans="21:59" x14ac:dyDescent="0.2">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row>
    <row r="108" spans="21:59" x14ac:dyDescent="0.2">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row>
    <row r="109" spans="21:59" x14ac:dyDescent="0.2">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row>
    <row r="110" spans="21:59" x14ac:dyDescent="0.2">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row>
    <row r="111" spans="21:59" x14ac:dyDescent="0.2">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row>
    <row r="112" spans="21:59" x14ac:dyDescent="0.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row>
    <row r="113" spans="21:59" x14ac:dyDescent="0.2">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row>
    <row r="114" spans="21:59" x14ac:dyDescent="0.2">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row>
    <row r="115" spans="21:59" x14ac:dyDescent="0.2">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row>
    <row r="116" spans="21:59" x14ac:dyDescent="0.2">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row>
    <row r="117" spans="21:59" x14ac:dyDescent="0.2">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row>
    <row r="118" spans="21:59" x14ac:dyDescent="0.2">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row>
    <row r="119" spans="21:59" x14ac:dyDescent="0.2">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row>
    <row r="120" spans="21:59" x14ac:dyDescent="0.2">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row>
    <row r="121" spans="21:59" x14ac:dyDescent="0.2">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row>
    <row r="122" spans="21:59" x14ac:dyDescent="0.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row>
    <row r="123" spans="21:59" x14ac:dyDescent="0.2">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row>
    <row r="124" spans="21:59" x14ac:dyDescent="0.2">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row>
    <row r="125" spans="21:59" x14ac:dyDescent="0.2">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row>
    <row r="126" spans="21:59" x14ac:dyDescent="0.2">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row>
    <row r="127" spans="21:59" x14ac:dyDescent="0.2">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row>
    <row r="128" spans="21:59" x14ac:dyDescent="0.2">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row>
    <row r="129" spans="21:59" x14ac:dyDescent="0.2">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row>
    <row r="130" spans="21:59" x14ac:dyDescent="0.2">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row>
    <row r="131" spans="21:59" x14ac:dyDescent="0.2">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row>
    <row r="132" spans="21:59" x14ac:dyDescent="0.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row>
    <row r="133" spans="21:59" x14ac:dyDescent="0.2">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row>
    <row r="134" spans="21:59" x14ac:dyDescent="0.2">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row>
    <row r="135" spans="21:59" x14ac:dyDescent="0.2">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row>
    <row r="136" spans="21:59" x14ac:dyDescent="0.2">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row>
    <row r="137" spans="21:59" x14ac:dyDescent="0.2">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row>
    <row r="138" spans="21:59" x14ac:dyDescent="0.2">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row>
    <row r="139" spans="21:59" x14ac:dyDescent="0.2">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row>
    <row r="140" spans="21:59" x14ac:dyDescent="0.2">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row>
    <row r="141" spans="21:59" x14ac:dyDescent="0.2">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row>
    <row r="142" spans="21:59" x14ac:dyDescent="0.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row>
    <row r="143" spans="21:59" x14ac:dyDescent="0.2">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row>
    <row r="144" spans="21:59" x14ac:dyDescent="0.2">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row>
    <row r="145" spans="21:59" x14ac:dyDescent="0.2">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row>
    <row r="146" spans="21:59" x14ac:dyDescent="0.2">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row>
    <row r="147" spans="21:59" x14ac:dyDescent="0.2">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row>
    <row r="148" spans="21:59" x14ac:dyDescent="0.2">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row>
    <row r="149" spans="21:59" x14ac:dyDescent="0.2">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row>
    <row r="150" spans="21:59" x14ac:dyDescent="0.2">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row>
    <row r="151" spans="21:59" x14ac:dyDescent="0.2">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row>
    <row r="152" spans="21:59" x14ac:dyDescent="0.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row>
    <row r="153" spans="21:59" x14ac:dyDescent="0.2">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row>
    <row r="154" spans="21:59" x14ac:dyDescent="0.2">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row>
    <row r="155" spans="21:59" x14ac:dyDescent="0.2">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row>
    <row r="156" spans="21:59" x14ac:dyDescent="0.2">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row>
    <row r="157" spans="21:59" x14ac:dyDescent="0.2">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row>
    <row r="158" spans="21:59" x14ac:dyDescent="0.2">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row>
    <row r="159" spans="21:59" x14ac:dyDescent="0.2">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row>
    <row r="160" spans="21:59" x14ac:dyDescent="0.2">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row>
    <row r="161" spans="21:59" x14ac:dyDescent="0.2">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row>
    <row r="162" spans="21:59" x14ac:dyDescent="0.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row>
    <row r="163" spans="21:59" x14ac:dyDescent="0.2">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row>
    <row r="164" spans="21:59" x14ac:dyDescent="0.2">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row>
    <row r="165" spans="21:59" x14ac:dyDescent="0.2">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row>
    <row r="166" spans="21:59" x14ac:dyDescent="0.2">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row>
    <row r="167" spans="21:59" x14ac:dyDescent="0.2">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row>
    <row r="168" spans="21:59" x14ac:dyDescent="0.2">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row>
    <row r="169" spans="21:59" x14ac:dyDescent="0.2">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row>
    <row r="170" spans="21:59" x14ac:dyDescent="0.2">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row>
    <row r="171" spans="21:59" x14ac:dyDescent="0.2">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row>
    <row r="172" spans="21:59" x14ac:dyDescent="0.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row>
    <row r="173" spans="21:59" x14ac:dyDescent="0.2">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row>
    <row r="174" spans="21:59" x14ac:dyDescent="0.2">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row>
    <row r="175" spans="21:59" x14ac:dyDescent="0.2">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row>
    <row r="176" spans="21:59" x14ac:dyDescent="0.2">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row>
    <row r="177" spans="21:59" x14ac:dyDescent="0.2">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row>
    <row r="178" spans="21:59" x14ac:dyDescent="0.2">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row>
    <row r="179" spans="21:59" x14ac:dyDescent="0.2">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row>
    <row r="180" spans="21:59" x14ac:dyDescent="0.2">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row>
    <row r="181" spans="21:59" x14ac:dyDescent="0.2">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row>
    <row r="182" spans="21:59" x14ac:dyDescent="0.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row>
    <row r="183" spans="21:59" x14ac:dyDescent="0.2">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row>
    <row r="184" spans="21:59" x14ac:dyDescent="0.2">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row>
    <row r="185" spans="21:59" x14ac:dyDescent="0.2">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row>
    <row r="186" spans="21:59" x14ac:dyDescent="0.2">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row>
    <row r="187" spans="21:59" x14ac:dyDescent="0.2">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row>
    <row r="188" spans="21:59" x14ac:dyDescent="0.2">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row>
    <row r="189" spans="21:59" x14ac:dyDescent="0.2">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row>
    <row r="190" spans="21:59" x14ac:dyDescent="0.2">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row>
    <row r="191" spans="21:59" x14ac:dyDescent="0.2">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row>
    <row r="192" spans="21:59" x14ac:dyDescent="0.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row>
    <row r="193" spans="21:59" x14ac:dyDescent="0.2">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row>
    <row r="194" spans="21:59" x14ac:dyDescent="0.2">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row>
    <row r="195" spans="21:59" x14ac:dyDescent="0.2">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row>
    <row r="196" spans="21:59" x14ac:dyDescent="0.2">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row>
    <row r="197" spans="21:59" x14ac:dyDescent="0.2">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row>
    <row r="198" spans="21:59" x14ac:dyDescent="0.2">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row>
    <row r="199" spans="21:59" x14ac:dyDescent="0.2">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row>
    <row r="200" spans="21:59" x14ac:dyDescent="0.2">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row>
    <row r="201" spans="21:59" x14ac:dyDescent="0.2">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row>
    <row r="202" spans="21:59" x14ac:dyDescent="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row>
    <row r="203" spans="21:59" x14ac:dyDescent="0.2">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row>
    <row r="204" spans="21:59" x14ac:dyDescent="0.2">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row>
    <row r="205" spans="21:59" x14ac:dyDescent="0.2">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row>
    <row r="206" spans="21:59" x14ac:dyDescent="0.2">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row>
    <row r="207" spans="21:59" x14ac:dyDescent="0.2">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row>
    <row r="208" spans="21:59" x14ac:dyDescent="0.2">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row>
    <row r="209" spans="21:59" x14ac:dyDescent="0.2">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row>
    <row r="210" spans="21:59" x14ac:dyDescent="0.2">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row>
    <row r="211" spans="21:59" x14ac:dyDescent="0.2">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row>
    <row r="212" spans="21:59" x14ac:dyDescent="0.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row>
    <row r="213" spans="21:59" x14ac:dyDescent="0.2">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row>
    <row r="214" spans="21:59" x14ac:dyDescent="0.2">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row>
    <row r="215" spans="21:59" x14ac:dyDescent="0.2">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row>
    <row r="216" spans="21:59" x14ac:dyDescent="0.2">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row>
    <row r="217" spans="21:59" x14ac:dyDescent="0.2">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row>
    <row r="218" spans="21:59" x14ac:dyDescent="0.2">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row>
    <row r="219" spans="21:59" x14ac:dyDescent="0.2">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row>
    <row r="220" spans="21:59" x14ac:dyDescent="0.2">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row>
    <row r="221" spans="21:59" x14ac:dyDescent="0.2">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row>
    <row r="222" spans="21:59" x14ac:dyDescent="0.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row>
    <row r="223" spans="21:59" x14ac:dyDescent="0.2">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row>
    <row r="224" spans="21:59" x14ac:dyDescent="0.2">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row>
    <row r="225" spans="21:59" x14ac:dyDescent="0.2">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row>
    <row r="226" spans="21:59" x14ac:dyDescent="0.2">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row>
    <row r="227" spans="21:59" x14ac:dyDescent="0.2">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row>
    <row r="228" spans="21:59" x14ac:dyDescent="0.2">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row>
    <row r="229" spans="21:59" x14ac:dyDescent="0.2">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row>
    <row r="230" spans="21:59" x14ac:dyDescent="0.2">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row>
    <row r="231" spans="21:59" x14ac:dyDescent="0.2">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row>
    <row r="232" spans="21:59" x14ac:dyDescent="0.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row>
    <row r="233" spans="21:59" x14ac:dyDescent="0.2">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row>
    <row r="234" spans="21:59" x14ac:dyDescent="0.2">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row>
    <row r="235" spans="21:59" x14ac:dyDescent="0.2">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row>
    <row r="236" spans="21:59" x14ac:dyDescent="0.2">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row>
    <row r="237" spans="21:59" x14ac:dyDescent="0.2">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row>
    <row r="238" spans="21:59" x14ac:dyDescent="0.2">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row>
    <row r="239" spans="21:59" x14ac:dyDescent="0.2">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row>
    <row r="240" spans="21:59" x14ac:dyDescent="0.2">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row>
    <row r="241" spans="21:59" x14ac:dyDescent="0.2">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row>
    <row r="242" spans="21:59" x14ac:dyDescent="0.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row>
    <row r="243" spans="21:59" x14ac:dyDescent="0.2">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row>
    <row r="244" spans="21:59" x14ac:dyDescent="0.2">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row>
    <row r="245" spans="21:59" x14ac:dyDescent="0.2">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row>
    <row r="246" spans="21:59" x14ac:dyDescent="0.2">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row>
    <row r="247" spans="21:59" x14ac:dyDescent="0.2">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row>
    <row r="248" spans="21:59" x14ac:dyDescent="0.2">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row>
    <row r="249" spans="21:59" x14ac:dyDescent="0.2">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row>
    <row r="250" spans="21:59" x14ac:dyDescent="0.2">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row>
    <row r="251" spans="21:59" x14ac:dyDescent="0.2">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row>
    <row r="252" spans="21:59" x14ac:dyDescent="0.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row>
    <row r="253" spans="21:59" x14ac:dyDescent="0.2">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row>
    <row r="254" spans="21:59" x14ac:dyDescent="0.2">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row>
    <row r="255" spans="21:59" x14ac:dyDescent="0.2">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row>
    <row r="256" spans="21:59" x14ac:dyDescent="0.2">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row>
    <row r="257" spans="21:59" x14ac:dyDescent="0.2">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row>
    <row r="258" spans="21:59" x14ac:dyDescent="0.2">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row>
    <row r="259" spans="21:59" x14ac:dyDescent="0.2">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row>
    <row r="260" spans="21:59" x14ac:dyDescent="0.2">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row>
    <row r="261" spans="21:59" x14ac:dyDescent="0.2">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row>
    <row r="262" spans="21:59" x14ac:dyDescent="0.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row>
    <row r="263" spans="21:59" x14ac:dyDescent="0.2">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row>
    <row r="264" spans="21:59" x14ac:dyDescent="0.2">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row>
    <row r="265" spans="21:59" x14ac:dyDescent="0.2">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row>
    <row r="266" spans="21:59" x14ac:dyDescent="0.2">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row>
    <row r="267" spans="21:59" x14ac:dyDescent="0.2">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row>
    <row r="268" spans="21:59" x14ac:dyDescent="0.2">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row>
    <row r="269" spans="21:59" x14ac:dyDescent="0.2">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row>
    <row r="270" spans="21:59" x14ac:dyDescent="0.2">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row>
    <row r="271" spans="21:59" x14ac:dyDescent="0.2">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row>
    <row r="272" spans="21:59" x14ac:dyDescent="0.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row>
    <row r="273" spans="21:59" x14ac:dyDescent="0.2">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row>
    <row r="274" spans="21:59" x14ac:dyDescent="0.2">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row>
    <row r="275" spans="21:59" x14ac:dyDescent="0.2">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row>
    <row r="276" spans="21:59" x14ac:dyDescent="0.2">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row>
    <row r="277" spans="21:59" x14ac:dyDescent="0.2">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row>
    <row r="278" spans="21:59" x14ac:dyDescent="0.2">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row>
    <row r="279" spans="21:59" x14ac:dyDescent="0.2">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row>
    <row r="280" spans="21:59" x14ac:dyDescent="0.2">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row>
    <row r="281" spans="21:59" x14ac:dyDescent="0.2">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row>
    <row r="282" spans="21:59" x14ac:dyDescent="0.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row>
    <row r="283" spans="21:59" x14ac:dyDescent="0.2">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row>
    <row r="284" spans="21:59" x14ac:dyDescent="0.2">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row>
    <row r="285" spans="21:59" x14ac:dyDescent="0.2">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row>
    <row r="286" spans="21:59" x14ac:dyDescent="0.2">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row>
    <row r="287" spans="21:59" x14ac:dyDescent="0.2">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row>
    <row r="288" spans="21:59" x14ac:dyDescent="0.2">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row>
    <row r="289" spans="21:59" x14ac:dyDescent="0.2">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row>
    <row r="290" spans="21:59" x14ac:dyDescent="0.2">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row>
    <row r="291" spans="21:59" x14ac:dyDescent="0.2">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row>
    <row r="292" spans="21:59" x14ac:dyDescent="0.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row>
    <row r="293" spans="21:59" x14ac:dyDescent="0.2">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row>
    <row r="294" spans="21:59" x14ac:dyDescent="0.2">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row>
    <row r="295" spans="21:59" x14ac:dyDescent="0.2">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row>
    <row r="296" spans="21:59" x14ac:dyDescent="0.2">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row>
    <row r="297" spans="21:59" x14ac:dyDescent="0.2">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row>
    <row r="298" spans="21:59" x14ac:dyDescent="0.2">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row>
    <row r="299" spans="21:59" x14ac:dyDescent="0.2">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row>
    <row r="300" spans="21:59" x14ac:dyDescent="0.2">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row>
    <row r="301" spans="21:59" x14ac:dyDescent="0.2">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row>
    <row r="302" spans="21:59" x14ac:dyDescent="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row>
    <row r="303" spans="21:59" x14ac:dyDescent="0.2">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row>
    <row r="304" spans="21:59" x14ac:dyDescent="0.2">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row>
    <row r="305" spans="21:59" x14ac:dyDescent="0.2">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row>
    <row r="306" spans="21:59" x14ac:dyDescent="0.2">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row>
    <row r="307" spans="21:59" x14ac:dyDescent="0.2">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row>
    <row r="308" spans="21:59" x14ac:dyDescent="0.2">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row>
    <row r="309" spans="21:59" x14ac:dyDescent="0.2">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row>
    <row r="310" spans="21:59" x14ac:dyDescent="0.2">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row>
    <row r="311" spans="21:59" x14ac:dyDescent="0.2">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row>
    <row r="312" spans="21:59" x14ac:dyDescent="0.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row>
    <row r="313" spans="21:59" x14ac:dyDescent="0.2">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row>
    <row r="314" spans="21:59" x14ac:dyDescent="0.2">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row>
    <row r="315" spans="21:59" x14ac:dyDescent="0.2">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row>
    <row r="316" spans="21:59" x14ac:dyDescent="0.2">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row>
    <row r="317" spans="21:59" x14ac:dyDescent="0.2">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row>
    <row r="318" spans="21:59" x14ac:dyDescent="0.2">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row>
    <row r="319" spans="21:59" x14ac:dyDescent="0.2">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row>
    <row r="320" spans="21:59" x14ac:dyDescent="0.2">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row>
    <row r="321" spans="21:59" x14ac:dyDescent="0.2">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row>
    <row r="322" spans="21:59" x14ac:dyDescent="0.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row>
    <row r="323" spans="21:59" x14ac:dyDescent="0.2">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row>
    <row r="324" spans="21:59" x14ac:dyDescent="0.2">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row>
    <row r="325" spans="21:59" x14ac:dyDescent="0.2">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row>
    <row r="326" spans="21:59" x14ac:dyDescent="0.2">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row>
    <row r="327" spans="21:59" x14ac:dyDescent="0.2">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row>
    <row r="328" spans="21:59" x14ac:dyDescent="0.2">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row>
    <row r="329" spans="21:59" x14ac:dyDescent="0.2">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row>
    <row r="330" spans="21:59" x14ac:dyDescent="0.2">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row>
    <row r="331" spans="21:59" x14ac:dyDescent="0.2">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row>
    <row r="332" spans="21:59" x14ac:dyDescent="0.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row>
    <row r="333" spans="21:59" x14ac:dyDescent="0.2">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row>
    <row r="334" spans="21:59" x14ac:dyDescent="0.2">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row>
    <row r="335" spans="21:59" x14ac:dyDescent="0.2">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row>
    <row r="336" spans="21:59" x14ac:dyDescent="0.2">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row>
    <row r="337" spans="21:59" x14ac:dyDescent="0.2">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row>
    <row r="338" spans="21:59" x14ac:dyDescent="0.2">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row>
    <row r="339" spans="21:59" x14ac:dyDescent="0.2">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row>
    <row r="340" spans="21:59" x14ac:dyDescent="0.2">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row>
    <row r="341" spans="21:59" x14ac:dyDescent="0.2">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row>
    <row r="342" spans="21:59" x14ac:dyDescent="0.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row>
    <row r="343" spans="21:59" x14ac:dyDescent="0.2">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row>
    <row r="344" spans="21:59" x14ac:dyDescent="0.2">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row>
    <row r="345" spans="21:59" x14ac:dyDescent="0.2">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row>
    <row r="346" spans="21:59" x14ac:dyDescent="0.2">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row>
    <row r="347" spans="21:59" x14ac:dyDescent="0.2">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row>
    <row r="348" spans="21:59" x14ac:dyDescent="0.2">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row>
    <row r="349" spans="21:59" x14ac:dyDescent="0.2">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row>
    <row r="350" spans="21:59" x14ac:dyDescent="0.2">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row>
    <row r="351" spans="21:59" x14ac:dyDescent="0.2">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row>
    <row r="352" spans="21:59" x14ac:dyDescent="0.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row>
    <row r="353" spans="21:59" x14ac:dyDescent="0.2">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row>
    <row r="354" spans="21:59" x14ac:dyDescent="0.2">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row>
    <row r="355" spans="21:59" x14ac:dyDescent="0.2">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row>
    <row r="356" spans="21:59" x14ac:dyDescent="0.2">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row>
    <row r="357" spans="21:59" x14ac:dyDescent="0.2">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row>
    <row r="358" spans="21:59" x14ac:dyDescent="0.2">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row>
    <row r="359" spans="21:59" x14ac:dyDescent="0.2">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row>
    <row r="360" spans="21:59" x14ac:dyDescent="0.2">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row>
    <row r="361" spans="21:59" x14ac:dyDescent="0.2">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row>
    <row r="362" spans="21:59" x14ac:dyDescent="0.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row>
    <row r="363" spans="21:59" x14ac:dyDescent="0.2">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row>
    <row r="364" spans="21:59" x14ac:dyDescent="0.2">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row>
    <row r="365" spans="21:59" x14ac:dyDescent="0.2">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row>
    <row r="366" spans="21:59" x14ac:dyDescent="0.2">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row>
    <row r="367" spans="21:59" x14ac:dyDescent="0.2">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row>
    <row r="368" spans="21:59" x14ac:dyDescent="0.2">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row>
    <row r="369" spans="21:59" x14ac:dyDescent="0.2">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row>
    <row r="370" spans="21:59" x14ac:dyDescent="0.2">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row>
    <row r="371" spans="21:59" x14ac:dyDescent="0.2">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row>
    <row r="372" spans="21:59" x14ac:dyDescent="0.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row>
    <row r="373" spans="21:59" x14ac:dyDescent="0.2">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row>
    <row r="374" spans="21:59" x14ac:dyDescent="0.2">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row>
    <row r="375" spans="21:59" x14ac:dyDescent="0.2">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row>
    <row r="376" spans="21:59" x14ac:dyDescent="0.2">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row>
    <row r="377" spans="21:59" x14ac:dyDescent="0.2">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row>
    <row r="378" spans="21:59" x14ac:dyDescent="0.2">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row>
    <row r="379" spans="21:59" x14ac:dyDescent="0.2">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row>
    <row r="380" spans="21:59" x14ac:dyDescent="0.2">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row>
    <row r="381" spans="21:59" x14ac:dyDescent="0.2">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row>
    <row r="382" spans="21:59" x14ac:dyDescent="0.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row>
    <row r="383" spans="21:59" x14ac:dyDescent="0.2">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row>
    <row r="384" spans="21:59" x14ac:dyDescent="0.2">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row>
    <row r="385" spans="21:59" x14ac:dyDescent="0.2">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row>
    <row r="386" spans="21:59" x14ac:dyDescent="0.2">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row>
    <row r="387" spans="21:59" x14ac:dyDescent="0.2">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row>
    <row r="388" spans="21:59" x14ac:dyDescent="0.2">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row>
    <row r="389" spans="21:59" x14ac:dyDescent="0.2">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row>
    <row r="390" spans="21:59" x14ac:dyDescent="0.2">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row>
    <row r="391" spans="21:59" x14ac:dyDescent="0.2">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row>
    <row r="392" spans="21:59" x14ac:dyDescent="0.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row>
    <row r="393" spans="21:59" x14ac:dyDescent="0.2">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row>
    <row r="394" spans="21:59" x14ac:dyDescent="0.2">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row>
    <row r="395" spans="21:59" x14ac:dyDescent="0.2">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row>
    <row r="396" spans="21:59" x14ac:dyDescent="0.2">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row>
    <row r="397" spans="21:59" x14ac:dyDescent="0.2">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row>
    <row r="398" spans="21:59" x14ac:dyDescent="0.2">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row>
    <row r="399" spans="21:59" x14ac:dyDescent="0.2">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row>
    <row r="400" spans="21:59" x14ac:dyDescent="0.2">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row>
    <row r="401" spans="21:59" x14ac:dyDescent="0.2">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row>
    <row r="402" spans="21:59" x14ac:dyDescent="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row>
    <row r="403" spans="21:59" x14ac:dyDescent="0.2">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row>
    <row r="404" spans="21:59" x14ac:dyDescent="0.2">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row>
    <row r="405" spans="21:59" x14ac:dyDescent="0.2">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row>
    <row r="406" spans="21:59" x14ac:dyDescent="0.2">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row>
    <row r="407" spans="21:59" x14ac:dyDescent="0.2">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row>
    <row r="408" spans="21:59" x14ac:dyDescent="0.2">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row>
    <row r="409" spans="21:59" x14ac:dyDescent="0.2">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row>
    <row r="410" spans="21:59" x14ac:dyDescent="0.2">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row>
    <row r="411" spans="21:59" x14ac:dyDescent="0.2">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row>
    <row r="412" spans="21:59" x14ac:dyDescent="0.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row>
    <row r="413" spans="21:59" x14ac:dyDescent="0.2">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row>
    <row r="414" spans="21:59" x14ac:dyDescent="0.2">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row>
    <row r="415" spans="21:59" x14ac:dyDescent="0.2">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row>
    <row r="416" spans="21:59" x14ac:dyDescent="0.2">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row>
    <row r="417" spans="21:59" x14ac:dyDescent="0.2">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row>
    <row r="418" spans="21:59" x14ac:dyDescent="0.2">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row>
    <row r="419" spans="21:59" x14ac:dyDescent="0.2">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row>
    <row r="420" spans="21:59" x14ac:dyDescent="0.2">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row>
    <row r="421" spans="21:59" x14ac:dyDescent="0.2">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row>
    <row r="422" spans="21:59" x14ac:dyDescent="0.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row>
    <row r="423" spans="21:59" x14ac:dyDescent="0.2">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row>
    <row r="424" spans="21:59" x14ac:dyDescent="0.2">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row>
    <row r="425" spans="21:59" x14ac:dyDescent="0.2">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row>
    <row r="426" spans="21:59" x14ac:dyDescent="0.2">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row>
    <row r="427" spans="21:59" x14ac:dyDescent="0.2">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row>
    <row r="428" spans="21:59" x14ac:dyDescent="0.2">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row>
    <row r="429" spans="21:59" x14ac:dyDescent="0.2">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row>
    <row r="430" spans="21:59" x14ac:dyDescent="0.2">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row>
    <row r="431" spans="21:59" x14ac:dyDescent="0.2">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row>
    <row r="432" spans="21:59" x14ac:dyDescent="0.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row>
    <row r="433" spans="21:59" x14ac:dyDescent="0.2">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row>
    <row r="434" spans="21:59" x14ac:dyDescent="0.2">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row>
    <row r="435" spans="21:59" x14ac:dyDescent="0.2">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row>
    <row r="436" spans="21:59" x14ac:dyDescent="0.2">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row>
    <row r="437" spans="21:59" x14ac:dyDescent="0.2">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row>
    <row r="438" spans="21:59" x14ac:dyDescent="0.2">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row>
    <row r="439" spans="21:59" x14ac:dyDescent="0.2">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row>
    <row r="440" spans="21:59" x14ac:dyDescent="0.2">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row>
    <row r="441" spans="21:59" x14ac:dyDescent="0.2">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row>
    <row r="442" spans="21:59" x14ac:dyDescent="0.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row>
    <row r="443" spans="21:59" x14ac:dyDescent="0.2">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row>
    <row r="444" spans="21:59" x14ac:dyDescent="0.2">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row>
    <row r="445" spans="21:59" x14ac:dyDescent="0.2">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row>
    <row r="446" spans="21:59" x14ac:dyDescent="0.2">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row>
    <row r="447" spans="21:59" x14ac:dyDescent="0.2">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row>
    <row r="448" spans="21:59" x14ac:dyDescent="0.2">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row>
    <row r="449" spans="21:59" x14ac:dyDescent="0.2">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row>
    <row r="450" spans="21:59" x14ac:dyDescent="0.2">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row>
    <row r="451" spans="21:59" x14ac:dyDescent="0.2">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row>
    <row r="452" spans="21:59" x14ac:dyDescent="0.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row>
    <row r="453" spans="21:59" x14ac:dyDescent="0.2">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row>
    <row r="454" spans="21:59" x14ac:dyDescent="0.2">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row>
    <row r="455" spans="21:59" x14ac:dyDescent="0.2">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row>
    <row r="456" spans="21:59" x14ac:dyDescent="0.2">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row>
    <row r="457" spans="21:59" x14ac:dyDescent="0.2">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row>
    <row r="458" spans="21:59" x14ac:dyDescent="0.2">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row>
    <row r="459" spans="21:59" x14ac:dyDescent="0.2">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row>
    <row r="460" spans="21:59" x14ac:dyDescent="0.2">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row>
    <row r="461" spans="21:59" x14ac:dyDescent="0.2">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row>
    <row r="462" spans="21:59" x14ac:dyDescent="0.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row>
    <row r="463" spans="21:59" x14ac:dyDescent="0.2">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row>
    <row r="464" spans="21:59" x14ac:dyDescent="0.2">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row>
    <row r="465" spans="21:59" x14ac:dyDescent="0.2">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row>
    <row r="466" spans="21:59" x14ac:dyDescent="0.2">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row>
    <row r="467" spans="21:59" x14ac:dyDescent="0.2">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row>
    <row r="468" spans="21:59" x14ac:dyDescent="0.2">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row>
    <row r="469" spans="21:59" x14ac:dyDescent="0.2">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row>
    <row r="470" spans="21:59" x14ac:dyDescent="0.2">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row>
    <row r="471" spans="21:59" x14ac:dyDescent="0.2">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row>
    <row r="472" spans="21:59" x14ac:dyDescent="0.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row>
    <row r="473" spans="21:59" x14ac:dyDescent="0.2">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row>
    <row r="474" spans="21:59" x14ac:dyDescent="0.2">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row>
    <row r="475" spans="21:59" x14ac:dyDescent="0.2">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row>
    <row r="476" spans="21:59" x14ac:dyDescent="0.2">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row>
    <row r="477" spans="21:59" x14ac:dyDescent="0.2">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row>
    <row r="478" spans="21:59" x14ac:dyDescent="0.2">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row>
    <row r="479" spans="21:59" x14ac:dyDescent="0.2">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row>
    <row r="480" spans="21:59" x14ac:dyDescent="0.2">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row>
    <row r="481" spans="21:59" x14ac:dyDescent="0.2">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row>
    <row r="482" spans="21:59" x14ac:dyDescent="0.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row>
    <row r="483" spans="21:59" x14ac:dyDescent="0.2">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row>
    <row r="484" spans="21:59" x14ac:dyDescent="0.2">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row>
    <row r="485" spans="21:59" x14ac:dyDescent="0.2">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row>
    <row r="486" spans="21:59" x14ac:dyDescent="0.2">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row>
    <row r="487" spans="21:59" x14ac:dyDescent="0.2">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row>
    <row r="488" spans="21:59" x14ac:dyDescent="0.2">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row>
    <row r="489" spans="21:59" x14ac:dyDescent="0.2">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row>
    <row r="490" spans="21:59" x14ac:dyDescent="0.2">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row>
    <row r="491" spans="21:59" x14ac:dyDescent="0.2">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row>
    <row r="492" spans="21:59" x14ac:dyDescent="0.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row>
    <row r="493" spans="21:59" x14ac:dyDescent="0.2">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row>
    <row r="494" spans="21:59" x14ac:dyDescent="0.2">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row>
    <row r="495" spans="21:59" x14ac:dyDescent="0.2">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row>
    <row r="496" spans="21:59" x14ac:dyDescent="0.2">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row>
    <row r="497" spans="21:59" x14ac:dyDescent="0.2">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row>
    <row r="498" spans="21:59" x14ac:dyDescent="0.2">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row>
    <row r="499" spans="21:59" x14ac:dyDescent="0.2">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row>
    <row r="500" spans="21:59" x14ac:dyDescent="0.2">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row>
    <row r="501" spans="21:59" x14ac:dyDescent="0.2">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row>
    <row r="502" spans="21:59" x14ac:dyDescent="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row>
    <row r="503" spans="21:59" x14ac:dyDescent="0.2">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row>
    <row r="504" spans="21:59" x14ac:dyDescent="0.2">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row>
    <row r="505" spans="21:59" x14ac:dyDescent="0.2">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row>
    <row r="506" spans="21:59" x14ac:dyDescent="0.2">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row>
    <row r="507" spans="21:59" x14ac:dyDescent="0.2">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row>
    <row r="508" spans="21:59" x14ac:dyDescent="0.2">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row>
    <row r="509" spans="21:59" x14ac:dyDescent="0.2">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row>
    <row r="510" spans="21:59" x14ac:dyDescent="0.2">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row>
    <row r="511" spans="21:59" x14ac:dyDescent="0.2">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row>
    <row r="512" spans="21:59" x14ac:dyDescent="0.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row>
    <row r="513" spans="21:59" x14ac:dyDescent="0.2">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row>
    <row r="514" spans="21:59" x14ac:dyDescent="0.2">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row>
    <row r="515" spans="21:59" x14ac:dyDescent="0.2">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row>
    <row r="516" spans="21:59" x14ac:dyDescent="0.2">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row>
    <row r="517" spans="21:59" x14ac:dyDescent="0.2">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row>
    <row r="518" spans="21:59" x14ac:dyDescent="0.2">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row>
    <row r="519" spans="21:59" x14ac:dyDescent="0.2">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row>
    <row r="520" spans="21:59" x14ac:dyDescent="0.2">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row>
    <row r="521" spans="21:59" x14ac:dyDescent="0.2">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row>
    <row r="522" spans="21:59" x14ac:dyDescent="0.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row>
    <row r="523" spans="21:59" x14ac:dyDescent="0.2">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row>
    <row r="524" spans="21:59" x14ac:dyDescent="0.2">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row>
    <row r="525" spans="21:59" x14ac:dyDescent="0.2">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row>
    <row r="526" spans="21:59" x14ac:dyDescent="0.2">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row>
    <row r="527" spans="21:59" x14ac:dyDescent="0.2">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row>
    <row r="528" spans="21:59" x14ac:dyDescent="0.2">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row>
    <row r="529" spans="21:59" x14ac:dyDescent="0.2">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row>
    <row r="530" spans="21:59" x14ac:dyDescent="0.2">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row>
    <row r="531" spans="21:59" x14ac:dyDescent="0.2">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row>
    <row r="532" spans="21:59" x14ac:dyDescent="0.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row>
    <row r="533" spans="21:59" x14ac:dyDescent="0.2">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row>
    <row r="534" spans="21:59" x14ac:dyDescent="0.2">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row>
    <row r="535" spans="21:59" x14ac:dyDescent="0.2">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row>
    <row r="536" spans="21:59" x14ac:dyDescent="0.2">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row>
    <row r="537" spans="21:59" x14ac:dyDescent="0.2">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row>
    <row r="538" spans="21:59" x14ac:dyDescent="0.2">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row>
    <row r="539" spans="21:59" x14ac:dyDescent="0.2">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row>
    <row r="540" spans="21:59" x14ac:dyDescent="0.2">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row>
    <row r="541" spans="21:59" x14ac:dyDescent="0.2">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row>
    <row r="542" spans="21:59" x14ac:dyDescent="0.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row>
    <row r="543" spans="21:59" x14ac:dyDescent="0.2">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row>
    <row r="544" spans="21:59" x14ac:dyDescent="0.2">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row>
    <row r="545" spans="21:59" x14ac:dyDescent="0.2">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row>
    <row r="546" spans="21:59" x14ac:dyDescent="0.2">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row>
    <row r="547" spans="21:59" x14ac:dyDescent="0.2">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row>
    <row r="548" spans="21:59" x14ac:dyDescent="0.2">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row>
    <row r="549" spans="21:59" x14ac:dyDescent="0.2">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row>
    <row r="550" spans="21:59" x14ac:dyDescent="0.2">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row>
    <row r="551" spans="21:59" x14ac:dyDescent="0.2">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row>
    <row r="552" spans="21:59" x14ac:dyDescent="0.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row>
    <row r="553" spans="21:59" x14ac:dyDescent="0.2">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row>
    <row r="554" spans="21:59" x14ac:dyDescent="0.2">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row>
    <row r="555" spans="21:59" x14ac:dyDescent="0.2">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row>
    <row r="556" spans="21:59" x14ac:dyDescent="0.2">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row>
    <row r="557" spans="21:59" x14ac:dyDescent="0.2">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row>
    <row r="558" spans="21:59" x14ac:dyDescent="0.2">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row>
    <row r="559" spans="21:59" x14ac:dyDescent="0.2">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row>
    <row r="560" spans="21:59" x14ac:dyDescent="0.2">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row>
    <row r="561" spans="21:59" x14ac:dyDescent="0.2">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row>
    <row r="562" spans="21:59" x14ac:dyDescent="0.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row>
    <row r="563" spans="21:59" x14ac:dyDescent="0.2">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row>
    <row r="564" spans="21:59" x14ac:dyDescent="0.2">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row>
    <row r="565" spans="21:59" x14ac:dyDescent="0.2">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row>
    <row r="566" spans="21:59" x14ac:dyDescent="0.2">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row>
    <row r="567" spans="21:59" x14ac:dyDescent="0.2">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row>
    <row r="568" spans="21:59" x14ac:dyDescent="0.2">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row>
    <row r="569" spans="21:59" x14ac:dyDescent="0.2">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row>
    <row r="570" spans="21:59" x14ac:dyDescent="0.2">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row>
    <row r="571" spans="21:59" x14ac:dyDescent="0.2">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row>
    <row r="572" spans="21:59" x14ac:dyDescent="0.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row>
    <row r="573" spans="21:59" x14ac:dyDescent="0.2">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row>
    <row r="574" spans="21:59" x14ac:dyDescent="0.2">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row>
    <row r="575" spans="21:59" x14ac:dyDescent="0.2">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row>
    <row r="576" spans="21:59" x14ac:dyDescent="0.2">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row>
    <row r="577" spans="21:59" x14ac:dyDescent="0.2">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row>
    <row r="578" spans="21:59" x14ac:dyDescent="0.2">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row>
    <row r="579" spans="21:59" x14ac:dyDescent="0.2">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row>
    <row r="580" spans="21:59" x14ac:dyDescent="0.2">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row>
    <row r="581" spans="21:59" x14ac:dyDescent="0.2">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row>
    <row r="582" spans="21:59" x14ac:dyDescent="0.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row>
    <row r="583" spans="21:59" x14ac:dyDescent="0.2">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row>
    <row r="584" spans="21:59" x14ac:dyDescent="0.2">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row>
    <row r="585" spans="21:59" x14ac:dyDescent="0.2">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row>
    <row r="586" spans="21:59" x14ac:dyDescent="0.2">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row>
    <row r="587" spans="21:59" x14ac:dyDescent="0.2">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row>
    <row r="588" spans="21:59" x14ac:dyDescent="0.2">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row>
    <row r="589" spans="21:59" x14ac:dyDescent="0.2">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row>
    <row r="590" spans="21:59" x14ac:dyDescent="0.2">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row>
    <row r="591" spans="21:59" x14ac:dyDescent="0.2">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row>
    <row r="592" spans="21:59" x14ac:dyDescent="0.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row>
    <row r="593" spans="21:59" x14ac:dyDescent="0.2">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row>
    <row r="594" spans="21:59" x14ac:dyDescent="0.2">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row>
    <row r="595" spans="21:59" x14ac:dyDescent="0.2">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row>
    <row r="596" spans="21:59" x14ac:dyDescent="0.2">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row>
    <row r="597" spans="21:59" x14ac:dyDescent="0.2">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row>
    <row r="598" spans="21:59" x14ac:dyDescent="0.2">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row>
    <row r="599" spans="21:59" x14ac:dyDescent="0.2">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row>
    <row r="600" spans="21:59" x14ac:dyDescent="0.2">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row>
    <row r="601" spans="21:59" x14ac:dyDescent="0.2">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row>
    <row r="602" spans="21:59" x14ac:dyDescent="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row>
    <row r="603" spans="21:59" x14ac:dyDescent="0.2">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row>
    <row r="604" spans="21:59" x14ac:dyDescent="0.2">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row>
    <row r="605" spans="21:59" x14ac:dyDescent="0.2">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row>
    <row r="606" spans="21:59" x14ac:dyDescent="0.2">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row>
    <row r="607" spans="21:59" x14ac:dyDescent="0.2">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row>
    <row r="608" spans="21:59" x14ac:dyDescent="0.2">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row>
    <row r="609" spans="21:59" x14ac:dyDescent="0.2">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row>
    <row r="610" spans="21:59" x14ac:dyDescent="0.2">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row>
    <row r="611" spans="21:59" x14ac:dyDescent="0.2">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row>
    <row r="612" spans="21:59" x14ac:dyDescent="0.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row>
    <row r="613" spans="21:59" x14ac:dyDescent="0.2">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row>
    <row r="614" spans="21:59" x14ac:dyDescent="0.2">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row>
    <row r="615" spans="21:59" x14ac:dyDescent="0.2">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row>
    <row r="616" spans="21:59" x14ac:dyDescent="0.2">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row>
    <row r="617" spans="21:59" x14ac:dyDescent="0.2">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row>
    <row r="618" spans="21:59" x14ac:dyDescent="0.2">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row>
    <row r="619" spans="21:59" x14ac:dyDescent="0.2">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row>
    <row r="620" spans="21:59" x14ac:dyDescent="0.2">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row>
    <row r="621" spans="21:59" x14ac:dyDescent="0.2">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row>
    <row r="622" spans="21:59" x14ac:dyDescent="0.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row>
    <row r="623" spans="21:59" x14ac:dyDescent="0.2">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row>
    <row r="624" spans="21:59" x14ac:dyDescent="0.2">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row>
    <row r="625" spans="21:59" x14ac:dyDescent="0.2">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row>
    <row r="626" spans="21:59" x14ac:dyDescent="0.2">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row>
    <row r="627" spans="21:59" x14ac:dyDescent="0.2">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row>
    <row r="628" spans="21:59" x14ac:dyDescent="0.2">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row>
    <row r="629" spans="21:59" x14ac:dyDescent="0.2">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row>
    <row r="630" spans="21:59" x14ac:dyDescent="0.2">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row>
    <row r="631" spans="21:59" x14ac:dyDescent="0.2">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row>
    <row r="632" spans="21:59" x14ac:dyDescent="0.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row>
    <row r="633" spans="21:59" x14ac:dyDescent="0.2">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row>
    <row r="634" spans="21:59" x14ac:dyDescent="0.2">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row>
    <row r="635" spans="21:59" x14ac:dyDescent="0.2">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row>
    <row r="636" spans="21:59" x14ac:dyDescent="0.2">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row>
    <row r="637" spans="21:59" x14ac:dyDescent="0.2">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row>
    <row r="638" spans="21:59" x14ac:dyDescent="0.2">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row>
    <row r="639" spans="21:59" x14ac:dyDescent="0.2">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row>
    <row r="640" spans="21:59" x14ac:dyDescent="0.2">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row>
    <row r="641" spans="21:59" x14ac:dyDescent="0.2">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row>
    <row r="642" spans="21:59" x14ac:dyDescent="0.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row>
    <row r="643" spans="21:59" x14ac:dyDescent="0.2">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row>
    <row r="644" spans="21:59" x14ac:dyDescent="0.2">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row>
    <row r="645" spans="21:59" x14ac:dyDescent="0.2">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row>
    <row r="646" spans="21:59" x14ac:dyDescent="0.2">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row>
    <row r="647" spans="21:59" x14ac:dyDescent="0.2">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row>
    <row r="648" spans="21:59" x14ac:dyDescent="0.2">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row>
    <row r="649" spans="21:59" x14ac:dyDescent="0.2">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row>
    <row r="650" spans="21:59" x14ac:dyDescent="0.2">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row>
    <row r="651" spans="21:59" x14ac:dyDescent="0.2">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row>
    <row r="652" spans="21:59" x14ac:dyDescent="0.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row>
    <row r="653" spans="21:59" x14ac:dyDescent="0.2">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row>
    <row r="654" spans="21:59" x14ac:dyDescent="0.2">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row>
    <row r="655" spans="21:59" x14ac:dyDescent="0.2">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row>
    <row r="656" spans="21:59" x14ac:dyDescent="0.2">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row>
    <row r="657" spans="21:59" x14ac:dyDescent="0.2">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row>
    <row r="658" spans="21:59" x14ac:dyDescent="0.2">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row>
    <row r="659" spans="21:59" x14ac:dyDescent="0.2">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row>
    <row r="660" spans="21:59" x14ac:dyDescent="0.2">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row>
    <row r="661" spans="21:59" x14ac:dyDescent="0.2">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row>
    <row r="662" spans="21:59" x14ac:dyDescent="0.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row>
    <row r="663" spans="21:59" x14ac:dyDescent="0.2">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row>
    <row r="664" spans="21:59" x14ac:dyDescent="0.2">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row>
    <row r="665" spans="21:59" x14ac:dyDescent="0.2">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row>
    <row r="666" spans="21:59" x14ac:dyDescent="0.2">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row>
    <row r="667" spans="21:59" x14ac:dyDescent="0.2">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row>
    <row r="668" spans="21:59" x14ac:dyDescent="0.2">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row>
    <row r="669" spans="21:59" x14ac:dyDescent="0.2">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row>
    <row r="670" spans="21:59" x14ac:dyDescent="0.2">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row>
    <row r="671" spans="21:59" x14ac:dyDescent="0.2">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row>
    <row r="672" spans="21:59" x14ac:dyDescent="0.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row>
    <row r="673" spans="21:59" x14ac:dyDescent="0.2">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row>
    <row r="674" spans="21:59" x14ac:dyDescent="0.2">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row>
    <row r="675" spans="21:59" x14ac:dyDescent="0.2">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row>
    <row r="676" spans="21:59" x14ac:dyDescent="0.2">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row>
    <row r="677" spans="21:59" x14ac:dyDescent="0.2">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row>
    <row r="678" spans="21:59" x14ac:dyDescent="0.2">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row>
    <row r="679" spans="21:59" x14ac:dyDescent="0.2">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row>
    <row r="680" spans="21:59" x14ac:dyDescent="0.2">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row>
    <row r="681" spans="21:59" x14ac:dyDescent="0.2">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row>
    <row r="682" spans="21:59" x14ac:dyDescent="0.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row>
    <row r="683" spans="21:59" x14ac:dyDescent="0.2">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row>
    <row r="684" spans="21:59" x14ac:dyDescent="0.2">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row>
    <row r="685" spans="21:59" x14ac:dyDescent="0.2">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row>
    <row r="686" spans="21:59" x14ac:dyDescent="0.2">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row>
    <row r="687" spans="21:59" x14ac:dyDescent="0.2">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row>
    <row r="688" spans="21:59" x14ac:dyDescent="0.2">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row>
    <row r="689" spans="21:59" x14ac:dyDescent="0.2">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row>
    <row r="690" spans="21:59" x14ac:dyDescent="0.2">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row>
    <row r="691" spans="21:59" x14ac:dyDescent="0.2">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row>
    <row r="692" spans="21:59" x14ac:dyDescent="0.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row>
    <row r="693" spans="21:59" x14ac:dyDescent="0.2">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row>
    <row r="694" spans="21:59" x14ac:dyDescent="0.2">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row>
    <row r="695" spans="21:59" x14ac:dyDescent="0.2">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row>
    <row r="696" spans="21:59" x14ac:dyDescent="0.2">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row>
    <row r="697" spans="21:59" x14ac:dyDescent="0.2">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row>
    <row r="698" spans="21:59" x14ac:dyDescent="0.2">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row>
    <row r="699" spans="21:59" x14ac:dyDescent="0.2">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row>
    <row r="700" spans="21:59" x14ac:dyDescent="0.2">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row>
    <row r="701" spans="21:59" x14ac:dyDescent="0.2">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row>
    <row r="702" spans="21:59" x14ac:dyDescent="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row>
    <row r="703" spans="21:59" x14ac:dyDescent="0.2">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row>
    <row r="704" spans="21:59" x14ac:dyDescent="0.2">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row>
    <row r="705" spans="21:59" x14ac:dyDescent="0.2">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row>
    <row r="706" spans="21:59" x14ac:dyDescent="0.2">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row>
    <row r="707" spans="21:59" x14ac:dyDescent="0.2">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row>
    <row r="708" spans="21:59" x14ac:dyDescent="0.2">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row>
    <row r="709" spans="21:59" x14ac:dyDescent="0.2">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row>
    <row r="710" spans="21:59" x14ac:dyDescent="0.2">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row>
    <row r="711" spans="21:59" x14ac:dyDescent="0.2">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row>
    <row r="712" spans="21:59" x14ac:dyDescent="0.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row>
    <row r="713" spans="21:59" x14ac:dyDescent="0.2">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row>
    <row r="714" spans="21:59" x14ac:dyDescent="0.2">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row>
    <row r="715" spans="21:59" x14ac:dyDescent="0.2">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row>
    <row r="716" spans="21:59" x14ac:dyDescent="0.2">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row>
    <row r="717" spans="21:59" x14ac:dyDescent="0.2">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row>
    <row r="718" spans="21:59" x14ac:dyDescent="0.2">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row>
    <row r="719" spans="21:59" x14ac:dyDescent="0.2">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row>
    <row r="720" spans="21:59" x14ac:dyDescent="0.2">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row>
    <row r="721" spans="21:59" x14ac:dyDescent="0.2">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row>
    <row r="722" spans="21:59" x14ac:dyDescent="0.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row>
    <row r="723" spans="21:59" x14ac:dyDescent="0.2">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row>
    <row r="724" spans="21:59" x14ac:dyDescent="0.2">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row>
    <row r="725" spans="21:59" x14ac:dyDescent="0.2">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row>
    <row r="726" spans="21:59" x14ac:dyDescent="0.2">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row>
    <row r="727" spans="21:59" x14ac:dyDescent="0.2">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row>
    <row r="728" spans="21:59" x14ac:dyDescent="0.2">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row>
    <row r="729" spans="21:59" x14ac:dyDescent="0.2">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row>
    <row r="730" spans="21:59" x14ac:dyDescent="0.2">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row>
    <row r="731" spans="21:59" x14ac:dyDescent="0.2">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row>
    <row r="732" spans="21:59" x14ac:dyDescent="0.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row>
    <row r="733" spans="21:59" x14ac:dyDescent="0.2">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row>
    <row r="734" spans="21:59" x14ac:dyDescent="0.2">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row>
    <row r="735" spans="21:59" x14ac:dyDescent="0.2">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row>
    <row r="736" spans="21:59" x14ac:dyDescent="0.2">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row>
    <row r="737" spans="21:59" x14ac:dyDescent="0.2">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row>
    <row r="738" spans="21:59" x14ac:dyDescent="0.2">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row>
    <row r="739" spans="21:59" x14ac:dyDescent="0.2">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row>
    <row r="740" spans="21:59" x14ac:dyDescent="0.2">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row>
    <row r="741" spans="21:59" x14ac:dyDescent="0.2">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row>
    <row r="742" spans="21:59" x14ac:dyDescent="0.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row>
    <row r="743" spans="21:59" x14ac:dyDescent="0.2">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row>
    <row r="744" spans="21:59" x14ac:dyDescent="0.2">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row>
    <row r="745" spans="21:59" x14ac:dyDescent="0.2">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row>
    <row r="746" spans="21:59" x14ac:dyDescent="0.2">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row>
    <row r="747" spans="21:59" x14ac:dyDescent="0.2">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row>
    <row r="748" spans="21:59" x14ac:dyDescent="0.2">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row>
    <row r="749" spans="21:59" x14ac:dyDescent="0.2">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row>
    <row r="750" spans="21:59" x14ac:dyDescent="0.2">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row>
    <row r="751" spans="21:59" x14ac:dyDescent="0.2">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row>
    <row r="752" spans="21:59" x14ac:dyDescent="0.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row>
    <row r="753" spans="21:59" x14ac:dyDescent="0.2">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row>
    <row r="754" spans="21:59" x14ac:dyDescent="0.2">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row>
    <row r="755" spans="21:59" x14ac:dyDescent="0.2">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row>
    <row r="756" spans="21:59" x14ac:dyDescent="0.2">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row>
    <row r="757" spans="21:59" x14ac:dyDescent="0.2">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row>
    <row r="758" spans="21:59" x14ac:dyDescent="0.2">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row>
    <row r="759" spans="21:59" x14ac:dyDescent="0.2">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row>
    <row r="760" spans="21:59" x14ac:dyDescent="0.2">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row>
    <row r="761" spans="21:59" x14ac:dyDescent="0.2">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row>
    <row r="762" spans="21:59" x14ac:dyDescent="0.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row>
    <row r="763" spans="21:59" x14ac:dyDescent="0.2">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row>
    <row r="764" spans="21:59" x14ac:dyDescent="0.2">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row>
    <row r="765" spans="21:59" x14ac:dyDescent="0.2">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row>
    <row r="766" spans="21:59" x14ac:dyDescent="0.2">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row>
    <row r="767" spans="21:59" x14ac:dyDescent="0.2">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row>
    <row r="768" spans="21:59" x14ac:dyDescent="0.2">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row>
    <row r="769" spans="21:59" x14ac:dyDescent="0.2">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row>
    <row r="770" spans="21:59" x14ac:dyDescent="0.2">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row>
    <row r="771" spans="21:59" x14ac:dyDescent="0.2">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row>
    <row r="772" spans="21:59" x14ac:dyDescent="0.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row>
    <row r="773" spans="21:59" x14ac:dyDescent="0.2">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row>
    <row r="774" spans="21:59" x14ac:dyDescent="0.2">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row>
    <row r="775" spans="21:59" x14ac:dyDescent="0.2">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row>
    <row r="776" spans="21:59" x14ac:dyDescent="0.2">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row>
    <row r="777" spans="21:59" x14ac:dyDescent="0.2">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row>
    <row r="778" spans="21:59" x14ac:dyDescent="0.2">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row>
    <row r="779" spans="21:59" x14ac:dyDescent="0.2">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row>
    <row r="780" spans="21:59" x14ac:dyDescent="0.2">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row>
    <row r="781" spans="21:59" x14ac:dyDescent="0.2">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row>
    <row r="782" spans="21:59" x14ac:dyDescent="0.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row>
    <row r="783" spans="21:59" x14ac:dyDescent="0.2">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row>
    <row r="784" spans="21:59" x14ac:dyDescent="0.2">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row>
    <row r="785" spans="21:59" x14ac:dyDescent="0.2">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row>
    <row r="786" spans="21:59" x14ac:dyDescent="0.2">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row>
    <row r="787" spans="21:59" x14ac:dyDescent="0.2">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row>
    <row r="788" spans="21:59" x14ac:dyDescent="0.2">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row>
    <row r="789" spans="21:59" x14ac:dyDescent="0.2">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row>
    <row r="790" spans="21:59" x14ac:dyDescent="0.2">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row>
    <row r="791" spans="21:59" x14ac:dyDescent="0.2">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row>
    <row r="792" spans="21:59" x14ac:dyDescent="0.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row>
    <row r="793" spans="21:59" x14ac:dyDescent="0.2">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row>
    <row r="794" spans="21:59" x14ac:dyDescent="0.2">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row>
    <row r="795" spans="21:59" x14ac:dyDescent="0.2">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row>
    <row r="796" spans="21:59" x14ac:dyDescent="0.2">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row>
    <row r="797" spans="21:59" x14ac:dyDescent="0.2">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row>
    <row r="798" spans="21:59" x14ac:dyDescent="0.2">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row>
    <row r="799" spans="21:59" x14ac:dyDescent="0.2">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row>
    <row r="800" spans="21:59" x14ac:dyDescent="0.2">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row>
    <row r="801" spans="21:59" x14ac:dyDescent="0.2">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row>
    <row r="802" spans="21:59" x14ac:dyDescent="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row>
    <row r="803" spans="21:59" x14ac:dyDescent="0.2">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row>
    <row r="804" spans="21:59" x14ac:dyDescent="0.2">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row>
    <row r="805" spans="21:59" x14ac:dyDescent="0.2">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row>
    <row r="806" spans="21:59" x14ac:dyDescent="0.2">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row>
    <row r="807" spans="21:59" x14ac:dyDescent="0.2">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row>
    <row r="808" spans="21:59" x14ac:dyDescent="0.2">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row>
    <row r="809" spans="21:59" x14ac:dyDescent="0.2">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row>
    <row r="810" spans="21:59" x14ac:dyDescent="0.2">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row>
    <row r="811" spans="21:59" x14ac:dyDescent="0.2">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row>
    <row r="812" spans="21:59" x14ac:dyDescent="0.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row>
    <row r="813" spans="21:59" x14ac:dyDescent="0.2">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row>
    <row r="814" spans="21:59" x14ac:dyDescent="0.2">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row>
    <row r="815" spans="21:59" x14ac:dyDescent="0.2">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row>
    <row r="816" spans="21:59" x14ac:dyDescent="0.2">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row>
    <row r="817" spans="21:59" x14ac:dyDescent="0.2">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row>
    <row r="818" spans="21:59" x14ac:dyDescent="0.2">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row>
    <row r="819" spans="21:59" x14ac:dyDescent="0.2">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row>
    <row r="820" spans="21:59" x14ac:dyDescent="0.2">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row>
    <row r="821" spans="21:59" x14ac:dyDescent="0.2">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row>
    <row r="822" spans="21:59" x14ac:dyDescent="0.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row>
    <row r="823" spans="21:59" x14ac:dyDescent="0.2">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row>
    <row r="824" spans="21:59" x14ac:dyDescent="0.2">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row>
    <row r="825" spans="21:59" x14ac:dyDescent="0.2">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row>
    <row r="826" spans="21:59" x14ac:dyDescent="0.2">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row>
    <row r="827" spans="21:59" x14ac:dyDescent="0.2">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row>
    <row r="828" spans="21:59" x14ac:dyDescent="0.2">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row>
    <row r="829" spans="21:59" x14ac:dyDescent="0.2">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row>
    <row r="830" spans="21:59" x14ac:dyDescent="0.2">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row>
    <row r="831" spans="21:59" x14ac:dyDescent="0.2">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row>
    <row r="832" spans="21:59" x14ac:dyDescent="0.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row>
    <row r="833" spans="21:59" x14ac:dyDescent="0.2">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row>
    <row r="834" spans="21:59" x14ac:dyDescent="0.2">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row>
    <row r="835" spans="21:59" x14ac:dyDescent="0.2">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row>
    <row r="836" spans="21:59" x14ac:dyDescent="0.2">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row>
    <row r="837" spans="21:59" x14ac:dyDescent="0.2">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row>
    <row r="838" spans="21:59" x14ac:dyDescent="0.2">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row>
    <row r="839" spans="21:59" x14ac:dyDescent="0.2">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row>
    <row r="840" spans="21:59" x14ac:dyDescent="0.2">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row>
    <row r="841" spans="21:59" x14ac:dyDescent="0.2">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row>
    <row r="842" spans="21:59" x14ac:dyDescent="0.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row>
    <row r="843" spans="21:59" x14ac:dyDescent="0.2">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row>
    <row r="844" spans="21:59" x14ac:dyDescent="0.2">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row>
    <row r="845" spans="21:59" x14ac:dyDescent="0.2">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row>
    <row r="846" spans="21:59" x14ac:dyDescent="0.2">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row>
    <row r="847" spans="21:59" x14ac:dyDescent="0.2">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row>
    <row r="848" spans="21:59" x14ac:dyDescent="0.2">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row>
    <row r="849" spans="21:59" x14ac:dyDescent="0.2">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row>
    <row r="850" spans="21:59" x14ac:dyDescent="0.2">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row>
    <row r="851" spans="21:59" x14ac:dyDescent="0.2">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row>
    <row r="852" spans="21:59" x14ac:dyDescent="0.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row>
    <row r="853" spans="21:59" x14ac:dyDescent="0.2">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row>
    <row r="854" spans="21:59" x14ac:dyDescent="0.2">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row>
    <row r="855" spans="21:59" x14ac:dyDescent="0.2">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row>
    <row r="856" spans="21:59" x14ac:dyDescent="0.2">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row>
    <row r="857" spans="21:59" x14ac:dyDescent="0.2">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row>
    <row r="858" spans="21:59" x14ac:dyDescent="0.2">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row>
    <row r="859" spans="21:59" x14ac:dyDescent="0.2">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row>
    <row r="860" spans="21:59" x14ac:dyDescent="0.2">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row>
    <row r="861" spans="21:59" x14ac:dyDescent="0.2">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row>
    <row r="862" spans="21:59" x14ac:dyDescent="0.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row>
    <row r="863" spans="21:59" x14ac:dyDescent="0.2">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row>
    <row r="864" spans="21:59" x14ac:dyDescent="0.2">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row>
    <row r="865" spans="21:59" x14ac:dyDescent="0.2">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row>
    <row r="866" spans="21:59" x14ac:dyDescent="0.2">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row>
    <row r="867" spans="21:59" x14ac:dyDescent="0.2">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row>
    <row r="868" spans="21:59" x14ac:dyDescent="0.2">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row>
    <row r="869" spans="21:59" x14ac:dyDescent="0.2">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row>
    <row r="870" spans="21:59" x14ac:dyDescent="0.2">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row>
    <row r="871" spans="21:59" x14ac:dyDescent="0.2">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row>
    <row r="872" spans="21:59" x14ac:dyDescent="0.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row>
    <row r="873" spans="21:59" x14ac:dyDescent="0.2">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row>
    <row r="874" spans="21:59" x14ac:dyDescent="0.2">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row>
    <row r="875" spans="21:59" x14ac:dyDescent="0.2">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row>
    <row r="876" spans="21:59" x14ac:dyDescent="0.2">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row>
    <row r="877" spans="21:59" x14ac:dyDescent="0.2">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row>
    <row r="878" spans="21:59" x14ac:dyDescent="0.2">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row>
    <row r="879" spans="21:59" x14ac:dyDescent="0.2">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row>
    <row r="880" spans="21:59" x14ac:dyDescent="0.2">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row>
    <row r="881" spans="21:59" x14ac:dyDescent="0.2">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row>
    <row r="882" spans="21:59" x14ac:dyDescent="0.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row>
    <row r="883" spans="21:59" x14ac:dyDescent="0.2">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row>
    <row r="884" spans="21:59" x14ac:dyDescent="0.2">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row>
    <row r="885" spans="21:59" x14ac:dyDescent="0.2">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row>
    <row r="886" spans="21:59" x14ac:dyDescent="0.2">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row>
    <row r="887" spans="21:59" x14ac:dyDescent="0.2">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row>
    <row r="888" spans="21:59" x14ac:dyDescent="0.2">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row>
    <row r="889" spans="21:59" x14ac:dyDescent="0.2">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row>
    <row r="890" spans="21:59" x14ac:dyDescent="0.2">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row>
    <row r="891" spans="21:59" x14ac:dyDescent="0.2">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row>
    <row r="892" spans="21:59" x14ac:dyDescent="0.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row>
    <row r="893" spans="21:59" x14ac:dyDescent="0.2">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row>
    <row r="894" spans="21:59" x14ac:dyDescent="0.2">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row>
    <row r="895" spans="21:59" x14ac:dyDescent="0.2">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row>
    <row r="896" spans="21:59" x14ac:dyDescent="0.2">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row>
    <row r="897" spans="21:59" x14ac:dyDescent="0.2">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row>
    <row r="898" spans="21:59" x14ac:dyDescent="0.2">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row>
    <row r="899" spans="21:59" x14ac:dyDescent="0.2">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row>
    <row r="900" spans="21:59" x14ac:dyDescent="0.2">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row>
    <row r="901" spans="21:59" x14ac:dyDescent="0.2">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row>
    <row r="902" spans="21:59" x14ac:dyDescent="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row>
    <row r="903" spans="21:59" x14ac:dyDescent="0.2">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row>
    <row r="904" spans="21:59" x14ac:dyDescent="0.2">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row>
    <row r="905" spans="21:59" x14ac:dyDescent="0.2">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row>
    <row r="906" spans="21:59" x14ac:dyDescent="0.2">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row>
    <row r="907" spans="21:59" x14ac:dyDescent="0.2">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row>
    <row r="908" spans="21:59" x14ac:dyDescent="0.2">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row>
    <row r="909" spans="21:59" x14ac:dyDescent="0.2">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row>
    <row r="910" spans="21:59" x14ac:dyDescent="0.2">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row>
    <row r="911" spans="21:59" x14ac:dyDescent="0.2">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row>
    <row r="912" spans="21:59" x14ac:dyDescent="0.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row>
    <row r="913" spans="21:59" x14ac:dyDescent="0.2">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row>
    <row r="914" spans="21:59" x14ac:dyDescent="0.2">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row>
    <row r="915" spans="21:59" x14ac:dyDescent="0.2">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row>
    <row r="916" spans="21:59" x14ac:dyDescent="0.2">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row>
    <row r="917" spans="21:59" x14ac:dyDescent="0.2">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row>
    <row r="918" spans="21:59" x14ac:dyDescent="0.2">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row>
    <row r="919" spans="21:59" x14ac:dyDescent="0.2">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row>
    <row r="920" spans="21:59" x14ac:dyDescent="0.2">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row>
    <row r="921" spans="21:59" x14ac:dyDescent="0.2">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row>
    <row r="922" spans="21:59" x14ac:dyDescent="0.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row>
    <row r="923" spans="21:59" x14ac:dyDescent="0.2">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row>
    <row r="924" spans="21:59" x14ac:dyDescent="0.2">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row>
    <row r="925" spans="21:59" x14ac:dyDescent="0.2">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row>
    <row r="926" spans="21:59" x14ac:dyDescent="0.2">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row>
    <row r="927" spans="21:59" x14ac:dyDescent="0.2">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row>
    <row r="928" spans="21:59" x14ac:dyDescent="0.2">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row>
    <row r="929" spans="21:59" x14ac:dyDescent="0.2">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row>
    <row r="930" spans="21:59" x14ac:dyDescent="0.2">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row>
    <row r="931" spans="21:59" x14ac:dyDescent="0.2">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row>
    <row r="932" spans="21:59" x14ac:dyDescent="0.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row>
    <row r="933" spans="21:59" x14ac:dyDescent="0.2">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row>
    <row r="934" spans="21:59" x14ac:dyDescent="0.2">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row>
    <row r="935" spans="21:59" x14ac:dyDescent="0.2">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row>
    <row r="936" spans="21:59" x14ac:dyDescent="0.2">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row>
    <row r="937" spans="21:59" x14ac:dyDescent="0.2">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row>
    <row r="938" spans="21:59" x14ac:dyDescent="0.2">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row>
    <row r="939" spans="21:59" x14ac:dyDescent="0.2">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row>
    <row r="940" spans="21:59" x14ac:dyDescent="0.2">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row>
    <row r="941" spans="21:59" x14ac:dyDescent="0.2">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row>
    <row r="942" spans="21:59" x14ac:dyDescent="0.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row>
    <row r="943" spans="21:59" x14ac:dyDescent="0.2">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row>
    <row r="944" spans="21:59" x14ac:dyDescent="0.2">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row>
    <row r="945" spans="21:59" x14ac:dyDescent="0.2">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row>
    <row r="946" spans="21:59" x14ac:dyDescent="0.2">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row>
    <row r="947" spans="21:59" x14ac:dyDescent="0.2">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row>
    <row r="948" spans="21:59" x14ac:dyDescent="0.2">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row>
    <row r="949" spans="21:59" x14ac:dyDescent="0.2">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row>
    <row r="950" spans="21:59" x14ac:dyDescent="0.2">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row>
    <row r="951" spans="21:59" x14ac:dyDescent="0.2">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row>
    <row r="952" spans="21:59" x14ac:dyDescent="0.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row>
    <row r="953" spans="21:59" x14ac:dyDescent="0.2">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row>
    <row r="954" spans="21:59" x14ac:dyDescent="0.2">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row>
    <row r="955" spans="21:59" x14ac:dyDescent="0.2">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row>
    <row r="956" spans="21:59" x14ac:dyDescent="0.2">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row>
    <row r="957" spans="21:59" x14ac:dyDescent="0.2">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row>
    <row r="958" spans="21:59" x14ac:dyDescent="0.2">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row>
    <row r="959" spans="21:59" x14ac:dyDescent="0.2">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row>
    <row r="960" spans="21:59" x14ac:dyDescent="0.2">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row>
    <row r="961" spans="21:59" x14ac:dyDescent="0.2">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row>
    <row r="962" spans="21:59" x14ac:dyDescent="0.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row>
    <row r="963" spans="21:59" x14ac:dyDescent="0.2">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row>
    <row r="964" spans="21:59" x14ac:dyDescent="0.2">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row>
    <row r="965" spans="21:59" x14ac:dyDescent="0.2">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row>
    <row r="966" spans="21:59" x14ac:dyDescent="0.2">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row>
    <row r="967" spans="21:59" x14ac:dyDescent="0.2">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row>
    <row r="968" spans="21:59" x14ac:dyDescent="0.2">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row>
    <row r="969" spans="21:59" x14ac:dyDescent="0.2">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row>
    <row r="970" spans="21:59" x14ac:dyDescent="0.2">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row>
    <row r="971" spans="21:59" x14ac:dyDescent="0.2">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row>
    <row r="972" spans="21:59" x14ac:dyDescent="0.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row>
    <row r="973" spans="21:59" x14ac:dyDescent="0.2">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row>
    <row r="974" spans="21:59" x14ac:dyDescent="0.2">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row>
    <row r="975" spans="21:59" x14ac:dyDescent="0.2">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row>
    <row r="976" spans="21:59" x14ac:dyDescent="0.2">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row>
    <row r="977" spans="21:59" x14ac:dyDescent="0.2">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row>
    <row r="978" spans="21:59" x14ac:dyDescent="0.2">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row>
    <row r="979" spans="21:59" x14ac:dyDescent="0.2">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row>
    <row r="980" spans="21:59" x14ac:dyDescent="0.2">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row>
    <row r="981" spans="21:59" x14ac:dyDescent="0.2">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row>
    <row r="982" spans="21:59" x14ac:dyDescent="0.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row>
    <row r="983" spans="21:59" x14ac:dyDescent="0.2">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row>
    <row r="984" spans="21:59" x14ac:dyDescent="0.2">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row>
    <row r="985" spans="21:59" x14ac:dyDescent="0.2">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row>
    <row r="986" spans="21:59" x14ac:dyDescent="0.2">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row>
    <row r="987" spans="21:59" x14ac:dyDescent="0.2">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row>
    <row r="988" spans="21:59" x14ac:dyDescent="0.2">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row>
    <row r="989" spans="21:59" x14ac:dyDescent="0.2">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row>
    <row r="990" spans="21:59" x14ac:dyDescent="0.2">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row>
    <row r="991" spans="21:59" x14ac:dyDescent="0.2">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row>
    <row r="992" spans="21:59" x14ac:dyDescent="0.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row>
    <row r="993" spans="21:59" x14ac:dyDescent="0.2">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row>
    <row r="994" spans="21:59" x14ac:dyDescent="0.2">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row>
    <row r="995" spans="21:59" x14ac:dyDescent="0.2">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row>
    <row r="996" spans="21:59" x14ac:dyDescent="0.2">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row>
    <row r="997" spans="21:59" x14ac:dyDescent="0.2">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row>
    <row r="998" spans="21:59" x14ac:dyDescent="0.2">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row>
    <row r="999" spans="21:59" x14ac:dyDescent="0.2">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row>
    <row r="1000" spans="21:59" x14ac:dyDescent="0.2">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row>
    <row r="1001" spans="21:59" x14ac:dyDescent="0.2">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row>
    <row r="1002" spans="21:59" x14ac:dyDescent="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row>
    <row r="1003" spans="21:59" x14ac:dyDescent="0.2">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row>
    <row r="1004" spans="21:59" x14ac:dyDescent="0.2">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row>
    <row r="1005" spans="21:59" x14ac:dyDescent="0.2">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row>
    <row r="1006" spans="21:59" x14ac:dyDescent="0.2">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row>
    <row r="1007" spans="21:59" x14ac:dyDescent="0.2">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row>
    <row r="1008" spans="21:59" x14ac:dyDescent="0.2">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row>
    <row r="1009" spans="21:59" x14ac:dyDescent="0.2">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row>
    <row r="1010" spans="21:59" x14ac:dyDescent="0.2">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row>
    <row r="1011" spans="21:59" x14ac:dyDescent="0.2">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row>
    <row r="1012" spans="21:59" x14ac:dyDescent="0.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row>
    <row r="1013" spans="21:59" x14ac:dyDescent="0.2">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row>
    <row r="1014" spans="21:59" x14ac:dyDescent="0.2">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row>
    <row r="1015" spans="21:59" x14ac:dyDescent="0.2">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row>
    <row r="1016" spans="21:59" x14ac:dyDescent="0.2">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row>
    <row r="1017" spans="21:59" x14ac:dyDescent="0.2">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row>
    <row r="1018" spans="21:59" x14ac:dyDescent="0.2">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row>
    <row r="1019" spans="21:59" x14ac:dyDescent="0.2">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row>
    <row r="1020" spans="21:59" x14ac:dyDescent="0.2">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row>
    <row r="1021" spans="21:59" x14ac:dyDescent="0.2">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row>
    <row r="1022" spans="21:59" x14ac:dyDescent="0.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row>
    <row r="1023" spans="21:59" x14ac:dyDescent="0.2">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row>
    <row r="1024" spans="21:59" x14ac:dyDescent="0.2">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row>
    <row r="1025" spans="21:59" x14ac:dyDescent="0.2">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row>
    <row r="1026" spans="21:59" x14ac:dyDescent="0.2">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row>
    <row r="1027" spans="21:59" x14ac:dyDescent="0.2">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row>
    <row r="1028" spans="21:59" x14ac:dyDescent="0.2">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row>
    <row r="1029" spans="21:59" x14ac:dyDescent="0.2">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row>
    <row r="1030" spans="21:59" x14ac:dyDescent="0.2">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row>
    <row r="1031" spans="21:59" x14ac:dyDescent="0.2">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row>
    <row r="1032" spans="21:59" x14ac:dyDescent="0.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row>
    <row r="1033" spans="21:59" x14ac:dyDescent="0.2">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row>
    <row r="1034" spans="21:59" x14ac:dyDescent="0.2">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row>
    <row r="1035" spans="21:59" x14ac:dyDescent="0.2">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row>
    <row r="1036" spans="21:59" x14ac:dyDescent="0.2">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row>
    <row r="1037" spans="21:59" x14ac:dyDescent="0.2">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row>
    <row r="1038" spans="21:59" x14ac:dyDescent="0.2">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row>
    <row r="1039" spans="21:59" x14ac:dyDescent="0.2">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row>
    <row r="1040" spans="21:59" x14ac:dyDescent="0.2">
      <c r="U1040"/>
      <c r="V1040"/>
      <c r="W1040"/>
      <c r="X1040"/>
      <c r="Y1040"/>
      <c r="Z1040"/>
      <c r="AA1040"/>
      <c r="AB1040"/>
      <c r="AC1040"/>
      <c r="AD1040"/>
      <c r="AE1040"/>
      <c r="AF1040"/>
      <c r="AG1040"/>
      <c r="AH1040"/>
    </row>
    <row r="1041" spans="21:34" x14ac:dyDescent="0.2">
      <c r="U1041"/>
      <c r="V1041"/>
      <c r="W1041"/>
      <c r="X1041"/>
      <c r="Y1041"/>
      <c r="Z1041"/>
      <c r="AA1041"/>
      <c r="AB1041"/>
      <c r="AC1041"/>
      <c r="AD1041"/>
      <c r="AE1041"/>
      <c r="AF1041"/>
      <c r="AG1041"/>
      <c r="AH1041"/>
    </row>
    <row r="1042" spans="21:34" x14ac:dyDescent="0.2">
      <c r="U1042"/>
      <c r="V1042"/>
      <c r="W1042"/>
      <c r="X1042"/>
      <c r="Y1042"/>
      <c r="Z1042"/>
      <c r="AA1042"/>
      <c r="AB1042"/>
      <c r="AC1042"/>
      <c r="AD1042"/>
      <c r="AE1042"/>
      <c r="AF1042"/>
      <c r="AG1042"/>
      <c r="AH1042"/>
    </row>
    <row r="1043" spans="21:34" x14ac:dyDescent="0.2">
      <c r="U1043"/>
      <c r="V1043"/>
      <c r="W1043"/>
      <c r="X1043"/>
      <c r="Y1043"/>
      <c r="Z1043"/>
      <c r="AA1043"/>
      <c r="AB1043"/>
      <c r="AC1043"/>
      <c r="AD1043"/>
      <c r="AE1043"/>
      <c r="AF1043"/>
      <c r="AG1043"/>
      <c r="AH1043"/>
    </row>
    <row r="1044" spans="21:34" x14ac:dyDescent="0.2">
      <c r="U1044"/>
      <c r="V1044"/>
      <c r="W1044"/>
      <c r="X1044"/>
      <c r="Y1044"/>
      <c r="Z1044"/>
      <c r="AA1044"/>
      <c r="AB1044"/>
      <c r="AC1044"/>
      <c r="AD1044"/>
      <c r="AE1044"/>
      <c r="AF1044"/>
      <c r="AG1044"/>
      <c r="AH1044"/>
    </row>
    <row r="1045" spans="21:34" x14ac:dyDescent="0.2">
      <c r="U1045"/>
      <c r="V1045"/>
      <c r="W1045"/>
      <c r="X1045"/>
      <c r="Y1045"/>
      <c r="Z1045"/>
      <c r="AA1045"/>
      <c r="AB1045"/>
      <c r="AC1045"/>
      <c r="AD1045"/>
      <c r="AE1045"/>
      <c r="AF1045"/>
      <c r="AG1045"/>
      <c r="AH1045"/>
    </row>
    <row r="1046" spans="21:34" x14ac:dyDescent="0.2">
      <c r="U1046"/>
      <c r="V1046"/>
      <c r="W1046"/>
      <c r="X1046"/>
      <c r="Y1046"/>
      <c r="Z1046"/>
      <c r="AA1046"/>
      <c r="AB1046"/>
      <c r="AC1046"/>
      <c r="AD1046"/>
      <c r="AE1046"/>
      <c r="AF1046"/>
      <c r="AG1046"/>
      <c r="AH1046"/>
    </row>
    <row r="1047" spans="21:34" x14ac:dyDescent="0.2">
      <c r="U1047"/>
      <c r="V1047"/>
      <c r="W1047"/>
      <c r="X1047"/>
      <c r="Y1047"/>
      <c r="Z1047"/>
      <c r="AA1047"/>
      <c r="AB1047"/>
      <c r="AC1047"/>
      <c r="AD1047"/>
      <c r="AE1047"/>
      <c r="AF1047"/>
      <c r="AG1047"/>
      <c r="AH1047"/>
    </row>
    <row r="1048" spans="21:34" x14ac:dyDescent="0.2">
      <c r="U1048"/>
      <c r="V1048"/>
      <c r="W1048"/>
      <c r="X1048"/>
      <c r="Y1048"/>
      <c r="Z1048"/>
      <c r="AA1048"/>
      <c r="AB1048"/>
      <c r="AC1048"/>
      <c r="AD1048"/>
      <c r="AE1048"/>
      <c r="AF1048"/>
      <c r="AG1048"/>
      <c r="AH1048"/>
    </row>
    <row r="1049" spans="21:34" x14ac:dyDescent="0.2">
      <c r="U1049"/>
      <c r="V1049"/>
      <c r="W1049"/>
      <c r="X1049"/>
      <c r="Y1049"/>
      <c r="Z1049"/>
      <c r="AA1049"/>
      <c r="AB1049"/>
      <c r="AC1049"/>
      <c r="AD1049"/>
      <c r="AE1049"/>
      <c r="AF1049"/>
      <c r="AG1049"/>
      <c r="AH1049"/>
    </row>
    <row r="1050" spans="21:34" x14ac:dyDescent="0.2">
      <c r="U1050"/>
      <c r="V1050"/>
      <c r="W1050"/>
      <c r="X1050"/>
      <c r="Y1050"/>
      <c r="Z1050"/>
      <c r="AA1050"/>
      <c r="AB1050"/>
      <c r="AC1050"/>
      <c r="AD1050"/>
      <c r="AE1050"/>
      <c r="AF1050"/>
      <c r="AG1050"/>
      <c r="AH1050"/>
    </row>
    <row r="1051" spans="21:34" x14ac:dyDescent="0.2">
      <c r="U1051"/>
      <c r="V1051"/>
      <c r="W1051"/>
      <c r="X1051"/>
      <c r="Y1051"/>
      <c r="Z1051"/>
      <c r="AA1051"/>
      <c r="AB1051"/>
      <c r="AC1051"/>
      <c r="AD1051"/>
      <c r="AE1051"/>
      <c r="AF1051"/>
      <c r="AG1051"/>
      <c r="AH1051"/>
    </row>
    <row r="1052" spans="21:34" x14ac:dyDescent="0.2">
      <c r="U1052"/>
      <c r="V1052"/>
      <c r="W1052"/>
      <c r="X1052"/>
      <c r="Y1052"/>
      <c r="Z1052"/>
      <c r="AA1052"/>
      <c r="AB1052"/>
      <c r="AC1052"/>
      <c r="AD1052"/>
      <c r="AE1052"/>
      <c r="AF1052"/>
      <c r="AG1052"/>
      <c r="AH1052"/>
    </row>
    <row r="1053" spans="21:34" x14ac:dyDescent="0.2">
      <c r="U1053"/>
      <c r="V1053"/>
      <c r="W1053"/>
      <c r="X1053"/>
      <c r="Y1053"/>
      <c r="Z1053"/>
      <c r="AA1053"/>
      <c r="AB1053"/>
      <c r="AC1053"/>
      <c r="AD1053"/>
      <c r="AE1053"/>
      <c r="AF1053"/>
      <c r="AG1053"/>
      <c r="AH1053"/>
    </row>
    <row r="1054" spans="21:34" x14ac:dyDescent="0.2">
      <c r="U1054"/>
      <c r="V1054"/>
      <c r="W1054"/>
      <c r="X1054"/>
      <c r="Y1054"/>
      <c r="Z1054"/>
      <c r="AA1054"/>
      <c r="AB1054"/>
      <c r="AC1054"/>
      <c r="AD1054"/>
      <c r="AE1054"/>
      <c r="AF1054"/>
      <c r="AG1054"/>
      <c r="AH1054"/>
    </row>
    <row r="1055" spans="21:34" x14ac:dyDescent="0.2">
      <c r="U1055"/>
      <c r="V1055"/>
      <c r="W1055"/>
      <c r="X1055"/>
      <c r="Y1055"/>
      <c r="Z1055"/>
      <c r="AA1055"/>
      <c r="AB1055"/>
      <c r="AC1055"/>
      <c r="AD1055"/>
      <c r="AE1055"/>
      <c r="AF1055"/>
      <c r="AG1055"/>
      <c r="AH1055"/>
    </row>
    <row r="1056" spans="21:34" x14ac:dyDescent="0.2">
      <c r="U1056"/>
      <c r="V1056"/>
      <c r="W1056"/>
      <c r="X1056"/>
      <c r="Y1056"/>
      <c r="Z1056"/>
      <c r="AA1056"/>
      <c r="AB1056"/>
      <c r="AC1056"/>
      <c r="AD1056"/>
      <c r="AE1056"/>
      <c r="AF1056"/>
      <c r="AG1056"/>
      <c r="AH1056"/>
    </row>
    <row r="1057" spans="21:34" x14ac:dyDescent="0.2">
      <c r="U1057"/>
      <c r="V1057"/>
      <c r="W1057"/>
      <c r="X1057"/>
      <c r="Y1057"/>
      <c r="Z1057"/>
      <c r="AA1057"/>
      <c r="AB1057"/>
      <c r="AC1057"/>
      <c r="AD1057"/>
      <c r="AE1057"/>
      <c r="AF1057"/>
      <c r="AG1057"/>
      <c r="AH1057"/>
    </row>
    <row r="1058" spans="21:34" x14ac:dyDescent="0.2">
      <c r="U1058"/>
      <c r="V1058"/>
      <c r="W1058"/>
      <c r="X1058"/>
      <c r="Y1058"/>
      <c r="Z1058"/>
      <c r="AA1058"/>
      <c r="AB1058"/>
      <c r="AC1058"/>
      <c r="AD1058"/>
      <c r="AE1058"/>
      <c r="AF1058"/>
      <c r="AG1058"/>
      <c r="AH1058"/>
    </row>
    <row r="1059" spans="21:34" x14ac:dyDescent="0.2">
      <c r="U1059"/>
      <c r="V1059"/>
      <c r="W1059"/>
      <c r="X1059"/>
      <c r="Y1059"/>
      <c r="Z1059"/>
      <c r="AA1059"/>
      <c r="AB1059"/>
      <c r="AC1059"/>
      <c r="AD1059"/>
      <c r="AE1059"/>
      <c r="AF1059"/>
      <c r="AG1059"/>
      <c r="AH1059"/>
    </row>
    <row r="1060" spans="21:34" x14ac:dyDescent="0.2">
      <c r="U1060"/>
      <c r="V1060"/>
      <c r="W1060"/>
      <c r="X1060"/>
      <c r="Y1060"/>
      <c r="Z1060"/>
      <c r="AA1060"/>
      <c r="AB1060"/>
      <c r="AC1060"/>
      <c r="AD1060"/>
      <c r="AE1060"/>
      <c r="AF1060"/>
      <c r="AG1060"/>
      <c r="AH1060"/>
    </row>
    <row r="1061" spans="21:34" x14ac:dyDescent="0.2">
      <c r="U1061"/>
      <c r="V1061"/>
      <c r="W1061"/>
      <c r="X1061"/>
      <c r="Y1061"/>
      <c r="Z1061"/>
      <c r="AA1061"/>
      <c r="AB1061"/>
      <c r="AC1061"/>
      <c r="AD1061"/>
      <c r="AE1061"/>
      <c r="AF1061"/>
      <c r="AG1061"/>
      <c r="AH1061"/>
    </row>
    <row r="1062" spans="21:34" x14ac:dyDescent="0.2">
      <c r="U1062"/>
      <c r="V1062"/>
      <c r="W1062"/>
      <c r="X1062"/>
      <c r="Y1062"/>
      <c r="Z1062"/>
      <c r="AA1062"/>
      <c r="AB1062"/>
      <c r="AC1062"/>
      <c r="AD1062"/>
      <c r="AE1062"/>
      <c r="AF1062"/>
      <c r="AG1062"/>
      <c r="AH1062"/>
    </row>
    <row r="1063" spans="21:34" x14ac:dyDescent="0.2">
      <c r="U1063"/>
      <c r="V1063"/>
      <c r="W1063"/>
      <c r="X1063"/>
      <c r="Y1063"/>
      <c r="Z1063"/>
      <c r="AA1063"/>
      <c r="AB1063"/>
      <c r="AC1063"/>
      <c r="AD1063"/>
      <c r="AE1063"/>
      <c r="AF1063"/>
      <c r="AG1063"/>
      <c r="AH1063"/>
    </row>
    <row r="1064" spans="21:34" x14ac:dyDescent="0.2">
      <c r="U1064"/>
      <c r="V1064"/>
      <c r="W1064"/>
      <c r="X1064"/>
      <c r="Y1064"/>
      <c r="Z1064"/>
      <c r="AA1064"/>
      <c r="AB1064"/>
      <c r="AC1064"/>
      <c r="AD1064"/>
      <c r="AE1064"/>
      <c r="AF1064"/>
      <c r="AG1064"/>
      <c r="AH1064"/>
    </row>
    <row r="1065" spans="21:34" x14ac:dyDescent="0.2">
      <c r="U1065"/>
      <c r="V1065"/>
      <c r="W1065"/>
      <c r="X1065"/>
      <c r="Y1065"/>
      <c r="Z1065"/>
      <c r="AA1065"/>
      <c r="AB1065"/>
      <c r="AC1065"/>
      <c r="AD1065"/>
      <c r="AE1065"/>
      <c r="AF1065"/>
      <c r="AG1065"/>
      <c r="AH1065"/>
    </row>
    <row r="1066" spans="21:34" x14ac:dyDescent="0.2">
      <c r="U1066"/>
      <c r="V1066"/>
      <c r="W1066"/>
      <c r="X1066"/>
      <c r="Y1066"/>
      <c r="Z1066"/>
      <c r="AA1066"/>
      <c r="AB1066"/>
      <c r="AC1066"/>
      <c r="AD1066"/>
      <c r="AE1066"/>
      <c r="AF1066"/>
      <c r="AG1066"/>
      <c r="AH1066"/>
    </row>
    <row r="1067" spans="21:34" x14ac:dyDescent="0.2">
      <c r="U1067"/>
      <c r="V1067"/>
      <c r="W1067"/>
      <c r="X1067"/>
      <c r="Y1067"/>
      <c r="Z1067"/>
      <c r="AA1067"/>
      <c r="AB1067"/>
      <c r="AC1067"/>
      <c r="AD1067"/>
      <c r="AE1067"/>
      <c r="AF1067"/>
      <c r="AG1067"/>
      <c r="AH1067"/>
    </row>
    <row r="1068" spans="21:34" x14ac:dyDescent="0.2">
      <c r="U1068"/>
      <c r="V1068"/>
      <c r="W1068"/>
      <c r="X1068"/>
      <c r="Y1068"/>
      <c r="Z1068"/>
      <c r="AA1068"/>
      <c r="AB1068"/>
      <c r="AC1068"/>
      <c r="AD1068"/>
      <c r="AE1068"/>
      <c r="AF1068"/>
      <c r="AG1068"/>
      <c r="AH1068"/>
    </row>
    <row r="1069" spans="21:34" x14ac:dyDescent="0.2">
      <c r="U1069"/>
      <c r="V1069"/>
      <c r="W1069"/>
      <c r="X1069"/>
      <c r="Y1069"/>
      <c r="Z1069"/>
      <c r="AA1069"/>
      <c r="AB1069"/>
      <c r="AC1069"/>
      <c r="AD1069"/>
      <c r="AE1069"/>
      <c r="AF1069"/>
      <c r="AG1069"/>
      <c r="AH1069"/>
    </row>
    <row r="1070" spans="21:34" x14ac:dyDescent="0.2">
      <c r="U1070"/>
      <c r="V1070"/>
      <c r="W1070"/>
      <c r="X1070"/>
      <c r="Y1070"/>
      <c r="Z1070"/>
      <c r="AA1070"/>
      <c r="AB1070"/>
      <c r="AC1070"/>
      <c r="AD1070"/>
      <c r="AE1070"/>
      <c r="AF1070"/>
      <c r="AG1070"/>
      <c r="AH1070"/>
    </row>
    <row r="1071" spans="21:34" x14ac:dyDescent="0.2">
      <c r="U1071"/>
      <c r="V1071"/>
      <c r="W1071"/>
      <c r="X1071"/>
      <c r="Y1071"/>
      <c r="Z1071"/>
      <c r="AA1071"/>
      <c r="AB1071"/>
      <c r="AC1071"/>
      <c r="AD1071"/>
      <c r="AE1071"/>
      <c r="AF1071"/>
      <c r="AG1071"/>
      <c r="AH1071"/>
    </row>
    <row r="1072" spans="21:34" x14ac:dyDescent="0.2">
      <c r="U1072"/>
      <c r="V1072"/>
      <c r="W1072"/>
      <c r="X1072"/>
      <c r="Y1072"/>
      <c r="Z1072"/>
      <c r="AA1072"/>
      <c r="AB1072"/>
      <c r="AC1072"/>
      <c r="AD1072"/>
      <c r="AE1072"/>
      <c r="AF1072"/>
      <c r="AG1072"/>
      <c r="AH1072"/>
    </row>
    <row r="1073" spans="21:34" x14ac:dyDescent="0.2">
      <c r="U1073"/>
      <c r="V1073"/>
      <c r="W1073"/>
      <c r="X1073"/>
      <c r="Y1073"/>
      <c r="Z1073"/>
      <c r="AA1073"/>
      <c r="AB1073"/>
      <c r="AC1073"/>
      <c r="AD1073"/>
      <c r="AE1073"/>
      <c r="AF1073"/>
      <c r="AG1073"/>
      <c r="AH1073"/>
    </row>
    <row r="1074" spans="21:34" x14ac:dyDescent="0.2">
      <c r="U1074"/>
      <c r="V1074"/>
      <c r="W1074"/>
      <c r="X1074"/>
      <c r="Y1074"/>
      <c r="Z1074"/>
      <c r="AA1074"/>
      <c r="AB1074"/>
      <c r="AC1074"/>
      <c r="AD1074"/>
      <c r="AE1074"/>
      <c r="AF1074"/>
      <c r="AG1074"/>
      <c r="AH1074"/>
    </row>
    <row r="1075" spans="21:34" x14ac:dyDescent="0.2">
      <c r="U1075"/>
      <c r="V1075"/>
      <c r="W1075"/>
      <c r="X1075"/>
      <c r="Y1075"/>
      <c r="Z1075"/>
      <c r="AA1075"/>
      <c r="AB1075"/>
      <c r="AC1075"/>
      <c r="AD1075"/>
      <c r="AE1075"/>
      <c r="AF1075"/>
      <c r="AG1075"/>
      <c r="AH1075"/>
    </row>
    <row r="1076" spans="21:34" x14ac:dyDescent="0.2">
      <c r="U1076"/>
      <c r="V1076"/>
      <c r="W1076"/>
      <c r="X1076"/>
      <c r="Y1076"/>
      <c r="Z1076"/>
      <c r="AA1076"/>
      <c r="AB1076"/>
      <c r="AC1076"/>
      <c r="AD1076"/>
      <c r="AE1076"/>
      <c r="AF1076"/>
      <c r="AG1076"/>
      <c r="AH1076"/>
    </row>
    <row r="1077" spans="21:34" x14ac:dyDescent="0.2">
      <c r="U1077"/>
      <c r="V1077"/>
      <c r="W1077"/>
      <c r="X1077"/>
      <c r="Y1077"/>
      <c r="Z1077"/>
      <c r="AA1077"/>
      <c r="AB1077"/>
      <c r="AC1077"/>
      <c r="AD1077"/>
      <c r="AE1077"/>
      <c r="AF1077"/>
      <c r="AG1077"/>
      <c r="AH1077"/>
    </row>
    <row r="1078" spans="21:34" x14ac:dyDescent="0.2">
      <c r="U1078"/>
      <c r="V1078"/>
      <c r="W1078"/>
      <c r="X1078"/>
      <c r="Y1078"/>
      <c r="Z1078"/>
      <c r="AA1078"/>
      <c r="AB1078"/>
      <c r="AC1078"/>
      <c r="AD1078"/>
      <c r="AE1078"/>
      <c r="AF1078"/>
      <c r="AG1078"/>
      <c r="AH1078"/>
    </row>
    <row r="1079" spans="21:34" x14ac:dyDescent="0.2">
      <c r="U1079"/>
      <c r="V1079"/>
      <c r="W1079"/>
      <c r="X1079"/>
      <c r="Y1079"/>
      <c r="Z1079"/>
      <c r="AA1079"/>
      <c r="AB1079"/>
      <c r="AC1079"/>
      <c r="AD1079"/>
      <c r="AE1079"/>
      <c r="AF1079"/>
      <c r="AG1079"/>
      <c r="AH1079"/>
    </row>
    <row r="1080" spans="21:34" x14ac:dyDescent="0.2">
      <c r="U1080"/>
      <c r="V1080"/>
      <c r="W1080"/>
      <c r="X1080"/>
      <c r="Y1080"/>
      <c r="Z1080"/>
      <c r="AA1080"/>
      <c r="AB1080"/>
      <c r="AC1080"/>
      <c r="AD1080"/>
      <c r="AE1080"/>
      <c r="AF1080"/>
      <c r="AG1080"/>
      <c r="AH1080"/>
    </row>
    <row r="1081" spans="21:34" x14ac:dyDescent="0.2">
      <c r="U1081"/>
      <c r="V1081"/>
      <c r="W1081"/>
      <c r="X1081"/>
      <c r="Y1081"/>
      <c r="Z1081"/>
      <c r="AA1081"/>
      <c r="AB1081"/>
      <c r="AC1081"/>
      <c r="AD1081"/>
      <c r="AE1081"/>
      <c r="AF1081"/>
      <c r="AG1081"/>
      <c r="AH1081"/>
    </row>
    <row r="1082" spans="21:34" x14ac:dyDescent="0.2">
      <c r="U1082"/>
      <c r="V1082"/>
      <c r="W1082"/>
      <c r="X1082"/>
      <c r="Y1082"/>
      <c r="Z1082"/>
      <c r="AA1082"/>
      <c r="AB1082"/>
      <c r="AC1082"/>
      <c r="AD1082"/>
      <c r="AE1082"/>
      <c r="AF1082"/>
      <c r="AG1082"/>
      <c r="AH1082"/>
    </row>
    <row r="1083" spans="21:34" x14ac:dyDescent="0.2">
      <c r="U1083"/>
      <c r="V1083"/>
      <c r="W1083"/>
      <c r="X1083"/>
      <c r="Y1083"/>
      <c r="Z1083"/>
      <c r="AA1083"/>
      <c r="AB1083"/>
      <c r="AC1083"/>
      <c r="AD1083"/>
      <c r="AE1083"/>
      <c r="AF1083"/>
      <c r="AG1083"/>
      <c r="AH1083"/>
    </row>
    <row r="1084" spans="21:34" x14ac:dyDescent="0.2">
      <c r="U1084"/>
      <c r="V1084"/>
      <c r="W1084"/>
      <c r="X1084"/>
      <c r="Y1084"/>
      <c r="Z1084"/>
      <c r="AA1084"/>
      <c r="AB1084"/>
      <c r="AC1084"/>
      <c r="AD1084"/>
      <c r="AE1084"/>
      <c r="AF1084"/>
      <c r="AG1084"/>
      <c r="AH1084"/>
    </row>
    <row r="1085" spans="21:34" x14ac:dyDescent="0.2">
      <c r="U1085"/>
      <c r="V1085"/>
      <c r="W1085"/>
      <c r="X1085"/>
      <c r="Y1085"/>
      <c r="Z1085"/>
      <c r="AA1085"/>
      <c r="AB1085"/>
      <c r="AC1085"/>
      <c r="AD1085"/>
      <c r="AE1085"/>
      <c r="AF1085"/>
      <c r="AG1085"/>
      <c r="AH1085"/>
    </row>
    <row r="1086" spans="21:34" x14ac:dyDescent="0.2">
      <c r="U1086"/>
      <c r="V1086"/>
      <c r="W1086"/>
      <c r="X1086"/>
      <c r="Y1086"/>
      <c r="Z1086"/>
      <c r="AA1086"/>
      <c r="AB1086"/>
      <c r="AC1086"/>
      <c r="AD1086"/>
      <c r="AE1086"/>
      <c r="AF1086"/>
      <c r="AG1086"/>
      <c r="AH1086"/>
    </row>
    <row r="1087" spans="21:34" x14ac:dyDescent="0.2">
      <c r="U1087"/>
      <c r="V1087"/>
      <c r="W1087"/>
      <c r="X1087"/>
      <c r="Y1087"/>
      <c r="Z1087"/>
      <c r="AA1087"/>
      <c r="AB1087"/>
      <c r="AC1087"/>
      <c r="AD1087"/>
      <c r="AE1087"/>
      <c r="AF1087"/>
      <c r="AG1087"/>
      <c r="AH1087"/>
    </row>
    <row r="1088" spans="21:34" x14ac:dyDescent="0.2">
      <c r="U1088"/>
      <c r="V1088"/>
      <c r="W1088"/>
      <c r="X1088"/>
      <c r="Y1088"/>
      <c r="Z1088"/>
      <c r="AA1088"/>
      <c r="AB1088"/>
      <c r="AC1088"/>
      <c r="AD1088"/>
      <c r="AE1088"/>
      <c r="AF1088"/>
      <c r="AG1088"/>
      <c r="AH1088"/>
    </row>
    <row r="1089" spans="21:34" x14ac:dyDescent="0.2">
      <c r="U1089"/>
      <c r="V1089"/>
      <c r="W1089"/>
      <c r="X1089"/>
      <c r="Y1089"/>
      <c r="Z1089"/>
      <c r="AA1089"/>
      <c r="AB1089"/>
      <c r="AC1089"/>
      <c r="AD1089"/>
      <c r="AE1089"/>
      <c r="AF1089"/>
      <c r="AG1089"/>
      <c r="AH1089"/>
    </row>
    <row r="1090" spans="21:34" x14ac:dyDescent="0.2">
      <c r="U1090"/>
      <c r="V1090"/>
      <c r="W1090"/>
      <c r="X1090"/>
      <c r="Y1090"/>
      <c r="Z1090"/>
      <c r="AA1090"/>
      <c r="AB1090"/>
      <c r="AC1090"/>
      <c r="AD1090"/>
      <c r="AE1090"/>
      <c r="AF1090"/>
      <c r="AG1090"/>
      <c r="AH1090"/>
    </row>
    <row r="1091" spans="21:34" x14ac:dyDescent="0.2">
      <c r="U1091"/>
      <c r="V1091"/>
      <c r="W1091"/>
      <c r="X1091"/>
      <c r="Y1091"/>
      <c r="Z1091"/>
      <c r="AA1091"/>
      <c r="AB1091"/>
      <c r="AC1091"/>
      <c r="AD1091"/>
      <c r="AE1091"/>
      <c r="AF1091"/>
      <c r="AG1091"/>
      <c r="AH1091"/>
    </row>
    <row r="1092" spans="21:34" x14ac:dyDescent="0.2">
      <c r="U1092"/>
      <c r="V1092"/>
      <c r="W1092"/>
      <c r="X1092"/>
      <c r="Y1092"/>
      <c r="Z1092"/>
      <c r="AA1092"/>
      <c r="AB1092"/>
      <c r="AC1092"/>
      <c r="AD1092"/>
      <c r="AE1092"/>
      <c r="AF1092"/>
      <c r="AG1092"/>
      <c r="AH1092"/>
    </row>
    <row r="1093" spans="21:34" x14ac:dyDescent="0.2">
      <c r="U1093"/>
      <c r="V1093"/>
      <c r="W1093"/>
      <c r="X1093"/>
      <c r="Y1093"/>
      <c r="Z1093"/>
      <c r="AA1093"/>
      <c r="AB1093"/>
      <c r="AC1093"/>
      <c r="AD1093"/>
      <c r="AE1093"/>
      <c r="AF1093"/>
      <c r="AG1093"/>
      <c r="AH1093"/>
    </row>
    <row r="1094" spans="21:34" x14ac:dyDescent="0.2">
      <c r="U1094"/>
      <c r="V1094"/>
      <c r="W1094"/>
      <c r="X1094"/>
      <c r="Y1094"/>
      <c r="Z1094"/>
      <c r="AA1094"/>
      <c r="AB1094"/>
      <c r="AC1094"/>
      <c r="AD1094"/>
      <c r="AE1094"/>
      <c r="AF1094"/>
      <c r="AG1094"/>
      <c r="AH1094"/>
    </row>
    <row r="1095" spans="21:34" x14ac:dyDescent="0.2">
      <c r="U1095"/>
      <c r="V1095"/>
      <c r="W1095"/>
      <c r="X1095"/>
      <c r="Y1095"/>
      <c r="Z1095"/>
      <c r="AA1095"/>
      <c r="AB1095"/>
      <c r="AC1095"/>
      <c r="AD1095"/>
      <c r="AE1095"/>
      <c r="AF1095"/>
      <c r="AG1095"/>
      <c r="AH1095"/>
    </row>
    <row r="1096" spans="21:34" x14ac:dyDescent="0.2">
      <c r="U1096"/>
      <c r="V1096"/>
      <c r="W1096"/>
      <c r="X1096"/>
      <c r="Y1096"/>
      <c r="Z1096"/>
      <c r="AA1096"/>
      <c r="AB1096"/>
      <c r="AC1096"/>
      <c r="AD1096"/>
      <c r="AE1096"/>
      <c r="AF1096"/>
      <c r="AG1096"/>
      <c r="AH1096"/>
    </row>
    <row r="1097" spans="21:34" x14ac:dyDescent="0.2">
      <c r="U1097"/>
      <c r="V1097"/>
      <c r="W1097"/>
      <c r="X1097"/>
      <c r="Y1097"/>
      <c r="Z1097"/>
      <c r="AA1097"/>
      <c r="AB1097"/>
      <c r="AC1097"/>
      <c r="AD1097"/>
      <c r="AE1097"/>
      <c r="AF1097"/>
      <c r="AG1097"/>
      <c r="AH1097"/>
    </row>
    <row r="1098" spans="21:34" x14ac:dyDescent="0.2">
      <c r="U1098"/>
      <c r="V1098"/>
      <c r="W1098"/>
      <c r="X1098"/>
      <c r="Y1098"/>
      <c r="Z1098"/>
      <c r="AA1098"/>
      <c r="AB1098"/>
      <c r="AC1098"/>
      <c r="AD1098"/>
      <c r="AE1098"/>
      <c r="AF1098"/>
      <c r="AG1098"/>
      <c r="AH1098"/>
    </row>
    <row r="1099" spans="21:34" x14ac:dyDescent="0.2">
      <c r="U1099"/>
      <c r="V1099"/>
      <c r="W1099"/>
      <c r="X1099"/>
      <c r="Y1099"/>
      <c r="Z1099"/>
      <c r="AA1099"/>
      <c r="AB1099"/>
      <c r="AC1099"/>
      <c r="AD1099"/>
      <c r="AE1099"/>
      <c r="AF1099"/>
      <c r="AG1099"/>
      <c r="AH1099"/>
    </row>
    <row r="1100" spans="21:34" x14ac:dyDescent="0.2">
      <c r="U1100"/>
      <c r="V1100"/>
      <c r="W1100"/>
      <c r="X1100"/>
      <c r="Y1100"/>
      <c r="Z1100"/>
      <c r="AA1100"/>
      <c r="AB1100"/>
      <c r="AC1100"/>
      <c r="AD1100"/>
      <c r="AE1100"/>
      <c r="AF1100"/>
      <c r="AG1100"/>
      <c r="AH1100"/>
    </row>
    <row r="1101" spans="21:34" x14ac:dyDescent="0.2">
      <c r="U1101"/>
      <c r="V1101"/>
      <c r="W1101"/>
      <c r="X1101"/>
      <c r="Y1101"/>
      <c r="Z1101"/>
      <c r="AA1101"/>
      <c r="AB1101"/>
      <c r="AC1101"/>
      <c r="AD1101"/>
      <c r="AE1101"/>
      <c r="AF1101"/>
      <c r="AG1101"/>
      <c r="AH1101"/>
    </row>
    <row r="1102" spans="21:34" x14ac:dyDescent="0.2">
      <c r="U1102"/>
      <c r="V1102"/>
      <c r="W1102"/>
      <c r="X1102"/>
      <c r="Y1102"/>
      <c r="Z1102"/>
      <c r="AA1102"/>
      <c r="AB1102"/>
      <c r="AC1102"/>
      <c r="AD1102"/>
      <c r="AE1102"/>
      <c r="AF1102"/>
      <c r="AG1102"/>
      <c r="AH1102"/>
    </row>
    <row r="1103" spans="21:34" x14ac:dyDescent="0.2">
      <c r="U1103"/>
      <c r="V1103"/>
      <c r="W1103"/>
      <c r="X1103"/>
      <c r="Y1103"/>
      <c r="Z1103"/>
      <c r="AA1103"/>
      <c r="AB1103"/>
      <c r="AC1103"/>
      <c r="AD1103"/>
      <c r="AE1103"/>
      <c r="AF1103"/>
      <c r="AG1103"/>
      <c r="AH1103"/>
    </row>
    <row r="1104" spans="21:34" x14ac:dyDescent="0.2">
      <c r="U1104"/>
      <c r="V1104"/>
      <c r="W1104"/>
      <c r="X1104"/>
      <c r="Y1104"/>
      <c r="Z1104"/>
      <c r="AA1104"/>
      <c r="AB1104"/>
      <c r="AC1104"/>
      <c r="AD1104"/>
      <c r="AE1104"/>
      <c r="AF1104"/>
      <c r="AG1104"/>
      <c r="AH1104"/>
    </row>
    <row r="1105" spans="21:34" x14ac:dyDescent="0.2">
      <c r="U1105"/>
      <c r="V1105"/>
      <c r="W1105"/>
      <c r="X1105"/>
      <c r="Y1105"/>
      <c r="Z1105"/>
      <c r="AA1105"/>
      <c r="AB1105"/>
      <c r="AC1105"/>
      <c r="AD1105"/>
      <c r="AE1105"/>
      <c r="AF1105"/>
      <c r="AG1105"/>
      <c r="AH1105"/>
    </row>
    <row r="1106" spans="21:34" x14ac:dyDescent="0.2">
      <c r="U1106"/>
      <c r="V1106"/>
      <c r="W1106"/>
      <c r="X1106"/>
      <c r="Y1106"/>
      <c r="Z1106"/>
      <c r="AA1106"/>
      <c r="AB1106"/>
      <c r="AC1106"/>
      <c r="AD1106"/>
      <c r="AE1106"/>
      <c r="AF1106"/>
      <c r="AG1106"/>
      <c r="AH1106"/>
    </row>
    <row r="1107" spans="21:34" x14ac:dyDescent="0.2">
      <c r="U1107"/>
      <c r="V1107"/>
      <c r="W1107"/>
      <c r="X1107"/>
      <c r="Y1107"/>
      <c r="Z1107"/>
      <c r="AA1107"/>
      <c r="AB1107"/>
      <c r="AC1107"/>
      <c r="AD1107"/>
      <c r="AE1107"/>
      <c r="AF1107"/>
      <c r="AG1107"/>
      <c r="AH1107"/>
    </row>
    <row r="1108" spans="21:34" x14ac:dyDescent="0.2">
      <c r="U1108"/>
      <c r="V1108"/>
      <c r="W1108"/>
      <c r="X1108"/>
      <c r="Y1108"/>
      <c r="Z1108"/>
      <c r="AA1108"/>
      <c r="AB1108"/>
      <c r="AC1108"/>
      <c r="AD1108"/>
      <c r="AE1108"/>
      <c r="AF1108"/>
      <c r="AG1108"/>
      <c r="AH1108"/>
    </row>
    <row r="1109" spans="21:34" x14ac:dyDescent="0.2">
      <c r="U1109"/>
      <c r="V1109"/>
      <c r="W1109"/>
      <c r="X1109"/>
      <c r="Y1109"/>
      <c r="Z1109"/>
      <c r="AA1109"/>
      <c r="AB1109"/>
      <c r="AC1109"/>
      <c r="AD1109"/>
      <c r="AE1109"/>
      <c r="AF1109"/>
      <c r="AG1109"/>
      <c r="AH1109"/>
    </row>
    <row r="1110" spans="21:34" x14ac:dyDescent="0.2">
      <c r="U1110"/>
      <c r="V1110"/>
      <c r="W1110"/>
      <c r="X1110"/>
      <c r="Y1110"/>
      <c r="Z1110"/>
      <c r="AA1110"/>
      <c r="AB1110"/>
      <c r="AC1110"/>
      <c r="AD1110"/>
      <c r="AE1110"/>
      <c r="AF1110"/>
      <c r="AG1110"/>
      <c r="AH1110"/>
    </row>
    <row r="1111" spans="21:34" x14ac:dyDescent="0.2">
      <c r="U1111"/>
      <c r="V1111"/>
      <c r="W1111"/>
      <c r="X1111"/>
      <c r="Y1111"/>
      <c r="Z1111"/>
      <c r="AA1111"/>
      <c r="AB1111"/>
      <c r="AC1111"/>
      <c r="AD1111"/>
      <c r="AE1111"/>
      <c r="AF1111"/>
      <c r="AG1111"/>
      <c r="AH1111"/>
    </row>
    <row r="1112" spans="21:34" x14ac:dyDescent="0.2">
      <c r="U1112"/>
      <c r="V1112"/>
      <c r="W1112"/>
      <c r="X1112"/>
      <c r="Y1112"/>
      <c r="Z1112"/>
      <c r="AA1112"/>
      <c r="AB1112"/>
      <c r="AC1112"/>
      <c r="AD1112"/>
      <c r="AE1112"/>
      <c r="AF1112"/>
      <c r="AG1112"/>
      <c r="AH1112"/>
    </row>
    <row r="1113" spans="21:34" x14ac:dyDescent="0.2">
      <c r="U1113"/>
      <c r="V1113"/>
      <c r="W1113"/>
      <c r="X1113"/>
      <c r="Y1113"/>
      <c r="Z1113"/>
      <c r="AA1113"/>
      <c r="AB1113"/>
      <c r="AC1113"/>
      <c r="AD1113"/>
      <c r="AE1113"/>
      <c r="AF1113"/>
      <c r="AG1113"/>
      <c r="AH1113"/>
    </row>
    <row r="1114" spans="21:34" x14ac:dyDescent="0.2">
      <c r="U1114"/>
      <c r="V1114"/>
      <c r="W1114"/>
      <c r="X1114"/>
      <c r="Y1114"/>
      <c r="Z1114"/>
      <c r="AA1114"/>
      <c r="AB1114"/>
      <c r="AC1114"/>
      <c r="AD1114"/>
      <c r="AE1114"/>
      <c r="AF1114"/>
      <c r="AG1114"/>
      <c r="AH1114"/>
    </row>
    <row r="1115" spans="21:34" x14ac:dyDescent="0.2">
      <c r="U1115"/>
      <c r="V1115"/>
      <c r="W1115"/>
      <c r="X1115"/>
      <c r="Y1115"/>
      <c r="Z1115"/>
      <c r="AA1115"/>
      <c r="AB1115"/>
      <c r="AC1115"/>
      <c r="AD1115"/>
      <c r="AE1115"/>
      <c r="AF1115"/>
      <c r="AG1115"/>
      <c r="AH1115"/>
    </row>
    <row r="1116" spans="21:34" x14ac:dyDescent="0.2">
      <c r="U1116"/>
      <c r="V1116"/>
      <c r="W1116"/>
      <c r="X1116"/>
      <c r="Y1116"/>
      <c r="Z1116"/>
      <c r="AA1116"/>
      <c r="AB1116"/>
      <c r="AC1116"/>
      <c r="AD1116"/>
      <c r="AE1116"/>
      <c r="AF1116"/>
      <c r="AG1116"/>
      <c r="AH1116"/>
    </row>
    <row r="1117" spans="21:34" x14ac:dyDescent="0.2">
      <c r="U1117"/>
      <c r="V1117"/>
      <c r="W1117"/>
      <c r="X1117"/>
      <c r="Y1117"/>
      <c r="Z1117"/>
      <c r="AA1117"/>
      <c r="AB1117"/>
      <c r="AC1117"/>
      <c r="AD1117"/>
      <c r="AE1117"/>
      <c r="AF1117"/>
      <c r="AG1117"/>
      <c r="AH1117"/>
    </row>
    <row r="1118" spans="21:34" x14ac:dyDescent="0.2">
      <c r="U1118"/>
      <c r="V1118"/>
      <c r="W1118"/>
      <c r="X1118"/>
      <c r="Y1118"/>
      <c r="Z1118"/>
      <c r="AA1118"/>
      <c r="AB1118"/>
      <c r="AC1118"/>
      <c r="AD1118"/>
      <c r="AE1118"/>
      <c r="AF1118"/>
      <c r="AG1118"/>
      <c r="AH1118"/>
    </row>
    <row r="1119" spans="21:34" x14ac:dyDescent="0.2">
      <c r="U1119"/>
      <c r="V1119"/>
      <c r="W1119"/>
      <c r="X1119"/>
      <c r="Y1119"/>
      <c r="Z1119"/>
      <c r="AA1119"/>
      <c r="AB1119"/>
      <c r="AC1119"/>
      <c r="AD1119"/>
      <c r="AE1119"/>
      <c r="AF1119"/>
      <c r="AG1119"/>
      <c r="AH1119"/>
    </row>
    <row r="1120" spans="21:34" x14ac:dyDescent="0.2">
      <c r="U1120"/>
      <c r="V1120"/>
      <c r="W1120"/>
      <c r="X1120"/>
      <c r="Y1120"/>
      <c r="Z1120"/>
      <c r="AA1120"/>
      <c r="AB1120"/>
      <c r="AC1120"/>
      <c r="AD1120"/>
      <c r="AE1120"/>
      <c r="AF1120"/>
      <c r="AG1120"/>
      <c r="AH1120"/>
    </row>
    <row r="1121" spans="21:34" x14ac:dyDescent="0.2">
      <c r="U1121"/>
      <c r="V1121"/>
      <c r="W1121"/>
      <c r="X1121"/>
      <c r="Y1121"/>
      <c r="Z1121"/>
      <c r="AA1121"/>
      <c r="AB1121"/>
      <c r="AC1121"/>
      <c r="AD1121"/>
      <c r="AE1121"/>
      <c r="AF1121"/>
      <c r="AG1121"/>
      <c r="AH1121"/>
    </row>
    <row r="1122" spans="21:34" x14ac:dyDescent="0.2">
      <c r="U1122"/>
      <c r="V1122"/>
      <c r="W1122"/>
      <c r="X1122"/>
      <c r="Y1122"/>
      <c r="Z1122"/>
      <c r="AA1122"/>
      <c r="AB1122"/>
      <c r="AC1122"/>
      <c r="AD1122"/>
      <c r="AE1122"/>
      <c r="AF1122"/>
      <c r="AG1122"/>
      <c r="AH1122"/>
    </row>
    <row r="1123" spans="21:34" x14ac:dyDescent="0.2">
      <c r="U1123"/>
      <c r="V1123"/>
      <c r="W1123"/>
      <c r="X1123"/>
      <c r="Y1123"/>
      <c r="Z1123"/>
      <c r="AA1123"/>
      <c r="AB1123"/>
      <c r="AC1123"/>
      <c r="AD1123"/>
      <c r="AE1123"/>
      <c r="AF1123"/>
      <c r="AG1123"/>
      <c r="AH1123"/>
    </row>
    <row r="1124" spans="21:34" x14ac:dyDescent="0.2">
      <c r="U1124"/>
      <c r="V1124"/>
      <c r="W1124"/>
      <c r="X1124"/>
      <c r="Y1124"/>
      <c r="Z1124"/>
      <c r="AA1124"/>
      <c r="AB1124"/>
      <c r="AC1124"/>
      <c r="AD1124"/>
      <c r="AE1124"/>
      <c r="AF1124"/>
      <c r="AG1124"/>
      <c r="AH1124"/>
    </row>
    <row r="1125" spans="21:34" x14ac:dyDescent="0.2">
      <c r="U1125"/>
      <c r="V1125"/>
      <c r="W1125"/>
      <c r="X1125"/>
      <c r="Y1125"/>
      <c r="Z1125"/>
      <c r="AA1125"/>
      <c r="AB1125"/>
      <c r="AC1125"/>
      <c r="AD1125"/>
      <c r="AE1125"/>
      <c r="AF1125"/>
      <c r="AG1125"/>
      <c r="AH1125"/>
    </row>
    <row r="1126" spans="21:34" x14ac:dyDescent="0.2">
      <c r="U1126"/>
      <c r="V1126"/>
      <c r="W1126"/>
      <c r="X1126"/>
      <c r="Y1126"/>
      <c r="Z1126"/>
      <c r="AA1126"/>
      <c r="AB1126"/>
      <c r="AC1126"/>
      <c r="AD1126"/>
      <c r="AE1126"/>
      <c r="AF1126"/>
      <c r="AG1126"/>
      <c r="AH1126"/>
    </row>
    <row r="1127" spans="21:34" x14ac:dyDescent="0.2">
      <c r="U1127"/>
      <c r="V1127"/>
      <c r="W1127"/>
      <c r="X1127"/>
      <c r="Y1127"/>
      <c r="Z1127"/>
      <c r="AA1127"/>
      <c r="AB1127"/>
      <c r="AC1127"/>
      <c r="AD1127"/>
      <c r="AE1127"/>
      <c r="AF1127"/>
      <c r="AG1127"/>
      <c r="AH1127"/>
    </row>
    <row r="1128" spans="21:34" x14ac:dyDescent="0.2">
      <c r="U1128"/>
      <c r="V1128"/>
      <c r="W1128"/>
      <c r="X1128"/>
      <c r="Y1128"/>
      <c r="Z1128"/>
      <c r="AA1128"/>
      <c r="AB1128"/>
      <c r="AC1128"/>
      <c r="AD1128"/>
      <c r="AE1128"/>
      <c r="AF1128"/>
      <c r="AG1128"/>
      <c r="AH1128"/>
    </row>
    <row r="1129" spans="21:34" x14ac:dyDescent="0.2">
      <c r="U1129"/>
      <c r="V1129"/>
      <c r="W1129"/>
      <c r="X1129"/>
      <c r="Y1129"/>
      <c r="Z1129"/>
      <c r="AA1129"/>
      <c r="AB1129"/>
      <c r="AC1129"/>
      <c r="AD1129"/>
      <c r="AE1129"/>
      <c r="AF1129"/>
      <c r="AG1129"/>
      <c r="AH1129"/>
    </row>
    <row r="1130" spans="21:34" x14ac:dyDescent="0.2">
      <c r="U1130"/>
      <c r="V1130"/>
      <c r="W1130"/>
      <c r="X1130"/>
      <c r="Y1130"/>
      <c r="Z1130"/>
      <c r="AA1130"/>
      <c r="AB1130"/>
      <c r="AC1130"/>
      <c r="AD1130"/>
      <c r="AE1130"/>
      <c r="AF1130"/>
      <c r="AG1130"/>
      <c r="AH1130"/>
    </row>
    <row r="1131" spans="21:34" x14ac:dyDescent="0.2">
      <c r="U1131"/>
      <c r="V1131"/>
      <c r="W1131"/>
      <c r="X1131"/>
      <c r="Y1131"/>
      <c r="Z1131"/>
      <c r="AA1131"/>
      <c r="AB1131"/>
      <c r="AC1131"/>
      <c r="AD1131"/>
      <c r="AE1131"/>
      <c r="AF1131"/>
      <c r="AG1131"/>
      <c r="AH1131"/>
    </row>
    <row r="1132" spans="21:34" x14ac:dyDescent="0.2">
      <c r="U1132"/>
      <c r="V1132"/>
      <c r="W1132"/>
      <c r="X1132"/>
      <c r="Y1132"/>
      <c r="Z1132"/>
      <c r="AA1132"/>
      <c r="AB1132"/>
      <c r="AC1132"/>
      <c r="AD1132"/>
      <c r="AE1132"/>
      <c r="AF1132"/>
      <c r="AG1132"/>
      <c r="AH1132"/>
    </row>
    <row r="1133" spans="21:34" x14ac:dyDescent="0.2">
      <c r="U1133"/>
      <c r="V1133"/>
      <c r="W1133"/>
      <c r="X1133"/>
      <c r="Y1133"/>
      <c r="Z1133"/>
      <c r="AA1133"/>
      <c r="AB1133"/>
      <c r="AC1133"/>
      <c r="AD1133"/>
      <c r="AE1133"/>
      <c r="AF1133"/>
      <c r="AG1133"/>
      <c r="AH1133"/>
    </row>
    <row r="1134" spans="21:34" x14ac:dyDescent="0.2">
      <c r="U1134"/>
      <c r="V1134"/>
      <c r="W1134"/>
      <c r="X1134"/>
      <c r="Y1134"/>
      <c r="Z1134"/>
      <c r="AA1134"/>
      <c r="AB1134"/>
      <c r="AC1134"/>
      <c r="AD1134"/>
      <c r="AE1134"/>
      <c r="AF1134"/>
      <c r="AG1134"/>
      <c r="AH1134"/>
    </row>
    <row r="1135" spans="21:34" x14ac:dyDescent="0.2">
      <c r="U1135"/>
      <c r="V1135"/>
      <c r="W1135"/>
      <c r="X1135"/>
      <c r="Y1135"/>
      <c r="Z1135"/>
      <c r="AA1135"/>
      <c r="AB1135"/>
      <c r="AC1135"/>
      <c r="AD1135"/>
      <c r="AE1135"/>
      <c r="AF1135"/>
      <c r="AG1135"/>
      <c r="AH1135"/>
    </row>
    <row r="1136" spans="21:34" x14ac:dyDescent="0.2">
      <c r="U1136"/>
      <c r="V1136"/>
      <c r="W1136"/>
      <c r="X1136"/>
      <c r="Y1136"/>
      <c r="Z1136"/>
      <c r="AA1136"/>
      <c r="AB1136"/>
      <c r="AC1136"/>
      <c r="AD1136"/>
      <c r="AE1136"/>
      <c r="AF1136"/>
      <c r="AG1136"/>
      <c r="AH1136"/>
    </row>
    <row r="1137" spans="21:34" x14ac:dyDescent="0.2">
      <c r="U1137"/>
      <c r="V1137"/>
      <c r="W1137"/>
      <c r="X1137"/>
      <c r="Y1137"/>
      <c r="Z1137"/>
      <c r="AA1137"/>
      <c r="AB1137"/>
      <c r="AC1137"/>
      <c r="AD1137"/>
      <c r="AE1137"/>
      <c r="AF1137"/>
      <c r="AG1137"/>
      <c r="AH1137"/>
    </row>
    <row r="1138" spans="21:34" x14ac:dyDescent="0.2">
      <c r="U1138"/>
      <c r="V1138"/>
      <c r="W1138"/>
      <c r="X1138"/>
      <c r="Y1138"/>
      <c r="Z1138"/>
      <c r="AA1138"/>
      <c r="AB1138"/>
      <c r="AC1138"/>
      <c r="AD1138"/>
      <c r="AE1138"/>
      <c r="AF1138"/>
      <c r="AG1138"/>
      <c r="AH1138"/>
    </row>
    <row r="1139" spans="21:34" x14ac:dyDescent="0.2">
      <c r="U1139"/>
      <c r="V1139"/>
      <c r="W1139"/>
      <c r="X1139"/>
      <c r="Y1139"/>
      <c r="Z1139"/>
      <c r="AA1139"/>
      <c r="AB1139"/>
      <c r="AC1139"/>
      <c r="AD1139"/>
      <c r="AE1139"/>
      <c r="AF1139"/>
      <c r="AG1139"/>
      <c r="AH1139"/>
    </row>
    <row r="1140" spans="21:34" x14ac:dyDescent="0.2">
      <c r="U1140"/>
      <c r="V1140"/>
      <c r="W1140"/>
      <c r="X1140"/>
      <c r="Y1140"/>
      <c r="Z1140"/>
      <c r="AA1140"/>
      <c r="AB1140"/>
      <c r="AC1140"/>
      <c r="AD1140"/>
      <c r="AE1140"/>
      <c r="AF1140"/>
      <c r="AG1140"/>
      <c r="AH1140"/>
    </row>
    <row r="1141" spans="21:34" x14ac:dyDescent="0.2">
      <c r="U1141"/>
      <c r="V1141"/>
      <c r="W1141"/>
      <c r="X1141"/>
      <c r="Y1141"/>
      <c r="Z1141"/>
      <c r="AA1141"/>
      <c r="AB1141"/>
      <c r="AC1141"/>
      <c r="AD1141"/>
      <c r="AE1141"/>
      <c r="AF1141"/>
      <c r="AG1141"/>
      <c r="AH1141"/>
    </row>
    <row r="1142" spans="21:34" x14ac:dyDescent="0.2">
      <c r="U1142"/>
      <c r="V1142"/>
      <c r="W1142"/>
      <c r="X1142"/>
      <c r="Y1142"/>
      <c r="Z1142"/>
      <c r="AA1142"/>
      <c r="AB1142"/>
      <c r="AC1142"/>
      <c r="AD1142"/>
      <c r="AE1142"/>
      <c r="AF1142"/>
      <c r="AG1142"/>
      <c r="AH1142"/>
    </row>
    <row r="1143" spans="21:34" x14ac:dyDescent="0.2">
      <c r="U1143"/>
      <c r="V1143"/>
      <c r="W1143"/>
      <c r="X1143"/>
      <c r="Y1143"/>
      <c r="Z1143"/>
      <c r="AA1143"/>
      <c r="AB1143"/>
      <c r="AC1143"/>
      <c r="AD1143"/>
      <c r="AE1143"/>
      <c r="AF1143"/>
      <c r="AG1143"/>
      <c r="AH1143"/>
    </row>
    <row r="1144" spans="21:34" x14ac:dyDescent="0.2">
      <c r="U1144"/>
      <c r="V1144"/>
      <c r="W1144"/>
      <c r="X1144"/>
      <c r="Y1144"/>
      <c r="Z1144"/>
      <c r="AA1144"/>
      <c r="AB1144"/>
      <c r="AC1144"/>
      <c r="AD1144"/>
      <c r="AE1144"/>
      <c r="AF1144"/>
      <c r="AG1144"/>
      <c r="AH1144"/>
    </row>
    <row r="1145" spans="21:34" x14ac:dyDescent="0.2">
      <c r="U1145"/>
      <c r="V1145"/>
      <c r="W1145"/>
      <c r="X1145"/>
      <c r="Y1145"/>
      <c r="Z1145"/>
      <c r="AA1145"/>
      <c r="AB1145"/>
      <c r="AC1145"/>
      <c r="AD1145"/>
      <c r="AE1145"/>
      <c r="AF1145"/>
      <c r="AG1145"/>
      <c r="AH1145"/>
    </row>
    <row r="1146" spans="21:34" x14ac:dyDescent="0.2">
      <c r="U1146"/>
      <c r="V1146"/>
      <c r="W1146"/>
      <c r="X1146"/>
      <c r="Y1146"/>
      <c r="Z1146"/>
      <c r="AA1146"/>
      <c r="AB1146"/>
      <c r="AC1146"/>
      <c r="AD1146"/>
      <c r="AE1146"/>
      <c r="AF1146"/>
      <c r="AG1146"/>
      <c r="AH1146"/>
    </row>
    <row r="1147" spans="21:34" x14ac:dyDescent="0.2">
      <c r="U1147"/>
      <c r="V1147"/>
      <c r="W1147"/>
      <c r="X1147"/>
      <c r="Y1147"/>
      <c r="Z1147"/>
      <c r="AA1147"/>
      <c r="AB1147"/>
      <c r="AC1147"/>
      <c r="AD1147"/>
      <c r="AE1147"/>
      <c r="AF1147"/>
      <c r="AG1147"/>
      <c r="AH1147"/>
    </row>
    <row r="1148" spans="21:34" x14ac:dyDescent="0.2">
      <c r="U1148"/>
      <c r="V1148"/>
      <c r="W1148"/>
      <c r="X1148"/>
      <c r="Y1148"/>
      <c r="Z1148"/>
      <c r="AA1148"/>
      <c r="AB1148"/>
      <c r="AC1148"/>
      <c r="AD1148"/>
      <c r="AE1148"/>
      <c r="AF1148"/>
      <c r="AG1148"/>
      <c r="AH1148"/>
    </row>
    <row r="1149" spans="21:34" x14ac:dyDescent="0.2">
      <c r="U1149"/>
      <c r="V1149"/>
      <c r="W1149"/>
      <c r="X1149"/>
      <c r="Y1149"/>
      <c r="Z1149"/>
      <c r="AA1149"/>
      <c r="AB1149"/>
      <c r="AC1149"/>
      <c r="AD1149"/>
      <c r="AE1149"/>
      <c r="AF1149"/>
      <c r="AG1149"/>
      <c r="AH1149"/>
    </row>
    <row r="1150" spans="21:34" x14ac:dyDescent="0.2">
      <c r="U1150"/>
      <c r="V1150"/>
      <c r="W1150"/>
      <c r="X1150"/>
      <c r="Y1150"/>
      <c r="Z1150"/>
      <c r="AA1150"/>
      <c r="AB1150"/>
      <c r="AC1150"/>
      <c r="AD1150"/>
      <c r="AE1150"/>
      <c r="AF1150"/>
      <c r="AG1150"/>
      <c r="AH1150"/>
    </row>
    <row r="1151" spans="21:34" x14ac:dyDescent="0.2">
      <c r="U1151"/>
      <c r="V1151"/>
      <c r="W1151"/>
      <c r="X1151"/>
      <c r="Y1151"/>
      <c r="Z1151"/>
      <c r="AA1151"/>
      <c r="AB1151"/>
      <c r="AC1151"/>
      <c r="AD1151"/>
      <c r="AE1151"/>
      <c r="AF1151"/>
      <c r="AG1151"/>
      <c r="AH1151"/>
    </row>
    <row r="1152" spans="21:34" x14ac:dyDescent="0.2">
      <c r="U1152"/>
      <c r="V1152"/>
      <c r="W1152"/>
      <c r="X1152"/>
      <c r="Y1152"/>
      <c r="Z1152"/>
      <c r="AA1152"/>
      <c r="AB1152"/>
      <c r="AC1152"/>
      <c r="AD1152"/>
      <c r="AE1152"/>
      <c r="AF1152"/>
      <c r="AG1152"/>
      <c r="AH1152"/>
    </row>
    <row r="1153" spans="21:34" x14ac:dyDescent="0.2">
      <c r="U1153"/>
      <c r="V1153"/>
      <c r="W1153"/>
      <c r="X1153"/>
      <c r="Y1153"/>
      <c r="Z1153"/>
      <c r="AA1153"/>
      <c r="AB1153"/>
      <c r="AC1153"/>
      <c r="AD1153"/>
      <c r="AE1153"/>
      <c r="AF1153"/>
      <c r="AG1153"/>
      <c r="AH1153"/>
    </row>
    <row r="1154" spans="21:34" x14ac:dyDescent="0.2">
      <c r="U1154"/>
      <c r="V1154"/>
      <c r="W1154"/>
      <c r="X1154"/>
      <c r="Y1154"/>
      <c r="Z1154"/>
      <c r="AA1154"/>
      <c r="AB1154"/>
      <c r="AC1154"/>
      <c r="AD1154"/>
      <c r="AE1154"/>
      <c r="AF1154"/>
      <c r="AG1154"/>
      <c r="AH1154"/>
    </row>
    <row r="1155" spans="21:34" x14ac:dyDescent="0.2">
      <c r="U1155"/>
      <c r="V1155"/>
      <c r="W1155"/>
      <c r="X1155"/>
      <c r="Y1155"/>
      <c r="Z1155"/>
      <c r="AA1155"/>
      <c r="AB1155"/>
      <c r="AC1155"/>
      <c r="AD1155"/>
      <c r="AE1155"/>
      <c r="AF1155"/>
      <c r="AG1155"/>
      <c r="AH1155"/>
    </row>
    <row r="1156" spans="21:34" x14ac:dyDescent="0.2">
      <c r="U1156"/>
      <c r="V1156"/>
      <c r="W1156"/>
      <c r="X1156"/>
      <c r="Y1156"/>
      <c r="Z1156"/>
      <c r="AA1156"/>
      <c r="AB1156"/>
      <c r="AC1156"/>
      <c r="AD1156"/>
      <c r="AE1156"/>
      <c r="AF1156"/>
      <c r="AG1156"/>
      <c r="AH1156"/>
    </row>
    <row r="1157" spans="21:34" x14ac:dyDescent="0.2">
      <c r="U1157"/>
      <c r="V1157"/>
      <c r="W1157"/>
      <c r="X1157"/>
      <c r="Y1157"/>
      <c r="Z1157"/>
      <c r="AA1157"/>
      <c r="AB1157"/>
      <c r="AC1157"/>
      <c r="AD1157"/>
      <c r="AE1157"/>
      <c r="AF1157"/>
      <c r="AG1157"/>
      <c r="AH1157"/>
    </row>
    <row r="1158" spans="21:34" x14ac:dyDescent="0.2">
      <c r="U1158"/>
      <c r="V1158"/>
      <c r="W1158"/>
      <c r="X1158"/>
      <c r="Y1158"/>
      <c r="Z1158"/>
      <c r="AA1158"/>
      <c r="AB1158"/>
      <c r="AC1158"/>
      <c r="AD1158"/>
      <c r="AE1158"/>
      <c r="AF1158"/>
      <c r="AG1158"/>
      <c r="AH1158"/>
    </row>
    <row r="1159" spans="21:34" x14ac:dyDescent="0.2">
      <c r="U1159"/>
      <c r="V1159"/>
      <c r="W1159"/>
      <c r="X1159"/>
      <c r="Y1159"/>
      <c r="Z1159"/>
      <c r="AA1159"/>
      <c r="AB1159"/>
      <c r="AC1159"/>
      <c r="AD1159"/>
      <c r="AE1159"/>
      <c r="AF1159"/>
      <c r="AG1159"/>
      <c r="AH1159"/>
    </row>
    <row r="1160" spans="21:34" x14ac:dyDescent="0.2">
      <c r="U1160"/>
      <c r="V1160"/>
      <c r="W1160"/>
      <c r="X1160"/>
      <c r="Y1160"/>
      <c r="Z1160"/>
      <c r="AA1160"/>
      <c r="AB1160"/>
      <c r="AC1160"/>
      <c r="AD1160"/>
      <c r="AE1160"/>
      <c r="AF1160"/>
      <c r="AG1160"/>
      <c r="AH1160"/>
    </row>
    <row r="1161" spans="21:34" x14ac:dyDescent="0.2">
      <c r="U1161"/>
      <c r="V1161"/>
      <c r="W1161"/>
      <c r="X1161"/>
      <c r="Y1161"/>
      <c r="Z1161"/>
      <c r="AA1161"/>
      <c r="AB1161"/>
      <c r="AC1161"/>
      <c r="AD1161"/>
      <c r="AE1161"/>
      <c r="AF1161"/>
      <c r="AG1161"/>
      <c r="AH1161"/>
    </row>
    <row r="1162" spans="21:34" x14ac:dyDescent="0.2">
      <c r="U1162"/>
      <c r="V1162"/>
      <c r="W1162"/>
      <c r="X1162"/>
      <c r="Y1162"/>
      <c r="Z1162"/>
      <c r="AA1162"/>
      <c r="AB1162"/>
      <c r="AC1162"/>
      <c r="AD1162"/>
      <c r="AE1162"/>
      <c r="AF1162"/>
      <c r="AG1162"/>
      <c r="AH1162"/>
    </row>
    <row r="1163" spans="21:34" x14ac:dyDescent="0.2">
      <c r="U1163"/>
      <c r="V1163"/>
      <c r="W1163"/>
      <c r="X1163"/>
      <c r="Y1163"/>
      <c r="Z1163"/>
      <c r="AA1163"/>
      <c r="AB1163"/>
      <c r="AC1163"/>
      <c r="AD1163"/>
      <c r="AE1163"/>
      <c r="AF1163"/>
      <c r="AG1163"/>
      <c r="AH1163"/>
    </row>
    <row r="1164" spans="21:34" x14ac:dyDescent="0.2">
      <c r="U1164"/>
      <c r="V1164"/>
      <c r="W1164"/>
      <c r="X1164"/>
      <c r="Y1164"/>
      <c r="Z1164"/>
      <c r="AA1164"/>
      <c r="AB1164"/>
      <c r="AC1164"/>
      <c r="AD1164"/>
      <c r="AE1164"/>
      <c r="AF1164"/>
      <c r="AG1164"/>
      <c r="AH1164"/>
    </row>
    <row r="1165" spans="21:34" x14ac:dyDescent="0.2">
      <c r="U1165"/>
      <c r="V1165"/>
      <c r="W1165"/>
      <c r="X1165"/>
      <c r="Y1165"/>
      <c r="Z1165"/>
      <c r="AA1165"/>
      <c r="AB1165"/>
      <c r="AC1165"/>
      <c r="AD1165"/>
      <c r="AE1165"/>
      <c r="AF1165"/>
      <c r="AG1165"/>
      <c r="AH1165"/>
    </row>
    <row r="1166" spans="21:34" x14ac:dyDescent="0.2">
      <c r="U1166"/>
      <c r="V1166"/>
      <c r="W1166"/>
      <c r="X1166"/>
      <c r="Y1166"/>
      <c r="Z1166"/>
      <c r="AA1166"/>
      <c r="AB1166"/>
      <c r="AC1166"/>
      <c r="AD1166"/>
      <c r="AE1166"/>
      <c r="AF1166"/>
      <c r="AG1166"/>
      <c r="AH1166"/>
    </row>
    <row r="1167" spans="21:34" x14ac:dyDescent="0.2">
      <c r="U1167"/>
      <c r="V1167"/>
      <c r="W1167"/>
      <c r="X1167"/>
      <c r="Y1167"/>
      <c r="Z1167"/>
      <c r="AA1167"/>
      <c r="AB1167"/>
      <c r="AC1167"/>
      <c r="AD1167"/>
      <c r="AE1167"/>
      <c r="AF1167"/>
      <c r="AG1167"/>
      <c r="AH1167"/>
    </row>
    <row r="1168" spans="21:34" x14ac:dyDescent="0.2">
      <c r="U1168"/>
      <c r="V1168"/>
      <c r="W1168"/>
      <c r="X1168"/>
      <c r="Y1168"/>
      <c r="Z1168"/>
      <c r="AA1168"/>
      <c r="AB1168"/>
      <c r="AC1168"/>
      <c r="AD1168"/>
      <c r="AE1168"/>
      <c r="AF1168"/>
      <c r="AG1168"/>
      <c r="AH1168"/>
    </row>
    <row r="1169" spans="21:34" x14ac:dyDescent="0.2">
      <c r="U1169"/>
      <c r="V1169"/>
      <c r="W1169"/>
      <c r="X1169"/>
      <c r="Y1169"/>
      <c r="Z1169"/>
      <c r="AA1169"/>
      <c r="AB1169"/>
      <c r="AC1169"/>
      <c r="AD1169"/>
      <c r="AE1169"/>
      <c r="AF1169"/>
      <c r="AG1169"/>
      <c r="AH1169"/>
    </row>
    <row r="1170" spans="21:34" x14ac:dyDescent="0.2">
      <c r="U1170"/>
      <c r="V1170"/>
      <c r="W1170"/>
      <c r="X1170"/>
      <c r="Y1170"/>
      <c r="Z1170"/>
      <c r="AA1170"/>
      <c r="AB1170"/>
      <c r="AC1170"/>
      <c r="AD1170"/>
      <c r="AE1170"/>
      <c r="AF1170"/>
      <c r="AG1170"/>
      <c r="AH1170"/>
    </row>
    <row r="1171" spans="21:34" x14ac:dyDescent="0.2">
      <c r="U1171"/>
      <c r="V1171"/>
      <c r="W1171"/>
      <c r="X1171"/>
      <c r="Y1171"/>
      <c r="Z1171"/>
      <c r="AA1171"/>
      <c r="AB1171"/>
      <c r="AC1171"/>
      <c r="AD1171"/>
      <c r="AE1171"/>
      <c r="AF1171"/>
      <c r="AG1171"/>
      <c r="AH1171"/>
    </row>
    <row r="1172" spans="21:34" x14ac:dyDescent="0.2">
      <c r="U1172"/>
      <c r="V1172"/>
      <c r="W1172"/>
      <c r="X1172"/>
      <c r="Y1172"/>
      <c r="Z1172"/>
      <c r="AA1172"/>
      <c r="AB1172"/>
      <c r="AC1172"/>
      <c r="AD1172"/>
      <c r="AE1172"/>
      <c r="AF1172"/>
      <c r="AG1172"/>
      <c r="AH1172"/>
    </row>
    <row r="1173" spans="21:34" x14ac:dyDescent="0.2">
      <c r="U1173"/>
      <c r="V1173"/>
      <c r="W1173"/>
      <c r="X1173"/>
      <c r="Y1173"/>
      <c r="Z1173"/>
      <c r="AA1173"/>
      <c r="AB1173"/>
      <c r="AC1173"/>
      <c r="AD1173"/>
      <c r="AE1173"/>
      <c r="AF1173"/>
      <c r="AG1173"/>
      <c r="AH1173"/>
    </row>
    <row r="1174" spans="21:34" x14ac:dyDescent="0.2">
      <c r="U1174"/>
      <c r="V1174"/>
      <c r="W1174"/>
      <c r="X1174"/>
      <c r="Y1174"/>
      <c r="Z1174"/>
      <c r="AA1174"/>
      <c r="AB1174"/>
      <c r="AC1174"/>
      <c r="AD1174"/>
      <c r="AE1174"/>
      <c r="AF1174"/>
      <c r="AG1174"/>
      <c r="AH1174"/>
    </row>
    <row r="1175" spans="21:34" x14ac:dyDescent="0.2">
      <c r="U1175"/>
      <c r="V1175"/>
      <c r="W1175"/>
      <c r="X1175"/>
      <c r="Y1175"/>
      <c r="Z1175"/>
      <c r="AA1175"/>
      <c r="AB1175"/>
      <c r="AC1175"/>
      <c r="AD1175"/>
      <c r="AE1175"/>
      <c r="AF1175"/>
      <c r="AG1175"/>
      <c r="AH1175"/>
    </row>
    <row r="1176" spans="21:34" x14ac:dyDescent="0.2">
      <c r="U1176"/>
      <c r="V1176"/>
      <c r="W1176"/>
      <c r="X1176"/>
      <c r="Y1176"/>
      <c r="Z1176"/>
      <c r="AA1176"/>
      <c r="AB1176"/>
      <c r="AC1176"/>
      <c r="AD1176"/>
      <c r="AE1176"/>
      <c r="AF1176"/>
      <c r="AG1176"/>
      <c r="AH1176"/>
    </row>
    <row r="1177" spans="21:34" x14ac:dyDescent="0.2">
      <c r="U1177"/>
      <c r="V1177"/>
      <c r="W1177"/>
      <c r="X1177"/>
      <c r="Y1177"/>
      <c r="Z1177"/>
      <c r="AA1177"/>
      <c r="AB1177"/>
      <c r="AC1177"/>
      <c r="AD1177"/>
      <c r="AE1177"/>
      <c r="AF1177"/>
      <c r="AG1177"/>
      <c r="AH1177"/>
    </row>
    <row r="1178" spans="21:34" x14ac:dyDescent="0.2">
      <c r="U1178"/>
      <c r="V1178"/>
      <c r="W1178"/>
      <c r="X1178"/>
      <c r="Y1178"/>
      <c r="Z1178"/>
      <c r="AA1178"/>
      <c r="AB1178"/>
      <c r="AC1178"/>
      <c r="AD1178"/>
      <c r="AE1178"/>
      <c r="AF1178"/>
      <c r="AG1178"/>
      <c r="AH1178"/>
    </row>
    <row r="1179" spans="21:34" x14ac:dyDescent="0.2">
      <c r="U1179"/>
      <c r="V1179"/>
      <c r="W1179"/>
      <c r="X1179"/>
      <c r="Y1179"/>
      <c r="Z1179"/>
      <c r="AA1179"/>
      <c r="AB1179"/>
      <c r="AC1179"/>
      <c r="AD1179"/>
      <c r="AE1179"/>
      <c r="AF1179"/>
      <c r="AG1179"/>
      <c r="AH1179"/>
    </row>
    <row r="1180" spans="21:34" x14ac:dyDescent="0.2">
      <c r="U1180"/>
      <c r="V1180"/>
      <c r="W1180"/>
      <c r="X1180"/>
      <c r="Y1180"/>
      <c r="Z1180"/>
      <c r="AA1180"/>
      <c r="AB1180"/>
      <c r="AC1180"/>
      <c r="AD1180"/>
      <c r="AE1180"/>
      <c r="AF1180"/>
      <c r="AG1180"/>
      <c r="AH1180"/>
    </row>
    <row r="1181" spans="21:34" x14ac:dyDescent="0.2">
      <c r="U1181"/>
      <c r="V1181"/>
      <c r="W1181"/>
      <c r="X1181"/>
      <c r="Y1181"/>
      <c r="Z1181"/>
      <c r="AA1181"/>
      <c r="AB1181"/>
      <c r="AC1181"/>
      <c r="AD1181"/>
      <c r="AE1181"/>
      <c r="AF1181"/>
      <c r="AG1181"/>
      <c r="AH1181"/>
    </row>
    <row r="1182" spans="21:34" x14ac:dyDescent="0.2">
      <c r="U1182"/>
      <c r="V1182"/>
      <c r="W1182"/>
      <c r="X1182"/>
      <c r="Y1182"/>
      <c r="Z1182"/>
      <c r="AA1182"/>
      <c r="AB1182"/>
      <c r="AC1182"/>
      <c r="AD1182"/>
      <c r="AE1182"/>
      <c r="AF1182"/>
      <c r="AG1182"/>
      <c r="AH1182"/>
    </row>
    <row r="1183" spans="21:34" x14ac:dyDescent="0.2">
      <c r="U1183"/>
      <c r="V1183"/>
      <c r="W1183"/>
      <c r="X1183"/>
      <c r="Y1183"/>
      <c r="Z1183"/>
      <c r="AA1183"/>
      <c r="AB1183"/>
      <c r="AC1183"/>
      <c r="AD1183"/>
      <c r="AE1183"/>
      <c r="AF1183"/>
      <c r="AG1183"/>
      <c r="AH1183"/>
    </row>
    <row r="1184" spans="21:34" x14ac:dyDescent="0.2">
      <c r="U1184"/>
      <c r="V1184"/>
      <c r="W1184"/>
      <c r="X1184"/>
      <c r="Y1184"/>
      <c r="Z1184"/>
      <c r="AA1184"/>
      <c r="AB1184"/>
      <c r="AC1184"/>
      <c r="AD1184"/>
      <c r="AE1184"/>
      <c r="AF1184"/>
      <c r="AG1184"/>
      <c r="AH1184"/>
    </row>
    <row r="1185" spans="21:34" x14ac:dyDescent="0.2">
      <c r="U1185"/>
      <c r="V1185"/>
      <c r="W1185"/>
      <c r="X1185"/>
      <c r="Y1185"/>
      <c r="Z1185"/>
      <c r="AA1185"/>
      <c r="AB1185"/>
      <c r="AC1185"/>
      <c r="AD1185"/>
      <c r="AE1185"/>
      <c r="AF1185"/>
      <c r="AG1185"/>
      <c r="AH1185"/>
    </row>
    <row r="1186" spans="21:34" x14ac:dyDescent="0.2">
      <c r="U1186"/>
      <c r="V1186"/>
      <c r="W1186"/>
      <c r="X1186"/>
      <c r="Y1186"/>
      <c r="Z1186"/>
      <c r="AA1186"/>
      <c r="AB1186"/>
      <c r="AC1186"/>
      <c r="AD1186"/>
      <c r="AE1186"/>
      <c r="AF1186"/>
      <c r="AG1186"/>
      <c r="AH1186"/>
    </row>
    <row r="1187" spans="21:34" x14ac:dyDescent="0.2">
      <c r="U1187"/>
      <c r="V1187"/>
      <c r="W1187"/>
      <c r="X1187"/>
      <c r="Y1187"/>
      <c r="Z1187"/>
      <c r="AA1187"/>
      <c r="AB1187"/>
      <c r="AC1187"/>
      <c r="AD1187"/>
      <c r="AE1187"/>
      <c r="AF1187"/>
      <c r="AG1187"/>
      <c r="AH1187"/>
    </row>
    <row r="1188" spans="21:34" x14ac:dyDescent="0.2">
      <c r="U1188"/>
      <c r="V1188"/>
      <c r="W1188"/>
      <c r="X1188"/>
      <c r="Y1188"/>
      <c r="Z1188"/>
      <c r="AA1188"/>
      <c r="AB1188"/>
      <c r="AC1188"/>
      <c r="AD1188"/>
      <c r="AE1188"/>
      <c r="AF1188"/>
      <c r="AG1188"/>
      <c r="AH1188"/>
    </row>
    <row r="1189" spans="21:34" x14ac:dyDescent="0.2">
      <c r="U1189"/>
      <c r="V1189"/>
      <c r="W1189"/>
      <c r="X1189"/>
      <c r="Y1189"/>
      <c r="Z1189"/>
      <c r="AA1189"/>
      <c r="AB1189"/>
      <c r="AC1189"/>
      <c r="AD1189"/>
      <c r="AE1189"/>
      <c r="AF1189"/>
      <c r="AG1189"/>
      <c r="AH1189"/>
    </row>
    <row r="1190" spans="21:34" x14ac:dyDescent="0.2">
      <c r="U1190"/>
      <c r="V1190"/>
      <c r="W1190"/>
      <c r="X1190"/>
      <c r="Y1190"/>
      <c r="Z1190"/>
      <c r="AA1190"/>
      <c r="AB1190"/>
      <c r="AC1190"/>
      <c r="AD1190"/>
      <c r="AE1190"/>
      <c r="AF1190"/>
      <c r="AG1190"/>
      <c r="AH1190"/>
    </row>
    <row r="1191" spans="21:34" x14ac:dyDescent="0.2">
      <c r="U1191"/>
      <c r="V1191"/>
      <c r="W1191"/>
      <c r="X1191"/>
      <c r="Y1191"/>
      <c r="Z1191"/>
      <c r="AA1191"/>
      <c r="AB1191"/>
      <c r="AC1191"/>
      <c r="AD1191"/>
      <c r="AE1191"/>
      <c r="AF1191"/>
      <c r="AG1191"/>
      <c r="AH1191"/>
    </row>
    <row r="1192" spans="21:34" x14ac:dyDescent="0.2">
      <c r="U1192"/>
      <c r="V1192"/>
      <c r="W1192"/>
      <c r="X1192"/>
      <c r="Y1192"/>
      <c r="Z1192"/>
      <c r="AA1192"/>
      <c r="AB1192"/>
      <c r="AC1192"/>
      <c r="AD1192"/>
      <c r="AE1192"/>
      <c r="AF1192"/>
      <c r="AG1192"/>
      <c r="AH1192"/>
    </row>
    <row r="1193" spans="21:34" x14ac:dyDescent="0.2">
      <c r="U1193"/>
      <c r="V1193"/>
      <c r="W1193"/>
      <c r="X1193"/>
      <c r="Y1193"/>
      <c r="Z1193"/>
      <c r="AA1193"/>
      <c r="AB1193"/>
      <c r="AC1193"/>
      <c r="AD1193"/>
      <c r="AE1193"/>
      <c r="AF1193"/>
      <c r="AG1193"/>
      <c r="AH1193"/>
    </row>
    <row r="1194" spans="21:34" x14ac:dyDescent="0.2">
      <c r="U1194"/>
      <c r="V1194"/>
      <c r="W1194"/>
      <c r="X1194"/>
      <c r="Y1194"/>
      <c r="Z1194"/>
      <c r="AA1194"/>
      <c r="AB1194"/>
      <c r="AC1194"/>
      <c r="AD1194"/>
      <c r="AE1194"/>
      <c r="AF1194"/>
      <c r="AG1194"/>
      <c r="AH1194"/>
    </row>
    <row r="1195" spans="21:34" x14ac:dyDescent="0.2">
      <c r="U1195"/>
      <c r="V1195"/>
      <c r="W1195"/>
      <c r="X1195"/>
      <c r="Y1195"/>
      <c r="Z1195"/>
      <c r="AA1195"/>
      <c r="AB1195"/>
      <c r="AC1195"/>
      <c r="AD1195"/>
      <c r="AE1195"/>
      <c r="AF1195"/>
      <c r="AG1195"/>
      <c r="AH1195"/>
    </row>
    <row r="1196" spans="21:34" x14ac:dyDescent="0.2">
      <c r="U1196"/>
      <c r="V1196"/>
      <c r="W1196"/>
      <c r="X1196"/>
      <c r="Y1196"/>
      <c r="Z1196"/>
      <c r="AA1196"/>
      <c r="AB1196"/>
      <c r="AC1196"/>
      <c r="AD1196"/>
      <c r="AE1196"/>
      <c r="AF1196"/>
      <c r="AG1196"/>
      <c r="AH1196"/>
    </row>
    <row r="1197" spans="21:34" x14ac:dyDescent="0.2">
      <c r="U1197"/>
      <c r="V1197"/>
      <c r="W1197"/>
      <c r="X1197"/>
      <c r="Y1197"/>
      <c r="Z1197"/>
      <c r="AA1197"/>
      <c r="AB1197"/>
      <c r="AC1197"/>
      <c r="AD1197"/>
      <c r="AE1197"/>
      <c r="AF1197"/>
      <c r="AG1197"/>
      <c r="AH1197"/>
    </row>
    <row r="1198" spans="21:34" x14ac:dyDescent="0.2">
      <c r="U1198"/>
      <c r="V1198"/>
      <c r="W1198"/>
      <c r="X1198"/>
      <c r="Y1198"/>
      <c r="Z1198"/>
      <c r="AA1198"/>
      <c r="AB1198"/>
      <c r="AC1198"/>
      <c r="AD1198"/>
      <c r="AE1198"/>
      <c r="AF1198"/>
      <c r="AG1198"/>
      <c r="AH1198"/>
    </row>
    <row r="1199" spans="21:34" x14ac:dyDescent="0.2">
      <c r="U1199"/>
      <c r="V1199"/>
      <c r="W1199"/>
      <c r="X1199"/>
      <c r="Y1199"/>
      <c r="Z1199"/>
      <c r="AA1199"/>
      <c r="AB1199"/>
      <c r="AC1199"/>
      <c r="AD1199"/>
      <c r="AE1199"/>
      <c r="AF1199"/>
      <c r="AG1199"/>
      <c r="AH1199"/>
    </row>
    <row r="1200" spans="21:34" x14ac:dyDescent="0.2">
      <c r="U1200"/>
      <c r="V1200"/>
      <c r="W1200"/>
      <c r="X1200"/>
      <c r="Y1200"/>
      <c r="Z1200"/>
      <c r="AA1200"/>
      <c r="AB1200"/>
      <c r="AC1200"/>
      <c r="AD1200"/>
      <c r="AE1200"/>
      <c r="AF1200"/>
      <c r="AG1200"/>
      <c r="AH1200"/>
    </row>
    <row r="1201" spans="21:34" x14ac:dyDescent="0.2">
      <c r="U1201"/>
      <c r="V1201"/>
      <c r="W1201"/>
      <c r="X1201"/>
      <c r="Y1201"/>
      <c r="Z1201"/>
      <c r="AA1201"/>
      <c r="AB1201"/>
      <c r="AC1201"/>
      <c r="AD1201"/>
      <c r="AE1201"/>
      <c r="AF1201"/>
      <c r="AG1201"/>
      <c r="AH1201"/>
    </row>
    <row r="1202" spans="21:34" x14ac:dyDescent="0.2">
      <c r="U1202"/>
      <c r="V1202"/>
      <c r="W1202"/>
      <c r="X1202"/>
      <c r="Y1202"/>
      <c r="Z1202"/>
      <c r="AA1202"/>
      <c r="AB1202"/>
      <c r="AC1202"/>
      <c r="AD1202"/>
      <c r="AE1202"/>
      <c r="AF1202"/>
      <c r="AG1202"/>
      <c r="AH1202"/>
    </row>
    <row r="1203" spans="21:34" x14ac:dyDescent="0.2">
      <c r="U1203"/>
      <c r="V1203"/>
      <c r="W1203"/>
      <c r="X1203"/>
      <c r="Y1203"/>
      <c r="Z1203"/>
      <c r="AA1203"/>
      <c r="AB1203"/>
      <c r="AC1203"/>
      <c r="AD1203"/>
      <c r="AE1203"/>
      <c r="AF1203"/>
      <c r="AG1203"/>
      <c r="AH1203"/>
    </row>
    <row r="1204" spans="21:34" x14ac:dyDescent="0.2">
      <c r="U1204"/>
      <c r="V1204"/>
      <c r="W1204"/>
      <c r="X1204"/>
      <c r="Y1204"/>
      <c r="Z1204"/>
      <c r="AA1204"/>
      <c r="AB1204"/>
      <c r="AC1204"/>
      <c r="AD1204"/>
      <c r="AE1204"/>
      <c r="AF1204"/>
      <c r="AG1204"/>
      <c r="AH1204"/>
    </row>
    <row r="1205" spans="21:34" x14ac:dyDescent="0.2">
      <c r="U1205"/>
      <c r="V1205"/>
      <c r="W1205"/>
      <c r="X1205"/>
      <c r="Y1205"/>
      <c r="Z1205"/>
      <c r="AA1205"/>
      <c r="AB1205"/>
      <c r="AC1205"/>
      <c r="AD1205"/>
      <c r="AE1205"/>
      <c r="AF1205"/>
      <c r="AG1205"/>
      <c r="AH1205"/>
    </row>
    <row r="1206" spans="21:34" x14ac:dyDescent="0.2">
      <c r="U1206"/>
      <c r="V1206"/>
      <c r="W1206"/>
      <c r="X1206"/>
      <c r="Y1206"/>
      <c r="Z1206"/>
      <c r="AA1206"/>
      <c r="AB1206"/>
      <c r="AC1206"/>
      <c r="AD1206"/>
      <c r="AE1206"/>
      <c r="AF1206"/>
      <c r="AG1206"/>
      <c r="AH1206"/>
    </row>
    <row r="1207" spans="21:34" x14ac:dyDescent="0.2">
      <c r="U1207"/>
      <c r="V1207"/>
      <c r="W1207"/>
      <c r="X1207"/>
      <c r="Y1207"/>
      <c r="Z1207"/>
      <c r="AA1207"/>
      <c r="AB1207"/>
      <c r="AC1207"/>
      <c r="AD1207"/>
      <c r="AE1207"/>
      <c r="AF1207"/>
      <c r="AG1207"/>
      <c r="AH1207"/>
    </row>
    <row r="1208" spans="21:34" x14ac:dyDescent="0.2">
      <c r="U1208"/>
      <c r="V1208"/>
      <c r="W1208"/>
      <c r="X1208"/>
      <c r="Y1208"/>
      <c r="Z1208"/>
      <c r="AA1208"/>
      <c r="AB1208"/>
      <c r="AC1208"/>
      <c r="AD1208"/>
      <c r="AE1208"/>
      <c r="AF1208"/>
      <c r="AG1208"/>
      <c r="AH1208"/>
    </row>
    <row r="1209" spans="21:34" x14ac:dyDescent="0.2">
      <c r="U1209"/>
      <c r="V1209"/>
      <c r="W1209"/>
      <c r="X1209"/>
      <c r="Y1209"/>
      <c r="Z1209"/>
      <c r="AA1209"/>
      <c r="AB1209"/>
      <c r="AC1209"/>
      <c r="AD1209"/>
      <c r="AE1209"/>
      <c r="AF1209"/>
      <c r="AG1209"/>
      <c r="AH1209"/>
    </row>
    <row r="1210" spans="21:34" x14ac:dyDescent="0.2">
      <c r="U1210"/>
      <c r="V1210"/>
      <c r="W1210"/>
      <c r="X1210"/>
      <c r="Y1210"/>
      <c r="Z1210"/>
      <c r="AA1210"/>
      <c r="AB1210"/>
      <c r="AC1210"/>
      <c r="AD1210"/>
      <c r="AE1210"/>
      <c r="AF1210"/>
      <c r="AG1210"/>
      <c r="AH1210"/>
    </row>
    <row r="1211" spans="21:34" x14ac:dyDescent="0.2">
      <c r="U1211"/>
      <c r="V1211"/>
      <c r="W1211"/>
      <c r="X1211"/>
      <c r="Y1211"/>
      <c r="Z1211"/>
      <c r="AA1211"/>
      <c r="AB1211"/>
      <c r="AC1211"/>
      <c r="AD1211"/>
      <c r="AE1211"/>
      <c r="AF1211"/>
      <c r="AG1211"/>
      <c r="AH1211"/>
    </row>
    <row r="1212" spans="21:34" x14ac:dyDescent="0.2">
      <c r="U1212"/>
      <c r="V1212"/>
      <c r="W1212"/>
      <c r="X1212"/>
      <c r="Y1212"/>
      <c r="Z1212"/>
      <c r="AA1212"/>
      <c r="AB1212"/>
      <c r="AC1212"/>
      <c r="AD1212"/>
      <c r="AE1212"/>
      <c r="AF1212"/>
      <c r="AG1212"/>
      <c r="AH1212"/>
    </row>
    <row r="1213" spans="21:34" x14ac:dyDescent="0.2">
      <c r="U1213"/>
      <c r="V1213"/>
      <c r="W1213"/>
      <c r="X1213"/>
      <c r="Y1213"/>
      <c r="Z1213"/>
      <c r="AA1213"/>
      <c r="AB1213"/>
      <c r="AC1213"/>
      <c r="AD1213"/>
      <c r="AE1213"/>
      <c r="AF1213"/>
      <c r="AG1213"/>
      <c r="AH1213"/>
    </row>
    <row r="1214" spans="21:34" x14ac:dyDescent="0.2">
      <c r="U1214"/>
      <c r="V1214"/>
      <c r="W1214"/>
      <c r="X1214"/>
      <c r="Y1214"/>
      <c r="Z1214"/>
      <c r="AA1214"/>
      <c r="AB1214"/>
      <c r="AC1214"/>
      <c r="AD1214"/>
      <c r="AE1214"/>
      <c r="AF1214"/>
      <c r="AG1214"/>
      <c r="AH1214"/>
    </row>
    <row r="1215" spans="21:34" x14ac:dyDescent="0.2">
      <c r="U1215"/>
      <c r="V1215"/>
      <c r="W1215"/>
      <c r="X1215"/>
      <c r="Y1215"/>
      <c r="Z1215"/>
      <c r="AA1215"/>
      <c r="AB1215"/>
      <c r="AC1215"/>
      <c r="AD1215"/>
      <c r="AE1215"/>
      <c r="AF1215"/>
      <c r="AG1215"/>
      <c r="AH1215"/>
    </row>
    <row r="1216" spans="21:34" x14ac:dyDescent="0.2">
      <c r="U1216"/>
      <c r="V1216"/>
      <c r="W1216"/>
      <c r="X1216"/>
      <c r="Y1216"/>
      <c r="Z1216"/>
      <c r="AA1216"/>
      <c r="AB1216"/>
      <c r="AC1216"/>
      <c r="AD1216"/>
      <c r="AE1216"/>
      <c r="AF1216"/>
      <c r="AG1216"/>
      <c r="AH1216"/>
    </row>
    <row r="1217" spans="21:34" x14ac:dyDescent="0.2">
      <c r="U1217"/>
      <c r="V1217"/>
      <c r="W1217"/>
      <c r="X1217"/>
      <c r="Y1217"/>
      <c r="Z1217"/>
      <c r="AA1217"/>
      <c r="AB1217"/>
      <c r="AC1217"/>
      <c r="AD1217"/>
      <c r="AE1217"/>
      <c r="AF1217"/>
      <c r="AG1217"/>
      <c r="AH1217"/>
    </row>
    <row r="1218" spans="21:34" x14ac:dyDescent="0.2">
      <c r="U1218"/>
      <c r="V1218"/>
      <c r="W1218"/>
      <c r="X1218"/>
      <c r="Y1218"/>
      <c r="Z1218"/>
      <c r="AA1218"/>
      <c r="AB1218"/>
      <c r="AC1218"/>
      <c r="AD1218"/>
      <c r="AE1218"/>
      <c r="AF1218"/>
      <c r="AG1218"/>
      <c r="AH1218"/>
    </row>
    <row r="1219" spans="21:34" x14ac:dyDescent="0.2">
      <c r="U1219"/>
      <c r="V1219"/>
      <c r="W1219"/>
      <c r="X1219"/>
      <c r="Y1219"/>
      <c r="Z1219"/>
      <c r="AA1219"/>
      <c r="AB1219"/>
      <c r="AC1219"/>
      <c r="AD1219"/>
      <c r="AE1219"/>
      <c r="AF1219"/>
      <c r="AG1219"/>
      <c r="AH1219"/>
    </row>
    <row r="1220" spans="21:34" x14ac:dyDescent="0.2">
      <c r="U1220"/>
      <c r="V1220"/>
      <c r="W1220"/>
      <c r="X1220"/>
      <c r="Y1220"/>
      <c r="Z1220"/>
      <c r="AA1220"/>
      <c r="AB1220"/>
      <c r="AC1220"/>
      <c r="AD1220"/>
      <c r="AE1220"/>
      <c r="AF1220"/>
      <c r="AG1220"/>
      <c r="AH1220"/>
    </row>
    <row r="1221" spans="21:34" x14ac:dyDescent="0.2">
      <c r="U1221"/>
      <c r="V1221"/>
      <c r="W1221"/>
      <c r="X1221"/>
      <c r="Y1221"/>
      <c r="Z1221"/>
      <c r="AA1221"/>
      <c r="AB1221"/>
      <c r="AC1221"/>
      <c r="AD1221"/>
      <c r="AE1221"/>
      <c r="AF1221"/>
      <c r="AG1221"/>
      <c r="AH1221"/>
    </row>
    <row r="1222" spans="21:34" x14ac:dyDescent="0.2">
      <c r="U1222"/>
      <c r="V1222"/>
      <c r="W1222"/>
      <c r="X1222"/>
      <c r="Y1222"/>
      <c r="Z1222"/>
      <c r="AA1222"/>
      <c r="AB1222"/>
      <c r="AC1222"/>
      <c r="AD1222"/>
      <c r="AE1222"/>
      <c r="AF1222"/>
      <c r="AG1222"/>
      <c r="AH1222"/>
    </row>
    <row r="1223" spans="21:34" x14ac:dyDescent="0.2">
      <c r="U1223"/>
      <c r="V1223"/>
      <c r="W1223"/>
      <c r="X1223"/>
      <c r="Y1223"/>
      <c r="Z1223"/>
      <c r="AA1223"/>
      <c r="AB1223"/>
      <c r="AC1223"/>
      <c r="AD1223"/>
      <c r="AE1223"/>
      <c r="AF1223"/>
      <c r="AG1223"/>
      <c r="AH1223"/>
    </row>
    <row r="1224" spans="21:34" x14ac:dyDescent="0.2">
      <c r="U1224"/>
      <c r="V1224"/>
      <c r="W1224"/>
      <c r="X1224"/>
      <c r="Y1224"/>
      <c r="Z1224"/>
      <c r="AA1224"/>
      <c r="AB1224"/>
      <c r="AC1224"/>
      <c r="AD1224"/>
      <c r="AE1224"/>
      <c r="AF1224"/>
      <c r="AG1224"/>
      <c r="AH1224"/>
    </row>
    <row r="1225" spans="21:34" x14ac:dyDescent="0.2">
      <c r="U1225"/>
      <c r="V1225"/>
      <c r="W1225"/>
      <c r="X1225"/>
      <c r="Y1225"/>
      <c r="Z1225"/>
      <c r="AA1225"/>
      <c r="AB1225"/>
      <c r="AC1225"/>
      <c r="AD1225"/>
      <c r="AE1225"/>
      <c r="AF1225"/>
      <c r="AG1225"/>
      <c r="AH1225"/>
    </row>
    <row r="1226" spans="21:34" x14ac:dyDescent="0.2">
      <c r="U1226"/>
      <c r="V1226"/>
      <c r="W1226"/>
      <c r="X1226"/>
      <c r="Y1226"/>
      <c r="Z1226"/>
      <c r="AA1226"/>
      <c r="AB1226"/>
      <c r="AC1226"/>
      <c r="AD1226"/>
      <c r="AE1226"/>
      <c r="AF1226"/>
      <c r="AG1226"/>
      <c r="AH1226"/>
    </row>
    <row r="1227" spans="21:34" x14ac:dyDescent="0.2">
      <c r="U1227"/>
      <c r="V1227"/>
      <c r="W1227"/>
      <c r="X1227"/>
      <c r="Y1227"/>
      <c r="Z1227"/>
      <c r="AA1227"/>
      <c r="AB1227"/>
      <c r="AC1227"/>
      <c r="AD1227"/>
      <c r="AE1227"/>
      <c r="AF1227"/>
      <c r="AG1227"/>
      <c r="AH1227"/>
    </row>
    <row r="1228" spans="21:34" x14ac:dyDescent="0.2">
      <c r="U1228"/>
      <c r="V1228"/>
      <c r="W1228"/>
      <c r="X1228"/>
      <c r="Y1228"/>
      <c r="Z1228"/>
      <c r="AA1228"/>
      <c r="AB1228"/>
      <c r="AC1228"/>
      <c r="AD1228"/>
      <c r="AE1228"/>
      <c r="AF1228"/>
      <c r="AG1228"/>
      <c r="AH1228"/>
    </row>
    <row r="1229" spans="21:34" x14ac:dyDescent="0.2">
      <c r="U1229"/>
      <c r="V1229"/>
      <c r="W1229"/>
      <c r="X1229"/>
      <c r="Y1229"/>
      <c r="Z1229"/>
      <c r="AA1229"/>
      <c r="AB1229"/>
      <c r="AC1229"/>
      <c r="AD1229"/>
      <c r="AE1229"/>
      <c r="AF1229"/>
      <c r="AG1229"/>
      <c r="AH1229"/>
    </row>
    <row r="1230" spans="21:34" x14ac:dyDescent="0.2">
      <c r="U1230"/>
      <c r="V1230"/>
      <c r="W1230"/>
      <c r="X1230"/>
      <c r="Y1230"/>
      <c r="Z1230"/>
      <c r="AA1230"/>
      <c r="AB1230"/>
      <c r="AC1230"/>
      <c r="AD1230"/>
      <c r="AE1230"/>
      <c r="AF1230"/>
      <c r="AG1230"/>
      <c r="AH1230"/>
    </row>
    <row r="1231" spans="21:34" x14ac:dyDescent="0.2">
      <c r="U1231"/>
      <c r="V1231"/>
      <c r="W1231"/>
      <c r="X1231"/>
      <c r="Y1231"/>
      <c r="Z1231"/>
      <c r="AA1231"/>
      <c r="AB1231"/>
      <c r="AC1231"/>
      <c r="AD1231"/>
      <c r="AE1231"/>
      <c r="AF1231"/>
      <c r="AG1231"/>
      <c r="AH1231"/>
    </row>
    <row r="1232" spans="21:34" x14ac:dyDescent="0.2">
      <c r="U1232"/>
      <c r="V1232"/>
      <c r="W1232"/>
      <c r="X1232"/>
      <c r="Y1232"/>
      <c r="Z1232"/>
      <c r="AA1232"/>
      <c r="AB1232"/>
      <c r="AC1232"/>
      <c r="AD1232"/>
      <c r="AE1232"/>
      <c r="AF1232"/>
      <c r="AG1232"/>
      <c r="AH1232"/>
    </row>
    <row r="1233" spans="21:34" x14ac:dyDescent="0.2">
      <c r="U1233"/>
      <c r="V1233"/>
      <c r="W1233"/>
      <c r="X1233"/>
      <c r="Y1233"/>
      <c r="Z1233"/>
      <c r="AA1233"/>
      <c r="AB1233"/>
      <c r="AC1233"/>
      <c r="AD1233"/>
      <c r="AE1233"/>
      <c r="AF1233"/>
      <c r="AG1233"/>
      <c r="AH1233"/>
    </row>
    <row r="1234" spans="21:34" x14ac:dyDescent="0.2">
      <c r="U1234"/>
      <c r="V1234"/>
      <c r="W1234"/>
      <c r="X1234"/>
      <c r="Y1234"/>
      <c r="Z1234"/>
      <c r="AA1234"/>
      <c r="AB1234"/>
      <c r="AC1234"/>
      <c r="AD1234"/>
      <c r="AE1234"/>
      <c r="AF1234"/>
      <c r="AG1234"/>
      <c r="AH1234"/>
    </row>
    <row r="1235" spans="21:34" x14ac:dyDescent="0.2">
      <c r="U1235"/>
      <c r="V1235"/>
      <c r="W1235"/>
      <c r="X1235"/>
      <c r="Y1235"/>
      <c r="Z1235"/>
      <c r="AA1235"/>
      <c r="AB1235"/>
      <c r="AC1235"/>
      <c r="AD1235"/>
      <c r="AE1235"/>
      <c r="AF1235"/>
      <c r="AG1235"/>
      <c r="AH1235"/>
    </row>
    <row r="1236" spans="21:34" x14ac:dyDescent="0.2">
      <c r="U1236"/>
      <c r="V1236"/>
      <c r="W1236"/>
      <c r="X1236"/>
      <c r="Y1236"/>
      <c r="Z1236"/>
      <c r="AA1236"/>
      <c r="AB1236"/>
      <c r="AC1236"/>
      <c r="AD1236"/>
      <c r="AE1236"/>
      <c r="AF1236"/>
      <c r="AG1236"/>
      <c r="AH1236"/>
    </row>
    <row r="1237" spans="21:34" x14ac:dyDescent="0.2">
      <c r="U1237"/>
      <c r="V1237"/>
      <c r="W1237"/>
      <c r="X1237"/>
      <c r="Y1237"/>
      <c r="Z1237"/>
      <c r="AA1237"/>
      <c r="AB1237"/>
      <c r="AC1237"/>
      <c r="AD1237"/>
      <c r="AE1237"/>
      <c r="AF1237"/>
      <c r="AG1237"/>
      <c r="AH1237"/>
    </row>
    <row r="1238" spans="21:34" x14ac:dyDescent="0.2">
      <c r="U1238"/>
      <c r="V1238"/>
      <c r="W1238"/>
      <c r="X1238"/>
      <c r="Y1238"/>
      <c r="Z1238"/>
      <c r="AA1238"/>
      <c r="AB1238"/>
      <c r="AC1238"/>
      <c r="AD1238"/>
      <c r="AE1238"/>
      <c r="AF1238"/>
      <c r="AG1238"/>
      <c r="AH1238"/>
    </row>
    <row r="1239" spans="21:34" x14ac:dyDescent="0.2">
      <c r="U1239"/>
      <c r="V1239"/>
      <c r="W1239"/>
      <c r="X1239"/>
      <c r="Y1239"/>
      <c r="Z1239"/>
      <c r="AA1239"/>
      <c r="AB1239"/>
      <c r="AC1239"/>
      <c r="AD1239"/>
      <c r="AE1239"/>
      <c r="AF1239"/>
      <c r="AG1239"/>
      <c r="AH1239"/>
    </row>
    <row r="1240" spans="21:34" x14ac:dyDescent="0.2">
      <c r="U1240"/>
      <c r="V1240"/>
      <c r="W1240"/>
      <c r="X1240"/>
      <c r="Y1240"/>
      <c r="Z1240"/>
      <c r="AA1240"/>
      <c r="AB1240"/>
      <c r="AC1240"/>
      <c r="AD1240"/>
      <c r="AE1240"/>
      <c r="AF1240"/>
      <c r="AG1240"/>
      <c r="AH1240"/>
    </row>
    <row r="1241" spans="21:34" x14ac:dyDescent="0.2">
      <c r="U1241"/>
      <c r="V1241"/>
      <c r="W1241"/>
      <c r="X1241"/>
      <c r="Y1241"/>
      <c r="Z1241"/>
      <c r="AA1241"/>
      <c r="AB1241"/>
      <c r="AC1241"/>
      <c r="AD1241"/>
      <c r="AE1241"/>
      <c r="AF1241"/>
      <c r="AG1241"/>
      <c r="AH1241"/>
    </row>
    <row r="1242" spans="21:34" x14ac:dyDescent="0.2">
      <c r="U1242"/>
      <c r="V1242"/>
      <c r="W1242"/>
      <c r="X1242"/>
      <c r="Y1242"/>
      <c r="Z1242"/>
      <c r="AA1242"/>
      <c r="AB1242"/>
      <c r="AC1242"/>
      <c r="AD1242"/>
      <c r="AE1242"/>
      <c r="AF1242"/>
      <c r="AG1242"/>
      <c r="AH1242"/>
    </row>
    <row r="1243" spans="21:34" x14ac:dyDescent="0.2">
      <c r="U1243"/>
      <c r="V1243"/>
      <c r="W1243"/>
      <c r="X1243"/>
      <c r="Y1243"/>
      <c r="Z1243"/>
      <c r="AA1243"/>
      <c r="AB1243"/>
      <c r="AC1243"/>
      <c r="AD1243"/>
      <c r="AE1243"/>
      <c r="AF1243"/>
      <c r="AG1243"/>
      <c r="AH1243"/>
    </row>
    <row r="1244" spans="21:34" x14ac:dyDescent="0.2">
      <c r="U1244"/>
      <c r="V1244"/>
      <c r="W1244"/>
      <c r="X1244"/>
      <c r="Y1244"/>
      <c r="Z1244"/>
      <c r="AA1244"/>
      <c r="AB1244"/>
      <c r="AC1244"/>
      <c r="AD1244"/>
      <c r="AE1244"/>
      <c r="AF1244"/>
      <c r="AG1244"/>
      <c r="AH1244"/>
    </row>
    <row r="1245" spans="21:34" x14ac:dyDescent="0.2">
      <c r="U1245"/>
      <c r="V1245"/>
      <c r="W1245"/>
      <c r="X1245"/>
      <c r="Y1245"/>
      <c r="Z1245"/>
      <c r="AA1245"/>
      <c r="AB1245"/>
      <c r="AC1245"/>
      <c r="AD1245"/>
      <c r="AE1245"/>
      <c r="AF1245"/>
      <c r="AG1245"/>
      <c r="AH1245"/>
    </row>
    <row r="1246" spans="21:34" x14ac:dyDescent="0.2">
      <c r="U1246"/>
      <c r="V1246"/>
      <c r="W1246"/>
      <c r="X1246"/>
      <c r="Y1246"/>
      <c r="Z1246"/>
      <c r="AA1246"/>
      <c r="AB1246"/>
      <c r="AC1246"/>
      <c r="AD1246"/>
      <c r="AE1246"/>
      <c r="AF1246"/>
      <c r="AG1246"/>
      <c r="AH1246"/>
    </row>
    <row r="1247" spans="21:34" x14ac:dyDescent="0.2">
      <c r="U1247"/>
      <c r="V1247"/>
      <c r="W1247"/>
      <c r="X1247"/>
      <c r="Y1247"/>
      <c r="Z1247"/>
      <c r="AA1247"/>
      <c r="AB1247"/>
      <c r="AC1247"/>
      <c r="AD1247"/>
      <c r="AE1247"/>
      <c r="AF1247"/>
      <c r="AG1247"/>
      <c r="AH1247"/>
    </row>
    <row r="1248" spans="21:34" x14ac:dyDescent="0.2">
      <c r="U1248"/>
      <c r="V1248"/>
      <c r="W1248"/>
      <c r="X1248"/>
      <c r="Y1248"/>
      <c r="Z1248"/>
      <c r="AA1248"/>
      <c r="AB1248"/>
      <c r="AC1248"/>
      <c r="AD1248"/>
      <c r="AE1248"/>
      <c r="AF1248"/>
      <c r="AG1248"/>
      <c r="AH1248"/>
    </row>
    <row r="1249" spans="21:34" x14ac:dyDescent="0.2">
      <c r="U1249"/>
      <c r="V1249"/>
      <c r="W1249"/>
      <c r="X1249"/>
      <c r="Y1249"/>
      <c r="Z1249"/>
      <c r="AA1249"/>
      <c r="AB1249"/>
      <c r="AC1249"/>
      <c r="AD1249"/>
      <c r="AE1249"/>
      <c r="AF1249"/>
      <c r="AG1249"/>
      <c r="AH1249"/>
    </row>
    <row r="1250" spans="21:34" x14ac:dyDescent="0.2">
      <c r="U1250"/>
      <c r="V1250"/>
      <c r="W1250"/>
      <c r="X1250"/>
      <c r="Y1250"/>
      <c r="Z1250"/>
      <c r="AA1250"/>
      <c r="AB1250"/>
      <c r="AC1250"/>
      <c r="AD1250"/>
      <c r="AE1250"/>
      <c r="AF1250"/>
      <c r="AG1250"/>
      <c r="AH1250"/>
    </row>
    <row r="1251" spans="21:34" x14ac:dyDescent="0.2">
      <c r="U1251"/>
      <c r="V1251"/>
      <c r="W1251"/>
      <c r="X1251"/>
      <c r="Y1251"/>
      <c r="Z1251"/>
      <c r="AA1251"/>
      <c r="AB1251"/>
      <c r="AC1251"/>
      <c r="AD1251"/>
      <c r="AE1251"/>
      <c r="AF1251"/>
      <c r="AG1251"/>
      <c r="AH1251"/>
    </row>
    <row r="1252" spans="21:34" x14ac:dyDescent="0.2">
      <c r="U1252"/>
      <c r="V1252"/>
      <c r="W1252"/>
      <c r="X1252"/>
      <c r="Y1252"/>
      <c r="Z1252"/>
      <c r="AA1252"/>
      <c r="AB1252"/>
      <c r="AC1252"/>
      <c r="AD1252"/>
      <c r="AE1252"/>
      <c r="AF1252"/>
      <c r="AG1252"/>
      <c r="AH1252"/>
    </row>
    <row r="1253" spans="21:34" x14ac:dyDescent="0.2">
      <c r="U1253"/>
      <c r="V1253"/>
      <c r="W1253"/>
      <c r="X1253"/>
      <c r="Y1253"/>
      <c r="Z1253"/>
      <c r="AA1253"/>
      <c r="AB1253"/>
      <c r="AC1253"/>
      <c r="AD1253"/>
      <c r="AE1253"/>
      <c r="AF1253"/>
      <c r="AG1253"/>
      <c r="AH1253"/>
    </row>
    <row r="1254" spans="21:34" x14ac:dyDescent="0.2">
      <c r="U1254"/>
      <c r="V1254"/>
      <c r="W1254"/>
      <c r="X1254"/>
      <c r="Y1254"/>
      <c r="Z1254"/>
      <c r="AA1254"/>
      <c r="AB1254"/>
      <c r="AC1254"/>
      <c r="AD1254"/>
      <c r="AE1254"/>
      <c r="AF1254"/>
      <c r="AG1254"/>
      <c r="AH1254"/>
    </row>
    <row r="1255" spans="21:34" x14ac:dyDescent="0.2">
      <c r="U1255"/>
      <c r="V1255"/>
      <c r="W1255"/>
      <c r="X1255"/>
      <c r="Y1255"/>
      <c r="Z1255"/>
      <c r="AA1255"/>
      <c r="AB1255"/>
      <c r="AC1255"/>
      <c r="AD1255"/>
      <c r="AE1255"/>
      <c r="AF1255"/>
      <c r="AG1255"/>
      <c r="AH1255"/>
    </row>
    <row r="1256" spans="21:34" x14ac:dyDescent="0.2">
      <c r="U1256"/>
      <c r="V1256"/>
      <c r="W1256"/>
      <c r="X1256"/>
      <c r="Y1256"/>
      <c r="Z1256"/>
      <c r="AA1256"/>
      <c r="AB1256"/>
      <c r="AC1256"/>
      <c r="AD1256"/>
      <c r="AE1256"/>
      <c r="AF1256"/>
      <c r="AG1256"/>
      <c r="AH1256"/>
    </row>
    <row r="1257" spans="21:34" x14ac:dyDescent="0.2">
      <c r="U1257"/>
      <c r="V1257"/>
      <c r="W1257"/>
      <c r="X1257"/>
      <c r="Y1257"/>
      <c r="Z1257"/>
      <c r="AA1257"/>
      <c r="AB1257"/>
      <c r="AC1257"/>
      <c r="AD1257"/>
      <c r="AE1257"/>
      <c r="AF1257"/>
      <c r="AG1257"/>
      <c r="AH1257"/>
    </row>
    <row r="1258" spans="21:34" x14ac:dyDescent="0.2">
      <c r="U1258"/>
      <c r="V1258"/>
      <c r="W1258"/>
      <c r="X1258"/>
      <c r="Y1258"/>
      <c r="Z1258"/>
      <c r="AA1258"/>
      <c r="AB1258"/>
      <c r="AC1258"/>
      <c r="AD1258"/>
      <c r="AE1258"/>
      <c r="AF1258"/>
      <c r="AG1258"/>
      <c r="AH1258"/>
    </row>
    <row r="1259" spans="21:34" x14ac:dyDescent="0.2">
      <c r="U1259"/>
      <c r="V1259"/>
      <c r="W1259"/>
      <c r="X1259"/>
      <c r="Y1259"/>
      <c r="Z1259"/>
      <c r="AA1259"/>
      <c r="AB1259"/>
      <c r="AC1259"/>
      <c r="AD1259"/>
      <c r="AE1259"/>
      <c r="AF1259"/>
      <c r="AG1259"/>
      <c r="AH1259"/>
    </row>
    <row r="1260" spans="21:34" x14ac:dyDescent="0.2">
      <c r="U1260"/>
      <c r="V1260"/>
      <c r="W1260"/>
      <c r="X1260"/>
      <c r="Y1260"/>
      <c r="Z1260"/>
      <c r="AA1260"/>
      <c r="AB1260"/>
      <c r="AC1260"/>
      <c r="AD1260"/>
      <c r="AE1260"/>
      <c r="AF1260"/>
      <c r="AG1260"/>
      <c r="AH1260"/>
    </row>
    <row r="1261" spans="21:34" x14ac:dyDescent="0.2">
      <c r="U1261"/>
      <c r="V1261"/>
      <c r="W1261"/>
      <c r="X1261"/>
      <c r="Y1261"/>
      <c r="Z1261"/>
      <c r="AA1261"/>
      <c r="AB1261"/>
      <c r="AC1261"/>
      <c r="AD1261"/>
      <c r="AE1261"/>
      <c r="AF1261"/>
      <c r="AG1261"/>
      <c r="AH1261"/>
    </row>
    <row r="1262" spans="21:34" x14ac:dyDescent="0.2">
      <c r="U1262"/>
      <c r="V1262"/>
      <c r="W1262"/>
      <c r="X1262"/>
      <c r="Y1262"/>
      <c r="Z1262"/>
      <c r="AA1262"/>
      <c r="AB1262"/>
      <c r="AC1262"/>
      <c r="AD1262"/>
      <c r="AE1262"/>
      <c r="AF1262"/>
      <c r="AG1262"/>
      <c r="AH1262"/>
    </row>
    <row r="1263" spans="21:34" x14ac:dyDescent="0.2">
      <c r="U1263"/>
      <c r="V1263"/>
      <c r="W1263"/>
      <c r="X1263"/>
      <c r="Y1263"/>
      <c r="Z1263"/>
      <c r="AA1263"/>
      <c r="AB1263"/>
      <c r="AC1263"/>
      <c r="AD1263"/>
      <c r="AE1263"/>
      <c r="AF1263"/>
      <c r="AG1263"/>
      <c r="AH1263"/>
    </row>
    <row r="1264" spans="21:34" x14ac:dyDescent="0.2">
      <c r="U1264"/>
      <c r="V1264"/>
      <c r="W1264"/>
      <c r="X1264"/>
      <c r="Y1264"/>
      <c r="Z1264"/>
      <c r="AA1264"/>
      <c r="AB1264"/>
      <c r="AC1264"/>
      <c r="AD1264"/>
      <c r="AE1264"/>
      <c r="AF1264"/>
      <c r="AG1264"/>
      <c r="AH1264"/>
    </row>
    <row r="1265" spans="21:34" x14ac:dyDescent="0.2">
      <c r="U1265"/>
      <c r="V1265"/>
      <c r="W1265"/>
      <c r="X1265"/>
      <c r="Y1265"/>
      <c r="Z1265"/>
      <c r="AA1265"/>
      <c r="AB1265"/>
      <c r="AC1265"/>
      <c r="AD1265"/>
      <c r="AE1265"/>
      <c r="AF1265"/>
      <c r="AG1265"/>
      <c r="AH1265"/>
    </row>
    <row r="1266" spans="21:34" x14ac:dyDescent="0.2">
      <c r="U1266"/>
      <c r="V1266"/>
      <c r="W1266"/>
      <c r="X1266"/>
      <c r="Y1266"/>
      <c r="Z1266"/>
      <c r="AA1266"/>
      <c r="AB1266"/>
      <c r="AC1266"/>
      <c r="AD1266"/>
      <c r="AE1266"/>
      <c r="AF1266"/>
      <c r="AG1266"/>
      <c r="AH1266"/>
    </row>
    <row r="1267" spans="21:34" x14ac:dyDescent="0.2">
      <c r="U1267"/>
      <c r="V1267"/>
      <c r="W1267"/>
      <c r="X1267"/>
      <c r="Y1267"/>
      <c r="Z1267"/>
      <c r="AA1267"/>
      <c r="AB1267"/>
      <c r="AC1267"/>
      <c r="AD1267"/>
      <c r="AE1267"/>
      <c r="AF1267"/>
      <c r="AG1267"/>
      <c r="AH1267"/>
    </row>
    <row r="1268" spans="21:34" x14ac:dyDescent="0.2">
      <c r="U1268"/>
      <c r="V1268"/>
      <c r="W1268"/>
      <c r="X1268"/>
      <c r="Y1268"/>
      <c r="Z1268"/>
      <c r="AA1268"/>
      <c r="AB1268"/>
      <c r="AC1268"/>
      <c r="AD1268"/>
      <c r="AE1268"/>
      <c r="AF1268"/>
      <c r="AG1268"/>
      <c r="AH1268"/>
    </row>
    <row r="1269" spans="21:34" x14ac:dyDescent="0.2">
      <c r="U1269"/>
      <c r="V1269"/>
      <c r="W1269"/>
      <c r="X1269"/>
      <c r="Y1269"/>
      <c r="Z1269"/>
      <c r="AA1269"/>
      <c r="AB1269"/>
      <c r="AC1269"/>
      <c r="AD1269"/>
      <c r="AE1269"/>
      <c r="AF1269"/>
      <c r="AG1269"/>
      <c r="AH1269"/>
    </row>
    <row r="1270" spans="21:34" x14ac:dyDescent="0.2">
      <c r="U1270"/>
      <c r="V1270"/>
      <c r="W1270"/>
      <c r="X1270"/>
      <c r="Y1270"/>
      <c r="Z1270"/>
      <c r="AA1270"/>
      <c r="AB1270"/>
      <c r="AC1270"/>
      <c r="AD1270"/>
      <c r="AE1270"/>
      <c r="AF1270"/>
      <c r="AG1270"/>
      <c r="AH1270"/>
    </row>
    <row r="1271" spans="21:34" x14ac:dyDescent="0.2">
      <c r="U1271"/>
      <c r="V1271"/>
      <c r="W1271"/>
      <c r="X1271"/>
      <c r="Y1271"/>
      <c r="Z1271"/>
      <c r="AA1271"/>
      <c r="AB1271"/>
      <c r="AC1271"/>
      <c r="AD1271"/>
      <c r="AE1271"/>
      <c r="AF1271"/>
      <c r="AG1271"/>
      <c r="AH1271"/>
    </row>
    <row r="1272" spans="21:34" x14ac:dyDescent="0.2">
      <c r="U1272"/>
      <c r="V1272"/>
      <c r="W1272"/>
      <c r="X1272"/>
      <c r="Y1272"/>
      <c r="Z1272"/>
      <c r="AA1272"/>
      <c r="AB1272"/>
      <c r="AC1272"/>
      <c r="AD1272"/>
      <c r="AE1272"/>
      <c r="AF1272"/>
      <c r="AG1272"/>
      <c r="AH1272"/>
    </row>
    <row r="1273" spans="21:34" x14ac:dyDescent="0.2">
      <c r="U1273"/>
      <c r="V1273"/>
      <c r="W1273"/>
      <c r="X1273"/>
      <c r="Y1273"/>
      <c r="Z1273"/>
      <c r="AA1273"/>
      <c r="AB1273"/>
      <c r="AC1273"/>
      <c r="AD1273"/>
      <c r="AE1273"/>
      <c r="AF1273"/>
      <c r="AG1273"/>
      <c r="AH1273"/>
    </row>
    <row r="1274" spans="21:34" x14ac:dyDescent="0.2">
      <c r="U1274"/>
      <c r="V1274"/>
      <c r="W1274"/>
      <c r="X1274"/>
      <c r="Y1274"/>
      <c r="Z1274"/>
      <c r="AA1274"/>
      <c r="AB1274"/>
      <c r="AC1274"/>
      <c r="AD1274"/>
      <c r="AE1274"/>
      <c r="AF1274"/>
      <c r="AG1274"/>
      <c r="AH1274"/>
    </row>
    <row r="1275" spans="21:34" x14ac:dyDescent="0.2">
      <c r="U1275"/>
      <c r="V1275"/>
      <c r="W1275"/>
      <c r="X1275"/>
      <c r="Y1275"/>
      <c r="Z1275"/>
      <c r="AA1275"/>
      <c r="AB1275"/>
      <c r="AC1275"/>
      <c r="AD1275"/>
      <c r="AE1275"/>
      <c r="AF1275"/>
      <c r="AG1275"/>
      <c r="AH1275"/>
    </row>
    <row r="1276" spans="21:34" x14ac:dyDescent="0.2">
      <c r="U1276"/>
      <c r="V1276"/>
      <c r="W1276"/>
      <c r="X1276"/>
      <c r="Y1276"/>
      <c r="Z1276"/>
      <c r="AA1276"/>
      <c r="AB1276"/>
      <c r="AC1276"/>
      <c r="AD1276"/>
      <c r="AE1276"/>
      <c r="AF1276"/>
      <c r="AG1276"/>
      <c r="AH1276"/>
    </row>
    <row r="1277" spans="21:34" x14ac:dyDescent="0.2">
      <c r="U1277"/>
      <c r="V1277"/>
      <c r="W1277"/>
      <c r="X1277"/>
      <c r="Y1277"/>
      <c r="Z1277"/>
      <c r="AA1277"/>
      <c r="AB1277"/>
      <c r="AC1277"/>
      <c r="AD1277"/>
      <c r="AE1277"/>
      <c r="AF1277"/>
      <c r="AG1277"/>
      <c r="AH1277"/>
    </row>
    <row r="1278" spans="21:34" x14ac:dyDescent="0.2">
      <c r="U1278"/>
      <c r="V1278"/>
      <c r="W1278"/>
      <c r="X1278"/>
      <c r="Y1278"/>
      <c r="Z1278"/>
      <c r="AA1278"/>
      <c r="AB1278"/>
      <c r="AC1278"/>
      <c r="AD1278"/>
      <c r="AE1278"/>
      <c r="AF1278"/>
      <c r="AG1278"/>
      <c r="AH1278"/>
    </row>
    <row r="1279" spans="21:34" x14ac:dyDescent="0.2">
      <c r="U1279"/>
      <c r="V1279"/>
      <c r="W1279"/>
      <c r="X1279"/>
      <c r="Y1279"/>
      <c r="Z1279"/>
      <c r="AA1279"/>
      <c r="AB1279"/>
      <c r="AC1279"/>
      <c r="AD1279"/>
      <c r="AE1279"/>
      <c r="AF1279"/>
      <c r="AG1279"/>
      <c r="AH1279"/>
    </row>
    <row r="1280" spans="21:34" x14ac:dyDescent="0.2">
      <c r="U1280"/>
      <c r="V1280"/>
      <c r="W1280"/>
      <c r="X1280"/>
      <c r="Y1280"/>
      <c r="Z1280"/>
      <c r="AA1280"/>
      <c r="AB1280"/>
      <c r="AC1280"/>
      <c r="AD1280"/>
      <c r="AE1280"/>
      <c r="AF1280"/>
      <c r="AG1280"/>
      <c r="AH1280"/>
    </row>
    <row r="1281" spans="21:34" x14ac:dyDescent="0.2">
      <c r="U1281"/>
      <c r="V1281"/>
      <c r="W1281"/>
      <c r="X1281"/>
      <c r="Y1281"/>
      <c r="Z1281"/>
      <c r="AA1281"/>
      <c r="AB1281"/>
      <c r="AC1281"/>
      <c r="AD1281"/>
      <c r="AE1281"/>
      <c r="AF1281"/>
      <c r="AG1281"/>
      <c r="AH1281"/>
    </row>
    <row r="1282" spans="21:34" x14ac:dyDescent="0.2">
      <c r="U1282"/>
      <c r="V1282"/>
      <c r="W1282"/>
      <c r="X1282"/>
      <c r="Y1282"/>
      <c r="Z1282"/>
      <c r="AA1282"/>
      <c r="AB1282"/>
      <c r="AC1282"/>
      <c r="AD1282"/>
      <c r="AE1282"/>
      <c r="AF1282"/>
      <c r="AG1282"/>
      <c r="AH1282"/>
    </row>
    <row r="1283" spans="21:34" x14ac:dyDescent="0.2">
      <c r="U1283"/>
      <c r="V1283"/>
      <c r="W1283"/>
      <c r="X1283"/>
      <c r="Y1283"/>
      <c r="Z1283"/>
      <c r="AA1283"/>
      <c r="AB1283"/>
      <c r="AC1283"/>
      <c r="AD1283"/>
      <c r="AE1283"/>
      <c r="AF1283"/>
      <c r="AG1283"/>
      <c r="AH1283"/>
    </row>
    <row r="1284" spans="21:34" x14ac:dyDescent="0.2">
      <c r="U1284"/>
      <c r="V1284"/>
      <c r="W1284"/>
      <c r="X1284"/>
      <c r="Y1284"/>
      <c r="Z1284"/>
      <c r="AA1284"/>
      <c r="AB1284"/>
      <c r="AC1284"/>
      <c r="AD1284"/>
      <c r="AE1284"/>
      <c r="AF1284"/>
      <c r="AG1284"/>
      <c r="AH1284"/>
    </row>
    <row r="1285" spans="21:34" x14ac:dyDescent="0.2">
      <c r="U1285"/>
      <c r="V1285"/>
      <c r="W1285"/>
      <c r="X1285"/>
      <c r="Y1285"/>
      <c r="Z1285"/>
      <c r="AA1285"/>
      <c r="AB1285"/>
      <c r="AC1285"/>
      <c r="AD1285"/>
      <c r="AE1285"/>
      <c r="AF1285"/>
      <c r="AG1285"/>
      <c r="AH1285"/>
    </row>
    <row r="1286" spans="21:34" x14ac:dyDescent="0.2">
      <c r="U1286"/>
      <c r="V1286"/>
      <c r="W1286"/>
      <c r="X1286"/>
      <c r="Y1286"/>
      <c r="Z1286"/>
      <c r="AA1286"/>
      <c r="AB1286"/>
      <c r="AC1286"/>
      <c r="AD1286"/>
      <c r="AE1286"/>
      <c r="AF1286"/>
      <c r="AG1286"/>
      <c r="AH1286"/>
    </row>
    <row r="1287" spans="21:34" x14ac:dyDescent="0.2">
      <c r="U1287"/>
      <c r="V1287"/>
      <c r="W1287"/>
      <c r="X1287"/>
      <c r="Y1287"/>
      <c r="Z1287"/>
      <c r="AA1287"/>
      <c r="AB1287"/>
      <c r="AC1287"/>
      <c r="AD1287"/>
      <c r="AE1287"/>
      <c r="AF1287"/>
      <c r="AG1287"/>
      <c r="AH1287"/>
    </row>
    <row r="1288" spans="21:34" x14ac:dyDescent="0.2">
      <c r="U1288"/>
      <c r="V1288"/>
      <c r="W1288"/>
      <c r="X1288"/>
      <c r="Y1288"/>
      <c r="Z1288"/>
      <c r="AA1288"/>
      <c r="AB1288"/>
      <c r="AC1288"/>
      <c r="AD1288"/>
      <c r="AE1288"/>
      <c r="AF1288"/>
      <c r="AG1288"/>
      <c r="AH1288"/>
    </row>
    <row r="1289" spans="21:34" x14ac:dyDescent="0.2">
      <c r="U1289"/>
      <c r="V1289"/>
      <c r="W1289"/>
      <c r="X1289"/>
      <c r="Y1289"/>
      <c r="Z1289"/>
      <c r="AA1289"/>
      <c r="AB1289"/>
      <c r="AC1289"/>
      <c r="AD1289"/>
      <c r="AE1289"/>
      <c r="AF1289"/>
      <c r="AG1289"/>
      <c r="AH1289"/>
    </row>
    <row r="1290" spans="21:34" x14ac:dyDescent="0.2">
      <c r="U1290"/>
      <c r="V1290"/>
      <c r="W1290"/>
      <c r="X1290"/>
      <c r="Y1290"/>
      <c r="Z1290"/>
      <c r="AA1290"/>
      <c r="AB1290"/>
      <c r="AC1290"/>
      <c r="AD1290"/>
      <c r="AE1290"/>
      <c r="AF1290"/>
      <c r="AG1290"/>
      <c r="AH1290"/>
    </row>
    <row r="1291" spans="21:34" x14ac:dyDescent="0.2">
      <c r="U1291"/>
      <c r="V1291"/>
      <c r="W1291"/>
      <c r="X1291"/>
      <c r="Y1291"/>
      <c r="Z1291"/>
      <c r="AA1291"/>
      <c r="AB1291"/>
      <c r="AC1291"/>
      <c r="AD1291"/>
      <c r="AE1291"/>
      <c r="AF1291"/>
      <c r="AG1291"/>
      <c r="AH1291"/>
    </row>
    <row r="1292" spans="21:34" x14ac:dyDescent="0.2">
      <c r="U1292"/>
      <c r="V1292"/>
      <c r="W1292"/>
      <c r="X1292"/>
      <c r="Y1292"/>
      <c r="Z1292"/>
      <c r="AA1292"/>
      <c r="AB1292"/>
      <c r="AC1292"/>
      <c r="AD1292"/>
      <c r="AE1292"/>
      <c r="AF1292"/>
      <c r="AG1292"/>
      <c r="AH1292"/>
    </row>
    <row r="1293" spans="21:34" x14ac:dyDescent="0.2">
      <c r="U1293"/>
      <c r="V1293"/>
      <c r="W1293"/>
      <c r="X1293"/>
      <c r="Y1293"/>
      <c r="Z1293"/>
      <c r="AA1293"/>
      <c r="AB1293"/>
      <c r="AC1293"/>
      <c r="AD1293"/>
      <c r="AE1293"/>
      <c r="AF1293"/>
      <c r="AG1293"/>
      <c r="AH1293"/>
    </row>
    <row r="1294" spans="21:34" x14ac:dyDescent="0.2">
      <c r="U1294"/>
      <c r="V1294"/>
      <c r="W1294"/>
      <c r="X1294"/>
      <c r="Y1294"/>
      <c r="Z1294"/>
      <c r="AA1294"/>
      <c r="AB1294"/>
      <c r="AC1294"/>
      <c r="AD1294"/>
      <c r="AE1294"/>
      <c r="AF1294"/>
      <c r="AG1294"/>
      <c r="AH1294"/>
    </row>
    <row r="1295" spans="21:34" x14ac:dyDescent="0.2">
      <c r="U1295"/>
      <c r="V1295"/>
      <c r="W1295"/>
      <c r="X1295"/>
      <c r="Y1295"/>
      <c r="Z1295"/>
      <c r="AA1295"/>
      <c r="AB1295"/>
      <c r="AC1295"/>
      <c r="AD1295"/>
      <c r="AE1295"/>
      <c r="AF1295"/>
      <c r="AG1295"/>
      <c r="AH1295"/>
    </row>
    <row r="1296" spans="21:34" x14ac:dyDescent="0.2">
      <c r="U1296"/>
      <c r="V1296"/>
      <c r="W1296"/>
      <c r="X1296"/>
      <c r="Y1296"/>
      <c r="Z1296"/>
      <c r="AA1296"/>
      <c r="AB1296"/>
      <c r="AC1296"/>
      <c r="AD1296"/>
      <c r="AE1296"/>
      <c r="AF1296"/>
      <c r="AG1296"/>
      <c r="AH1296"/>
    </row>
    <row r="1297" spans="21:34" x14ac:dyDescent="0.2">
      <c r="U1297"/>
      <c r="V1297"/>
      <c r="W1297"/>
      <c r="X1297"/>
      <c r="Y1297"/>
      <c r="Z1297"/>
      <c r="AA1297"/>
      <c r="AB1297"/>
      <c r="AC1297"/>
      <c r="AD1297"/>
      <c r="AE1297"/>
      <c r="AF1297"/>
      <c r="AG1297"/>
      <c r="AH1297"/>
    </row>
    <row r="1298" spans="21:34" x14ac:dyDescent="0.2">
      <c r="U1298"/>
      <c r="V1298"/>
      <c r="W1298"/>
      <c r="X1298"/>
      <c r="Y1298"/>
      <c r="Z1298"/>
      <c r="AA1298"/>
      <c r="AB1298"/>
      <c r="AC1298"/>
      <c r="AD1298"/>
      <c r="AE1298"/>
      <c r="AF1298"/>
      <c r="AG1298"/>
      <c r="AH1298"/>
    </row>
    <row r="1299" spans="21:34" x14ac:dyDescent="0.2">
      <c r="U1299"/>
      <c r="V1299"/>
      <c r="W1299"/>
      <c r="X1299"/>
      <c r="Y1299"/>
      <c r="Z1299"/>
      <c r="AA1299"/>
      <c r="AB1299"/>
      <c r="AC1299"/>
      <c r="AD1299"/>
      <c r="AE1299"/>
      <c r="AF1299"/>
      <c r="AG1299"/>
      <c r="AH1299"/>
    </row>
    <row r="1300" spans="21:34" x14ac:dyDescent="0.2">
      <c r="U1300"/>
      <c r="V1300"/>
      <c r="W1300"/>
      <c r="X1300"/>
      <c r="Y1300"/>
      <c r="Z1300"/>
      <c r="AA1300"/>
      <c r="AB1300"/>
      <c r="AC1300"/>
      <c r="AD1300"/>
      <c r="AE1300"/>
      <c r="AF1300"/>
      <c r="AG1300"/>
      <c r="AH1300"/>
    </row>
    <row r="1301" spans="21:34" x14ac:dyDescent="0.2">
      <c r="U1301"/>
      <c r="V1301"/>
      <c r="W1301"/>
      <c r="X1301"/>
      <c r="Y1301"/>
      <c r="Z1301"/>
      <c r="AA1301"/>
      <c r="AB1301"/>
      <c r="AC1301"/>
      <c r="AD1301"/>
      <c r="AE1301"/>
      <c r="AF1301"/>
      <c r="AG1301"/>
      <c r="AH1301"/>
    </row>
    <row r="1302" spans="21:34" x14ac:dyDescent="0.2">
      <c r="U1302"/>
      <c r="V1302"/>
      <c r="W1302"/>
      <c r="X1302"/>
      <c r="Y1302"/>
      <c r="Z1302"/>
      <c r="AA1302"/>
      <c r="AB1302"/>
      <c r="AC1302"/>
      <c r="AD1302"/>
      <c r="AE1302"/>
      <c r="AF1302"/>
      <c r="AG1302"/>
      <c r="AH1302"/>
    </row>
    <row r="1303" spans="21:34" x14ac:dyDescent="0.2">
      <c r="U1303"/>
      <c r="V1303"/>
      <c r="W1303"/>
      <c r="X1303"/>
      <c r="Y1303"/>
      <c r="Z1303"/>
      <c r="AA1303"/>
      <c r="AB1303"/>
      <c r="AC1303"/>
      <c r="AD1303"/>
      <c r="AE1303"/>
      <c r="AF1303"/>
      <c r="AG1303"/>
      <c r="AH1303"/>
    </row>
    <row r="1304" spans="21:34" x14ac:dyDescent="0.2">
      <c r="U1304"/>
      <c r="V1304"/>
      <c r="W1304"/>
      <c r="X1304"/>
      <c r="Y1304"/>
      <c r="Z1304"/>
      <c r="AA1304"/>
      <c r="AB1304"/>
      <c r="AC1304"/>
      <c r="AD1304"/>
      <c r="AE1304"/>
      <c r="AF1304"/>
      <c r="AG1304"/>
      <c r="AH1304"/>
    </row>
    <row r="1305" spans="21:34" x14ac:dyDescent="0.2">
      <c r="U1305"/>
      <c r="V1305"/>
      <c r="W1305"/>
      <c r="X1305"/>
      <c r="Y1305"/>
      <c r="Z1305"/>
      <c r="AA1305"/>
      <c r="AB1305"/>
      <c r="AC1305"/>
      <c r="AD1305"/>
      <c r="AE1305"/>
      <c r="AF1305"/>
      <c r="AG1305"/>
      <c r="AH1305"/>
    </row>
    <row r="1306" spans="21:34" x14ac:dyDescent="0.2">
      <c r="U1306"/>
      <c r="V1306"/>
      <c r="W1306"/>
      <c r="X1306"/>
      <c r="Y1306"/>
      <c r="Z1306"/>
      <c r="AA1306"/>
      <c r="AB1306"/>
      <c r="AC1306"/>
      <c r="AD1306"/>
      <c r="AE1306"/>
      <c r="AF1306"/>
      <c r="AG1306"/>
      <c r="AH1306"/>
    </row>
    <row r="1307" spans="21:34" x14ac:dyDescent="0.2">
      <c r="U1307"/>
      <c r="V1307"/>
      <c r="W1307"/>
      <c r="X1307"/>
      <c r="Y1307"/>
      <c r="Z1307"/>
      <c r="AA1307"/>
      <c r="AB1307"/>
      <c r="AC1307"/>
      <c r="AD1307"/>
      <c r="AE1307"/>
      <c r="AF1307"/>
      <c r="AG1307"/>
      <c r="AH1307"/>
    </row>
    <row r="1308" spans="21:34" x14ac:dyDescent="0.2">
      <c r="U1308"/>
      <c r="V1308"/>
      <c r="W1308"/>
      <c r="X1308"/>
      <c r="Y1308"/>
      <c r="Z1308"/>
      <c r="AA1308"/>
      <c r="AB1308"/>
      <c r="AC1308"/>
      <c r="AD1308"/>
      <c r="AE1308"/>
      <c r="AF1308"/>
      <c r="AG1308"/>
      <c r="AH1308"/>
    </row>
    <row r="1309" spans="21:34" x14ac:dyDescent="0.2">
      <c r="U1309"/>
      <c r="V1309"/>
      <c r="W1309"/>
      <c r="X1309"/>
      <c r="Y1309"/>
      <c r="Z1309"/>
      <c r="AA1309"/>
      <c r="AB1309"/>
      <c r="AC1309"/>
      <c r="AD1309"/>
      <c r="AE1309"/>
      <c r="AF1309"/>
      <c r="AG1309"/>
      <c r="AH1309"/>
    </row>
    <row r="1310" spans="21:34" x14ac:dyDescent="0.2">
      <c r="U1310"/>
      <c r="V1310"/>
      <c r="W1310"/>
      <c r="X1310"/>
      <c r="Y1310"/>
      <c r="Z1310"/>
      <c r="AA1310"/>
      <c r="AB1310"/>
      <c r="AC1310"/>
      <c r="AD1310"/>
      <c r="AE1310"/>
      <c r="AF1310"/>
      <c r="AG1310"/>
      <c r="AH1310"/>
    </row>
    <row r="1311" spans="21:34" x14ac:dyDescent="0.2">
      <c r="U1311"/>
      <c r="V1311"/>
      <c r="W1311"/>
      <c r="X1311"/>
      <c r="Y1311"/>
      <c r="Z1311"/>
      <c r="AA1311"/>
      <c r="AB1311"/>
      <c r="AC1311"/>
      <c r="AD1311"/>
      <c r="AE1311"/>
      <c r="AF1311"/>
      <c r="AG1311"/>
      <c r="AH1311"/>
    </row>
    <row r="1312" spans="21:34" x14ac:dyDescent="0.2">
      <c r="U1312"/>
      <c r="V1312"/>
      <c r="W1312"/>
      <c r="X1312"/>
      <c r="Y1312"/>
      <c r="Z1312"/>
      <c r="AA1312"/>
      <c r="AB1312"/>
      <c r="AC1312"/>
      <c r="AD1312"/>
      <c r="AE1312"/>
      <c r="AF1312"/>
      <c r="AG1312"/>
      <c r="AH1312"/>
    </row>
    <row r="1313" spans="21:34" x14ac:dyDescent="0.2">
      <c r="U1313"/>
      <c r="V1313"/>
      <c r="W1313"/>
      <c r="X1313"/>
      <c r="Y1313"/>
      <c r="Z1313"/>
      <c r="AA1313"/>
      <c r="AB1313"/>
      <c r="AC1313"/>
      <c r="AD1313"/>
      <c r="AE1313"/>
      <c r="AF1313"/>
      <c r="AG1313"/>
      <c r="AH1313"/>
    </row>
    <row r="1314" spans="21:34" x14ac:dyDescent="0.2">
      <c r="U1314"/>
      <c r="V1314"/>
      <c r="W1314"/>
      <c r="X1314"/>
      <c r="Y1314"/>
      <c r="Z1314"/>
      <c r="AA1314"/>
      <c r="AB1314"/>
      <c r="AC1314"/>
      <c r="AD1314"/>
      <c r="AE1314"/>
      <c r="AF1314"/>
      <c r="AG1314"/>
      <c r="AH1314"/>
    </row>
    <row r="1315" spans="21:34" x14ac:dyDescent="0.2">
      <c r="U1315"/>
      <c r="V1315"/>
      <c r="W1315"/>
      <c r="X1315"/>
      <c r="Y1315"/>
      <c r="Z1315"/>
      <c r="AA1315"/>
      <c r="AB1315"/>
      <c r="AC1315"/>
      <c r="AD1315"/>
      <c r="AE1315"/>
      <c r="AF1315"/>
      <c r="AG1315"/>
      <c r="AH1315"/>
    </row>
    <row r="1316" spans="21:34" x14ac:dyDescent="0.2">
      <c r="U1316"/>
      <c r="V1316"/>
      <c r="W1316"/>
      <c r="X1316"/>
      <c r="Y1316"/>
      <c r="Z1316"/>
      <c r="AA1316"/>
      <c r="AB1316"/>
      <c r="AC1316"/>
      <c r="AD1316"/>
      <c r="AE1316"/>
      <c r="AF1316"/>
      <c r="AG1316"/>
      <c r="AH1316"/>
    </row>
    <row r="1317" spans="21:34" x14ac:dyDescent="0.2">
      <c r="U1317"/>
      <c r="V1317"/>
      <c r="W1317"/>
      <c r="X1317"/>
      <c r="Y1317"/>
      <c r="Z1317"/>
      <c r="AA1317"/>
      <c r="AB1317"/>
      <c r="AC1317"/>
      <c r="AD1317"/>
      <c r="AE1317"/>
      <c r="AF1317"/>
      <c r="AG1317"/>
      <c r="AH1317"/>
    </row>
    <row r="1318" spans="21:34" x14ac:dyDescent="0.2">
      <c r="U1318"/>
      <c r="V1318"/>
      <c r="W1318"/>
      <c r="X1318"/>
      <c r="Y1318"/>
      <c r="Z1318"/>
      <c r="AA1318"/>
      <c r="AB1318"/>
      <c r="AC1318"/>
      <c r="AD1318"/>
      <c r="AE1318"/>
      <c r="AF1318"/>
      <c r="AG1318"/>
      <c r="AH1318"/>
    </row>
    <row r="1319" spans="21:34" x14ac:dyDescent="0.2">
      <c r="U1319"/>
      <c r="V1319"/>
      <c r="W1319"/>
      <c r="X1319"/>
      <c r="Y1319"/>
      <c r="Z1319"/>
      <c r="AA1319"/>
      <c r="AB1319"/>
      <c r="AC1319"/>
      <c r="AD1319"/>
      <c r="AE1319"/>
      <c r="AF1319"/>
      <c r="AG1319"/>
      <c r="AH1319"/>
    </row>
    <row r="1320" spans="21:34" x14ac:dyDescent="0.2">
      <c r="U1320"/>
      <c r="V1320"/>
      <c r="W1320"/>
      <c r="X1320"/>
      <c r="Y1320"/>
      <c r="Z1320"/>
      <c r="AA1320"/>
      <c r="AB1320"/>
      <c r="AC1320"/>
      <c r="AD1320"/>
      <c r="AE1320"/>
      <c r="AF1320"/>
      <c r="AG1320"/>
      <c r="AH1320"/>
    </row>
    <row r="1321" spans="21:34" x14ac:dyDescent="0.2">
      <c r="U1321"/>
      <c r="V1321"/>
      <c r="W1321"/>
      <c r="X1321"/>
      <c r="Y1321"/>
      <c r="Z1321"/>
      <c r="AA1321"/>
      <c r="AB1321"/>
      <c r="AC1321"/>
      <c r="AD1321"/>
      <c r="AE1321"/>
      <c r="AF1321"/>
      <c r="AG1321"/>
      <c r="AH1321"/>
    </row>
    <row r="1322" spans="21:34" x14ac:dyDescent="0.2">
      <c r="U1322"/>
      <c r="V1322"/>
      <c r="W1322"/>
      <c r="X1322"/>
      <c r="Y1322"/>
      <c r="Z1322"/>
      <c r="AA1322"/>
      <c r="AB1322"/>
      <c r="AC1322"/>
      <c r="AD1322"/>
      <c r="AE1322"/>
      <c r="AF1322"/>
      <c r="AG1322"/>
      <c r="AH1322"/>
    </row>
    <row r="1323" spans="21:34" x14ac:dyDescent="0.2">
      <c r="U1323"/>
      <c r="V1323"/>
      <c r="W1323"/>
      <c r="X1323"/>
      <c r="Y1323"/>
      <c r="Z1323"/>
      <c r="AA1323"/>
      <c r="AB1323"/>
      <c r="AC1323"/>
      <c r="AD1323"/>
      <c r="AE1323"/>
      <c r="AF1323"/>
      <c r="AG1323"/>
      <c r="AH1323"/>
    </row>
    <row r="1324" spans="21:34" x14ac:dyDescent="0.2">
      <c r="U1324"/>
      <c r="V1324"/>
      <c r="W1324"/>
      <c r="X1324"/>
      <c r="Y1324"/>
      <c r="Z1324"/>
      <c r="AA1324"/>
      <c r="AB1324"/>
      <c r="AC1324"/>
      <c r="AD1324"/>
      <c r="AE1324"/>
      <c r="AF1324"/>
      <c r="AG1324"/>
      <c r="AH1324"/>
    </row>
    <row r="1325" spans="21:34" x14ac:dyDescent="0.2">
      <c r="U1325"/>
      <c r="V1325"/>
      <c r="W1325"/>
      <c r="X1325"/>
      <c r="Y1325"/>
      <c r="Z1325"/>
      <c r="AA1325"/>
      <c r="AB1325"/>
      <c r="AC1325"/>
      <c r="AD1325"/>
      <c r="AE1325"/>
      <c r="AF1325"/>
      <c r="AG1325"/>
      <c r="AH1325"/>
    </row>
    <row r="1326" spans="21:34" x14ac:dyDescent="0.2">
      <c r="U1326"/>
      <c r="V1326"/>
      <c r="W1326"/>
      <c r="X1326"/>
      <c r="Y1326"/>
      <c r="Z1326"/>
      <c r="AA1326"/>
      <c r="AB1326"/>
      <c r="AC1326"/>
      <c r="AD1326"/>
      <c r="AE1326"/>
      <c r="AF1326"/>
      <c r="AG1326"/>
      <c r="AH1326"/>
    </row>
    <row r="1327" spans="21:34" x14ac:dyDescent="0.2">
      <c r="U1327"/>
      <c r="V1327"/>
      <c r="W1327"/>
      <c r="X1327"/>
      <c r="Y1327"/>
      <c r="Z1327"/>
      <c r="AA1327"/>
      <c r="AB1327"/>
      <c r="AC1327"/>
      <c r="AD1327"/>
      <c r="AE1327"/>
      <c r="AF1327"/>
      <c r="AG1327"/>
      <c r="AH1327"/>
    </row>
    <row r="1328" spans="21:34" x14ac:dyDescent="0.2">
      <c r="U1328"/>
      <c r="V1328"/>
      <c r="W1328"/>
      <c r="X1328"/>
      <c r="Y1328"/>
      <c r="Z1328"/>
      <c r="AA1328"/>
      <c r="AB1328"/>
      <c r="AC1328"/>
      <c r="AD1328"/>
      <c r="AE1328"/>
      <c r="AF1328"/>
      <c r="AG1328"/>
      <c r="AH1328"/>
    </row>
    <row r="1329" spans="21:34" x14ac:dyDescent="0.2">
      <c r="U1329"/>
      <c r="V1329"/>
      <c r="W1329"/>
      <c r="X1329"/>
      <c r="Y1329"/>
      <c r="Z1329"/>
      <c r="AA1329"/>
      <c r="AB1329"/>
      <c r="AC1329"/>
      <c r="AD1329"/>
      <c r="AE1329"/>
      <c r="AF1329"/>
      <c r="AG1329"/>
      <c r="AH1329"/>
    </row>
    <row r="1330" spans="21:34" x14ac:dyDescent="0.2">
      <c r="U1330"/>
      <c r="V1330"/>
      <c r="W1330"/>
      <c r="X1330"/>
      <c r="Y1330"/>
      <c r="Z1330"/>
      <c r="AA1330"/>
      <c r="AB1330"/>
      <c r="AC1330"/>
      <c r="AD1330"/>
      <c r="AE1330"/>
      <c r="AF1330"/>
      <c r="AG1330"/>
      <c r="AH1330"/>
    </row>
    <row r="1331" spans="21:34" x14ac:dyDescent="0.2">
      <c r="U1331"/>
      <c r="V1331"/>
      <c r="W1331"/>
      <c r="X1331"/>
      <c r="Y1331"/>
      <c r="Z1331"/>
      <c r="AA1331"/>
      <c r="AB1331"/>
      <c r="AC1331"/>
      <c r="AD1331"/>
      <c r="AE1331"/>
      <c r="AF1331"/>
      <c r="AG1331"/>
      <c r="AH1331"/>
    </row>
    <row r="1332" spans="21:34" x14ac:dyDescent="0.2">
      <c r="U1332"/>
      <c r="V1332"/>
      <c r="W1332"/>
      <c r="X1332"/>
      <c r="Y1332"/>
      <c r="Z1332"/>
      <c r="AA1332"/>
      <c r="AB1332"/>
      <c r="AC1332"/>
      <c r="AD1332"/>
      <c r="AE1332"/>
      <c r="AF1332"/>
      <c r="AG1332"/>
      <c r="AH1332"/>
    </row>
    <row r="1333" spans="21:34" x14ac:dyDescent="0.2">
      <c r="U1333"/>
      <c r="V1333"/>
      <c r="W1333"/>
      <c r="X1333"/>
      <c r="Y1333"/>
      <c r="Z1333"/>
      <c r="AA1333"/>
      <c r="AB1333"/>
      <c r="AC1333"/>
      <c r="AD1333"/>
      <c r="AE1333"/>
      <c r="AF1333"/>
      <c r="AG1333"/>
      <c r="AH1333"/>
    </row>
    <row r="1334" spans="21:34" x14ac:dyDescent="0.2">
      <c r="U1334"/>
      <c r="V1334"/>
      <c r="W1334"/>
      <c r="X1334"/>
      <c r="Y1334"/>
      <c r="Z1334"/>
      <c r="AA1334"/>
      <c r="AB1334"/>
      <c r="AC1334"/>
      <c r="AD1334"/>
      <c r="AE1334"/>
      <c r="AF1334"/>
      <c r="AG1334"/>
      <c r="AH1334"/>
    </row>
    <row r="1335" spans="21:34" x14ac:dyDescent="0.2">
      <c r="U1335"/>
      <c r="V1335"/>
      <c r="W1335"/>
      <c r="X1335"/>
      <c r="Y1335"/>
      <c r="Z1335"/>
      <c r="AA1335"/>
      <c r="AB1335"/>
      <c r="AC1335"/>
      <c r="AD1335"/>
      <c r="AE1335"/>
      <c r="AF1335"/>
      <c r="AG1335"/>
      <c r="AH1335"/>
    </row>
    <row r="1336" spans="21:34" x14ac:dyDescent="0.2">
      <c r="U1336"/>
      <c r="V1336"/>
      <c r="W1336"/>
      <c r="X1336"/>
      <c r="Y1336"/>
      <c r="Z1336"/>
      <c r="AA1336"/>
      <c r="AB1336"/>
      <c r="AC1336"/>
      <c r="AD1336"/>
      <c r="AE1336"/>
      <c r="AF1336"/>
      <c r="AG1336"/>
      <c r="AH1336"/>
    </row>
    <row r="1337" spans="21:34" x14ac:dyDescent="0.2">
      <c r="U1337"/>
      <c r="V1337"/>
      <c r="W1337"/>
      <c r="X1337"/>
      <c r="Y1337"/>
      <c r="Z1337"/>
      <c r="AA1337"/>
      <c r="AB1337"/>
      <c r="AC1337"/>
      <c r="AD1337"/>
      <c r="AE1337"/>
      <c r="AF1337"/>
      <c r="AG1337"/>
      <c r="AH1337"/>
    </row>
    <row r="1338" spans="21:34" x14ac:dyDescent="0.2">
      <c r="U1338"/>
      <c r="V1338"/>
      <c r="W1338"/>
      <c r="X1338"/>
      <c r="Y1338"/>
      <c r="Z1338"/>
      <c r="AA1338"/>
      <c r="AB1338"/>
      <c r="AC1338"/>
      <c r="AD1338"/>
      <c r="AE1338"/>
      <c r="AF1338"/>
      <c r="AG1338"/>
      <c r="AH1338"/>
    </row>
    <row r="1339" spans="21:34" x14ac:dyDescent="0.2">
      <c r="U1339"/>
      <c r="V1339"/>
      <c r="W1339"/>
      <c r="X1339"/>
      <c r="Y1339"/>
      <c r="Z1339"/>
      <c r="AA1339"/>
      <c r="AB1339"/>
      <c r="AC1339"/>
      <c r="AD1339"/>
      <c r="AE1339"/>
      <c r="AF1339"/>
      <c r="AG1339"/>
      <c r="AH1339"/>
    </row>
    <row r="1340" spans="21:34" x14ac:dyDescent="0.2">
      <c r="U1340"/>
      <c r="V1340"/>
      <c r="W1340"/>
      <c r="X1340"/>
      <c r="Y1340"/>
      <c r="Z1340"/>
      <c r="AA1340"/>
      <c r="AB1340"/>
      <c r="AC1340"/>
      <c r="AD1340"/>
      <c r="AE1340"/>
      <c r="AF1340"/>
      <c r="AG1340"/>
      <c r="AH1340"/>
    </row>
    <row r="1341" spans="21:34" x14ac:dyDescent="0.2">
      <c r="U1341"/>
      <c r="V1341"/>
      <c r="W1341"/>
      <c r="X1341"/>
      <c r="Y1341"/>
      <c r="Z1341"/>
      <c r="AA1341"/>
      <c r="AB1341"/>
      <c r="AC1341"/>
      <c r="AD1341"/>
      <c r="AE1341"/>
      <c r="AF1341"/>
      <c r="AG1341"/>
      <c r="AH1341"/>
    </row>
    <row r="1342" spans="21:34" x14ac:dyDescent="0.2">
      <c r="U1342"/>
      <c r="V1342"/>
      <c r="W1342"/>
      <c r="X1342"/>
      <c r="Y1342"/>
      <c r="Z1342"/>
      <c r="AA1342"/>
      <c r="AB1342"/>
      <c r="AC1342"/>
      <c r="AD1342"/>
      <c r="AE1342"/>
      <c r="AF1342"/>
      <c r="AG1342"/>
      <c r="AH1342"/>
    </row>
    <row r="1343" spans="21:34" x14ac:dyDescent="0.2">
      <c r="U1343"/>
      <c r="V1343"/>
      <c r="W1343"/>
      <c r="X1343"/>
      <c r="Y1343"/>
      <c r="Z1343"/>
      <c r="AA1343"/>
      <c r="AB1343"/>
      <c r="AC1343"/>
      <c r="AD1343"/>
      <c r="AE1343"/>
      <c r="AF1343"/>
      <c r="AG1343"/>
      <c r="AH1343"/>
    </row>
    <row r="1344" spans="21:34" x14ac:dyDescent="0.2">
      <c r="U1344"/>
      <c r="V1344"/>
      <c r="W1344"/>
      <c r="X1344"/>
      <c r="Y1344"/>
      <c r="Z1344"/>
      <c r="AA1344"/>
      <c r="AB1344"/>
      <c r="AC1344"/>
      <c r="AD1344"/>
      <c r="AE1344"/>
      <c r="AF1344"/>
      <c r="AG1344"/>
      <c r="AH1344"/>
    </row>
    <row r="1345" spans="21:34" x14ac:dyDescent="0.2">
      <c r="U1345"/>
      <c r="V1345"/>
      <c r="W1345"/>
      <c r="X1345"/>
      <c r="Y1345"/>
      <c r="Z1345"/>
      <c r="AA1345"/>
      <c r="AB1345"/>
      <c r="AC1345"/>
      <c r="AD1345"/>
      <c r="AE1345"/>
      <c r="AF1345"/>
      <c r="AG1345"/>
      <c r="AH1345"/>
    </row>
    <row r="1346" spans="21:34" x14ac:dyDescent="0.2">
      <c r="U1346"/>
      <c r="V1346"/>
      <c r="W1346"/>
      <c r="X1346"/>
      <c r="Y1346"/>
      <c r="Z1346"/>
      <c r="AA1346"/>
      <c r="AB1346"/>
      <c r="AC1346"/>
      <c r="AD1346"/>
      <c r="AE1346"/>
      <c r="AF1346"/>
      <c r="AG1346"/>
      <c r="AH1346"/>
    </row>
    <row r="1347" spans="21:34" x14ac:dyDescent="0.2">
      <c r="U1347"/>
      <c r="V1347"/>
      <c r="W1347"/>
      <c r="X1347"/>
      <c r="Y1347"/>
      <c r="Z1347"/>
      <c r="AA1347"/>
      <c r="AB1347"/>
      <c r="AC1347"/>
      <c r="AD1347"/>
      <c r="AE1347"/>
      <c r="AF1347"/>
      <c r="AG1347"/>
      <c r="AH1347"/>
    </row>
    <row r="1348" spans="21:34" x14ac:dyDescent="0.2">
      <c r="U1348"/>
      <c r="V1348"/>
      <c r="W1348"/>
      <c r="X1348"/>
      <c r="Y1348"/>
      <c r="Z1348"/>
      <c r="AA1348"/>
      <c r="AB1348"/>
      <c r="AC1348"/>
      <c r="AD1348"/>
      <c r="AE1348"/>
      <c r="AF1348"/>
      <c r="AG1348"/>
      <c r="AH1348"/>
    </row>
    <row r="1349" spans="21:34" x14ac:dyDescent="0.2">
      <c r="U1349"/>
      <c r="V1349"/>
      <c r="W1349"/>
      <c r="X1349"/>
      <c r="Y1349"/>
      <c r="Z1349"/>
      <c r="AA1349"/>
      <c r="AB1349"/>
      <c r="AC1349"/>
      <c r="AD1349"/>
      <c r="AE1349"/>
      <c r="AF1349"/>
      <c r="AG1349"/>
      <c r="AH1349"/>
    </row>
    <row r="1350" spans="21:34" x14ac:dyDescent="0.2">
      <c r="U1350"/>
      <c r="V1350"/>
      <c r="W1350"/>
      <c r="X1350"/>
      <c r="Y1350"/>
      <c r="Z1350"/>
      <c r="AA1350"/>
      <c r="AB1350"/>
      <c r="AC1350"/>
      <c r="AD1350"/>
      <c r="AE1350"/>
      <c r="AF1350"/>
      <c r="AG1350"/>
      <c r="AH1350"/>
    </row>
    <row r="1351" spans="21:34" x14ac:dyDescent="0.2">
      <c r="U1351"/>
      <c r="V1351"/>
      <c r="W1351"/>
      <c r="X1351"/>
      <c r="Y1351"/>
      <c r="Z1351"/>
      <c r="AA1351"/>
      <c r="AB1351"/>
      <c r="AC1351"/>
      <c r="AD1351"/>
      <c r="AE1351"/>
      <c r="AF1351"/>
      <c r="AG1351"/>
      <c r="AH1351"/>
    </row>
    <row r="1352" spans="21:34" x14ac:dyDescent="0.2">
      <c r="U1352"/>
      <c r="V1352"/>
      <c r="W1352"/>
      <c r="X1352"/>
      <c r="Y1352"/>
      <c r="Z1352"/>
      <c r="AA1352"/>
      <c r="AB1352"/>
      <c r="AC1352"/>
      <c r="AD1352"/>
      <c r="AE1352"/>
      <c r="AF1352"/>
      <c r="AG1352"/>
      <c r="AH1352"/>
    </row>
    <row r="1353" spans="21:34" x14ac:dyDescent="0.2">
      <c r="U1353"/>
      <c r="V1353"/>
      <c r="W1353"/>
      <c r="X1353"/>
      <c r="Y1353"/>
      <c r="Z1353"/>
      <c r="AA1353"/>
      <c r="AB1353"/>
      <c r="AC1353"/>
      <c r="AD1353"/>
      <c r="AE1353"/>
      <c r="AF1353"/>
      <c r="AG1353"/>
      <c r="AH1353"/>
    </row>
    <row r="1354" spans="21:34" x14ac:dyDescent="0.2">
      <c r="U1354"/>
      <c r="V1354"/>
      <c r="W1354"/>
      <c r="X1354"/>
      <c r="Y1354"/>
      <c r="Z1354"/>
      <c r="AA1354"/>
      <c r="AB1354"/>
      <c r="AC1354"/>
      <c r="AD1354"/>
      <c r="AE1354"/>
      <c r="AF1354"/>
      <c r="AG1354"/>
      <c r="AH1354"/>
    </row>
    <row r="1355" spans="21:34" x14ac:dyDescent="0.2">
      <c r="U1355"/>
      <c r="V1355"/>
      <c r="W1355"/>
      <c r="X1355"/>
      <c r="Y1355"/>
      <c r="Z1355"/>
      <c r="AA1355"/>
      <c r="AB1355"/>
      <c r="AC1355"/>
      <c r="AD1355"/>
      <c r="AE1355"/>
      <c r="AF1355"/>
      <c r="AG1355"/>
      <c r="AH1355"/>
    </row>
    <row r="1356" spans="21:34" x14ac:dyDescent="0.2">
      <c r="U1356"/>
      <c r="V1356"/>
      <c r="W1356"/>
      <c r="X1356"/>
      <c r="Y1356"/>
      <c r="Z1356"/>
      <c r="AA1356"/>
      <c r="AB1356"/>
      <c r="AC1356"/>
      <c r="AD1356"/>
      <c r="AE1356"/>
      <c r="AF1356"/>
      <c r="AG1356"/>
      <c r="AH1356"/>
    </row>
    <row r="1357" spans="21:34" x14ac:dyDescent="0.2">
      <c r="U1357"/>
      <c r="V1357"/>
      <c r="W1357"/>
      <c r="X1357"/>
      <c r="Y1357"/>
      <c r="Z1357"/>
      <c r="AA1357"/>
      <c r="AB1357"/>
      <c r="AC1357"/>
      <c r="AD1357"/>
      <c r="AE1357"/>
      <c r="AF1357"/>
      <c r="AG1357"/>
      <c r="AH1357"/>
    </row>
    <row r="1358" spans="21:34" x14ac:dyDescent="0.2">
      <c r="U1358"/>
      <c r="V1358"/>
      <c r="W1358"/>
      <c r="X1358"/>
      <c r="Y1358"/>
      <c r="Z1358"/>
      <c r="AA1358"/>
      <c r="AB1358"/>
      <c r="AC1358"/>
      <c r="AD1358"/>
      <c r="AE1358"/>
      <c r="AF1358"/>
      <c r="AG1358"/>
      <c r="AH1358"/>
    </row>
    <row r="1359" spans="21:34" x14ac:dyDescent="0.2">
      <c r="U1359"/>
      <c r="V1359"/>
      <c r="W1359"/>
      <c r="X1359"/>
      <c r="Y1359"/>
      <c r="Z1359"/>
      <c r="AA1359"/>
      <c r="AB1359"/>
      <c r="AC1359"/>
      <c r="AD1359"/>
      <c r="AE1359"/>
      <c r="AF1359"/>
      <c r="AG1359"/>
      <c r="AH1359"/>
    </row>
    <row r="1360" spans="21:34" x14ac:dyDescent="0.2">
      <c r="U1360"/>
      <c r="V1360"/>
      <c r="W1360"/>
      <c r="X1360"/>
      <c r="Y1360"/>
      <c r="Z1360"/>
      <c r="AA1360"/>
      <c r="AB1360"/>
      <c r="AC1360"/>
      <c r="AD1360"/>
      <c r="AE1360"/>
      <c r="AF1360"/>
      <c r="AG1360"/>
      <c r="AH1360"/>
    </row>
    <row r="1361" spans="21:34" x14ac:dyDescent="0.2">
      <c r="U1361"/>
      <c r="V1361"/>
      <c r="W1361"/>
      <c r="X1361"/>
      <c r="Y1361"/>
      <c r="Z1361"/>
      <c r="AA1361"/>
      <c r="AB1361"/>
      <c r="AC1361"/>
      <c r="AD1361"/>
      <c r="AE1361"/>
      <c r="AF1361"/>
      <c r="AG1361"/>
      <c r="AH1361"/>
    </row>
    <row r="1362" spans="21:34" x14ac:dyDescent="0.2">
      <c r="U1362"/>
      <c r="V1362"/>
      <c r="W1362"/>
      <c r="X1362"/>
      <c r="Y1362"/>
      <c r="Z1362"/>
      <c r="AA1362"/>
      <c r="AB1362"/>
      <c r="AC1362"/>
      <c r="AD1362"/>
      <c r="AE1362"/>
      <c r="AF1362"/>
      <c r="AG1362"/>
      <c r="AH1362"/>
    </row>
    <row r="1363" spans="21:34" x14ac:dyDescent="0.2">
      <c r="U1363"/>
      <c r="V1363"/>
      <c r="W1363"/>
      <c r="X1363"/>
      <c r="Y1363"/>
      <c r="Z1363"/>
      <c r="AA1363"/>
      <c r="AB1363"/>
      <c r="AC1363"/>
      <c r="AD1363"/>
      <c r="AE1363"/>
      <c r="AF1363"/>
      <c r="AG1363"/>
      <c r="AH1363"/>
    </row>
    <row r="1364" spans="21:34" x14ac:dyDescent="0.2">
      <c r="U1364"/>
      <c r="V1364"/>
      <c r="W1364"/>
      <c r="X1364"/>
      <c r="Y1364"/>
      <c r="Z1364"/>
      <c r="AA1364"/>
      <c r="AB1364"/>
      <c r="AC1364"/>
      <c r="AD1364"/>
      <c r="AE1364"/>
      <c r="AF1364"/>
      <c r="AG1364"/>
      <c r="AH1364"/>
    </row>
    <row r="1365" spans="21:34" x14ac:dyDescent="0.2">
      <c r="U1365"/>
      <c r="V1365"/>
      <c r="W1365"/>
      <c r="X1365"/>
      <c r="Y1365"/>
      <c r="Z1365"/>
      <c r="AA1365"/>
      <c r="AB1365"/>
      <c r="AC1365"/>
      <c r="AD1365"/>
      <c r="AE1365"/>
      <c r="AF1365"/>
      <c r="AG1365"/>
      <c r="AH1365"/>
    </row>
    <row r="1366" spans="21:34" x14ac:dyDescent="0.2">
      <c r="U1366"/>
      <c r="V1366"/>
      <c r="W1366"/>
      <c r="X1366"/>
      <c r="Y1366"/>
      <c r="Z1366"/>
      <c r="AA1366"/>
      <c r="AB1366"/>
      <c r="AC1366"/>
      <c r="AD1366"/>
      <c r="AE1366"/>
      <c r="AF1366"/>
      <c r="AG1366"/>
      <c r="AH1366"/>
    </row>
    <row r="1367" spans="21:34" x14ac:dyDescent="0.2">
      <c r="U1367"/>
      <c r="V1367"/>
      <c r="W1367"/>
      <c r="X1367"/>
      <c r="Y1367"/>
      <c r="Z1367"/>
      <c r="AA1367"/>
      <c r="AB1367"/>
      <c r="AC1367"/>
      <c r="AD1367"/>
      <c r="AE1367"/>
      <c r="AF1367"/>
      <c r="AG1367"/>
      <c r="AH1367"/>
    </row>
    <row r="1368" spans="21:34" x14ac:dyDescent="0.2">
      <c r="U1368"/>
      <c r="V1368"/>
      <c r="W1368"/>
      <c r="X1368"/>
      <c r="Y1368"/>
      <c r="Z1368"/>
      <c r="AA1368"/>
      <c r="AB1368"/>
      <c r="AC1368"/>
      <c r="AD1368"/>
      <c r="AE1368"/>
      <c r="AF1368"/>
      <c r="AG1368"/>
      <c r="AH1368"/>
    </row>
    <row r="1369" spans="21:34" x14ac:dyDescent="0.2">
      <c r="U1369"/>
      <c r="V1369"/>
      <c r="W1369"/>
      <c r="X1369"/>
      <c r="Y1369"/>
      <c r="Z1369"/>
      <c r="AA1369"/>
      <c r="AB1369"/>
      <c r="AC1369"/>
      <c r="AD1369"/>
      <c r="AE1369"/>
      <c r="AF1369"/>
      <c r="AG1369"/>
      <c r="AH1369"/>
    </row>
    <row r="1370" spans="21:34" x14ac:dyDescent="0.2">
      <c r="U1370"/>
      <c r="V1370"/>
      <c r="W1370"/>
      <c r="X1370"/>
      <c r="Y1370"/>
      <c r="Z1370"/>
      <c r="AA1370"/>
      <c r="AB1370"/>
      <c r="AC1370"/>
      <c r="AD1370"/>
      <c r="AE1370"/>
      <c r="AF1370"/>
      <c r="AG1370"/>
      <c r="AH1370"/>
    </row>
    <row r="1371" spans="21:34" x14ac:dyDescent="0.2">
      <c r="U1371"/>
      <c r="V1371"/>
      <c r="W1371"/>
      <c r="X1371"/>
      <c r="Y1371"/>
      <c r="Z1371"/>
      <c r="AA1371"/>
      <c r="AB1371"/>
      <c r="AC1371"/>
      <c r="AD1371"/>
      <c r="AE1371"/>
      <c r="AF1371"/>
      <c r="AG1371"/>
      <c r="AH1371"/>
    </row>
    <row r="1372" spans="21:34" x14ac:dyDescent="0.2">
      <c r="U1372"/>
      <c r="V1372"/>
      <c r="W1372"/>
      <c r="X1372"/>
      <c r="Y1372"/>
      <c r="Z1372"/>
      <c r="AA1372"/>
      <c r="AB1372"/>
      <c r="AC1372"/>
      <c r="AD1372"/>
      <c r="AE1372"/>
      <c r="AF1372"/>
      <c r="AG1372"/>
      <c r="AH1372"/>
    </row>
    <row r="1373" spans="21:34" x14ac:dyDescent="0.2">
      <c r="U1373"/>
      <c r="V1373"/>
      <c r="W1373"/>
      <c r="X1373"/>
      <c r="Y1373"/>
      <c r="Z1373"/>
      <c r="AA1373"/>
      <c r="AB1373"/>
      <c r="AC1373"/>
      <c r="AD1373"/>
      <c r="AE1373"/>
      <c r="AF1373"/>
      <c r="AG1373"/>
      <c r="AH1373"/>
    </row>
    <row r="1374" spans="21:34" x14ac:dyDescent="0.2">
      <c r="U1374"/>
      <c r="V1374"/>
      <c r="W1374"/>
      <c r="X1374"/>
      <c r="Y1374"/>
      <c r="Z1374"/>
      <c r="AA1374"/>
      <c r="AB1374"/>
      <c r="AC1374"/>
      <c r="AD1374"/>
      <c r="AE1374"/>
      <c r="AF1374"/>
      <c r="AG1374"/>
      <c r="AH1374"/>
    </row>
    <row r="1375" spans="21:34" x14ac:dyDescent="0.2">
      <c r="U1375"/>
      <c r="V1375"/>
      <c r="W1375"/>
      <c r="X1375"/>
      <c r="Y1375"/>
      <c r="Z1375"/>
      <c r="AA1375"/>
      <c r="AB1375"/>
      <c r="AC1375"/>
      <c r="AD1375"/>
      <c r="AE1375"/>
      <c r="AF1375"/>
      <c r="AG1375"/>
      <c r="AH1375"/>
    </row>
    <row r="1376" spans="21:34" x14ac:dyDescent="0.2">
      <c r="U1376"/>
      <c r="V1376"/>
      <c r="W1376"/>
      <c r="X1376"/>
      <c r="Y1376"/>
      <c r="Z1376"/>
      <c r="AA1376"/>
      <c r="AB1376"/>
      <c r="AC1376"/>
      <c r="AD1376"/>
      <c r="AE1376"/>
      <c r="AF1376"/>
      <c r="AG1376"/>
      <c r="AH1376"/>
    </row>
    <row r="1377" spans="21:34" x14ac:dyDescent="0.2">
      <c r="U1377"/>
      <c r="V1377"/>
      <c r="W1377"/>
      <c r="X1377"/>
      <c r="Y1377"/>
      <c r="Z1377"/>
      <c r="AA1377"/>
      <c r="AB1377"/>
      <c r="AC1377"/>
      <c r="AD1377"/>
      <c r="AE1377"/>
      <c r="AF1377"/>
      <c r="AG1377"/>
      <c r="AH1377"/>
    </row>
    <row r="1378" spans="21:34" x14ac:dyDescent="0.2">
      <c r="U1378"/>
      <c r="V1378"/>
      <c r="W1378"/>
      <c r="X1378"/>
      <c r="Y1378"/>
      <c r="Z1378"/>
      <c r="AA1378"/>
      <c r="AB1378"/>
      <c r="AC1378"/>
      <c r="AD1378"/>
      <c r="AE1378"/>
      <c r="AF1378"/>
      <c r="AG1378"/>
      <c r="AH1378"/>
    </row>
    <row r="1379" spans="21:34" x14ac:dyDescent="0.2">
      <c r="U1379"/>
      <c r="V1379"/>
      <c r="W1379"/>
      <c r="X1379"/>
      <c r="Y1379"/>
      <c r="Z1379"/>
      <c r="AA1379"/>
      <c r="AB1379"/>
      <c r="AC1379"/>
      <c r="AD1379"/>
      <c r="AE1379"/>
      <c r="AF1379"/>
      <c r="AG1379"/>
      <c r="AH1379"/>
    </row>
    <row r="1380" spans="21:34" x14ac:dyDescent="0.2">
      <c r="U1380"/>
      <c r="V1380"/>
      <c r="W1380"/>
      <c r="X1380"/>
      <c r="Y1380"/>
      <c r="Z1380"/>
      <c r="AA1380"/>
      <c r="AB1380"/>
      <c r="AC1380"/>
      <c r="AD1380"/>
      <c r="AE1380"/>
      <c r="AF1380"/>
      <c r="AG1380"/>
      <c r="AH1380"/>
    </row>
    <row r="1381" spans="21:34" x14ac:dyDescent="0.2">
      <c r="U1381"/>
      <c r="V1381"/>
      <c r="W1381"/>
      <c r="X1381"/>
      <c r="Y1381"/>
      <c r="Z1381"/>
      <c r="AA1381"/>
      <c r="AB1381"/>
      <c r="AC1381"/>
      <c r="AD1381"/>
      <c r="AE1381"/>
      <c r="AF1381"/>
      <c r="AG1381"/>
      <c r="AH1381"/>
    </row>
    <row r="1382" spans="21:34" x14ac:dyDescent="0.2">
      <c r="U1382"/>
      <c r="V1382"/>
      <c r="W1382"/>
      <c r="X1382"/>
      <c r="Y1382"/>
      <c r="Z1382"/>
      <c r="AA1382"/>
      <c r="AB1382"/>
      <c r="AC1382"/>
      <c r="AD1382"/>
      <c r="AE1382"/>
      <c r="AF1382"/>
      <c r="AG1382"/>
      <c r="AH1382"/>
    </row>
    <row r="1383" spans="21:34" x14ac:dyDescent="0.2">
      <c r="U1383"/>
      <c r="V1383"/>
      <c r="W1383"/>
      <c r="X1383"/>
      <c r="Y1383"/>
      <c r="Z1383"/>
      <c r="AA1383"/>
      <c r="AB1383"/>
      <c r="AC1383"/>
      <c r="AD1383"/>
      <c r="AE1383"/>
      <c r="AF1383"/>
      <c r="AG1383"/>
      <c r="AH1383"/>
    </row>
    <row r="1384" spans="21:34" x14ac:dyDescent="0.2">
      <c r="U1384"/>
      <c r="V1384"/>
      <c r="W1384"/>
      <c r="X1384"/>
      <c r="Y1384"/>
      <c r="Z1384"/>
      <c r="AA1384"/>
      <c r="AB1384"/>
      <c r="AC1384"/>
      <c r="AD1384"/>
      <c r="AE1384"/>
      <c r="AF1384"/>
      <c r="AG1384"/>
      <c r="AH1384"/>
    </row>
    <row r="1385" spans="21:34" x14ac:dyDescent="0.2">
      <c r="U1385"/>
      <c r="V1385"/>
      <c r="W1385"/>
      <c r="X1385"/>
      <c r="Y1385"/>
      <c r="Z1385"/>
      <c r="AA1385"/>
      <c r="AB1385"/>
      <c r="AC1385"/>
      <c r="AD1385"/>
      <c r="AE1385"/>
      <c r="AF1385"/>
      <c r="AG1385"/>
      <c r="AH1385"/>
    </row>
    <row r="1386" spans="21:34" x14ac:dyDescent="0.2">
      <c r="U1386"/>
      <c r="V1386"/>
      <c r="W1386"/>
      <c r="X1386"/>
      <c r="Y1386"/>
      <c r="Z1386"/>
      <c r="AA1386"/>
      <c r="AB1386"/>
      <c r="AC1386"/>
      <c r="AD1386"/>
      <c r="AE1386"/>
      <c r="AF1386"/>
      <c r="AG1386"/>
      <c r="AH1386"/>
    </row>
    <row r="1387" spans="21:34" x14ac:dyDescent="0.2">
      <c r="U1387"/>
      <c r="V1387"/>
      <c r="W1387"/>
      <c r="X1387"/>
      <c r="Y1387"/>
      <c r="Z1387"/>
      <c r="AA1387"/>
      <c r="AB1387"/>
      <c r="AC1387"/>
      <c r="AD1387"/>
      <c r="AE1387"/>
      <c r="AF1387"/>
      <c r="AG1387"/>
      <c r="AH1387"/>
    </row>
    <row r="1388" spans="21:34" x14ac:dyDescent="0.2">
      <c r="U1388"/>
      <c r="V1388"/>
      <c r="W1388"/>
      <c r="X1388"/>
      <c r="Y1388"/>
      <c r="Z1388"/>
      <c r="AA1388"/>
      <c r="AB1388"/>
      <c r="AC1388"/>
      <c r="AD1388"/>
      <c r="AE1388"/>
      <c r="AF1388"/>
      <c r="AG1388"/>
      <c r="AH1388"/>
    </row>
    <row r="1389" spans="21:34" x14ac:dyDescent="0.2">
      <c r="U1389"/>
      <c r="V1389"/>
      <c r="W1389"/>
      <c r="X1389"/>
      <c r="Y1389"/>
      <c r="Z1389"/>
      <c r="AA1389"/>
      <c r="AB1389"/>
      <c r="AC1389"/>
      <c r="AD1389"/>
      <c r="AE1389"/>
      <c r="AF1389"/>
      <c r="AG1389"/>
      <c r="AH1389"/>
    </row>
    <row r="1390" spans="21:34" x14ac:dyDescent="0.2">
      <c r="U1390"/>
      <c r="V1390"/>
      <c r="W1390"/>
      <c r="X1390"/>
      <c r="Y1390"/>
      <c r="Z1390"/>
      <c r="AA1390"/>
      <c r="AB1390"/>
      <c r="AC1390"/>
      <c r="AD1390"/>
      <c r="AE1390"/>
      <c r="AF1390"/>
      <c r="AG1390"/>
      <c r="AH1390"/>
    </row>
    <row r="1391" spans="21:34" x14ac:dyDescent="0.2">
      <c r="U1391"/>
      <c r="V1391"/>
      <c r="W1391"/>
      <c r="X1391"/>
      <c r="Y1391"/>
      <c r="Z1391"/>
      <c r="AA1391"/>
      <c r="AB1391"/>
      <c r="AC1391"/>
      <c r="AD1391"/>
      <c r="AE1391"/>
      <c r="AF1391"/>
      <c r="AG1391"/>
      <c r="AH1391"/>
    </row>
    <row r="1392" spans="21:34" x14ac:dyDescent="0.2">
      <c r="U1392"/>
      <c r="V1392"/>
      <c r="W1392"/>
      <c r="X1392"/>
      <c r="Y1392"/>
      <c r="Z1392"/>
      <c r="AA1392"/>
      <c r="AB1392"/>
      <c r="AC1392"/>
      <c r="AD1392"/>
      <c r="AE1392"/>
      <c r="AF1392"/>
      <c r="AG1392"/>
      <c r="AH1392"/>
    </row>
    <row r="1393" spans="21:34" x14ac:dyDescent="0.2">
      <c r="U1393"/>
      <c r="V1393"/>
      <c r="W1393"/>
      <c r="X1393"/>
      <c r="Y1393"/>
      <c r="Z1393"/>
      <c r="AA1393"/>
      <c r="AB1393"/>
      <c r="AC1393"/>
      <c r="AD1393"/>
      <c r="AE1393"/>
      <c r="AF1393"/>
      <c r="AG1393"/>
      <c r="AH1393"/>
    </row>
    <row r="1394" spans="21:34" x14ac:dyDescent="0.2">
      <c r="U1394"/>
      <c r="V1394"/>
      <c r="W1394"/>
      <c r="X1394"/>
      <c r="Y1394"/>
      <c r="Z1394"/>
      <c r="AA1394"/>
      <c r="AB1394"/>
      <c r="AC1394"/>
      <c r="AD1394"/>
      <c r="AE1394"/>
      <c r="AF1394"/>
      <c r="AG1394"/>
      <c r="AH1394"/>
    </row>
    <row r="1395" spans="21:34" x14ac:dyDescent="0.2">
      <c r="U1395"/>
      <c r="V1395"/>
      <c r="W1395"/>
      <c r="X1395"/>
      <c r="Y1395"/>
      <c r="Z1395"/>
      <c r="AA1395"/>
      <c r="AB1395"/>
      <c r="AC1395"/>
      <c r="AD1395"/>
      <c r="AE1395"/>
      <c r="AF1395"/>
      <c r="AG1395"/>
      <c r="AH1395"/>
    </row>
    <row r="1396" spans="21:34" x14ac:dyDescent="0.2">
      <c r="U1396"/>
      <c r="V1396"/>
      <c r="W1396"/>
      <c r="X1396"/>
      <c r="Y1396"/>
      <c r="Z1396"/>
      <c r="AA1396"/>
      <c r="AB1396"/>
      <c r="AC1396"/>
      <c r="AD1396"/>
      <c r="AE1396"/>
      <c r="AF1396"/>
      <c r="AG1396"/>
      <c r="AH1396"/>
    </row>
    <row r="1397" spans="21:34" x14ac:dyDescent="0.2">
      <c r="U1397"/>
      <c r="V1397"/>
      <c r="W1397"/>
      <c r="X1397"/>
      <c r="Y1397"/>
      <c r="Z1397"/>
      <c r="AA1397"/>
      <c r="AB1397"/>
      <c r="AC1397"/>
      <c r="AD1397"/>
      <c r="AE1397"/>
      <c r="AF1397"/>
      <c r="AG1397"/>
      <c r="AH1397"/>
    </row>
    <row r="1398" spans="21:34" x14ac:dyDescent="0.2">
      <c r="U1398"/>
      <c r="V1398"/>
      <c r="W1398"/>
      <c r="X1398"/>
      <c r="Y1398"/>
      <c r="Z1398"/>
      <c r="AA1398"/>
      <c r="AB1398"/>
      <c r="AC1398"/>
      <c r="AD1398"/>
      <c r="AE1398"/>
      <c r="AF1398"/>
      <c r="AG1398"/>
      <c r="AH1398"/>
    </row>
    <row r="1399" spans="21:34" x14ac:dyDescent="0.2">
      <c r="U1399"/>
      <c r="V1399"/>
      <c r="W1399"/>
      <c r="X1399"/>
      <c r="Y1399"/>
      <c r="Z1399"/>
      <c r="AA1399"/>
      <c r="AB1399"/>
      <c r="AC1399"/>
      <c r="AD1399"/>
      <c r="AE1399"/>
      <c r="AF1399"/>
      <c r="AG1399"/>
      <c r="AH1399"/>
    </row>
    <row r="1400" spans="21:34" x14ac:dyDescent="0.2">
      <c r="U1400"/>
      <c r="V1400"/>
      <c r="W1400"/>
      <c r="X1400"/>
      <c r="Y1400"/>
      <c r="Z1400"/>
      <c r="AA1400"/>
      <c r="AB1400"/>
      <c r="AC1400"/>
      <c r="AD1400"/>
      <c r="AE1400"/>
      <c r="AF1400"/>
      <c r="AG1400"/>
      <c r="AH1400"/>
    </row>
    <row r="1401" spans="21:34" x14ac:dyDescent="0.2">
      <c r="U1401"/>
      <c r="V1401"/>
      <c r="W1401"/>
      <c r="X1401"/>
      <c r="Y1401"/>
      <c r="Z1401"/>
      <c r="AA1401"/>
      <c r="AB1401"/>
      <c r="AC1401"/>
      <c r="AD1401"/>
      <c r="AE1401"/>
      <c r="AF1401"/>
      <c r="AG1401"/>
      <c r="AH1401"/>
    </row>
    <row r="1402" spans="21:34" x14ac:dyDescent="0.2">
      <c r="U1402"/>
      <c r="V1402"/>
      <c r="W1402"/>
      <c r="X1402"/>
      <c r="Y1402"/>
      <c r="Z1402"/>
      <c r="AA1402"/>
      <c r="AB1402"/>
      <c r="AC1402"/>
      <c r="AD1402"/>
      <c r="AE1402"/>
      <c r="AF1402"/>
      <c r="AG1402"/>
      <c r="AH1402"/>
    </row>
    <row r="1403" spans="21:34" x14ac:dyDescent="0.2">
      <c r="U1403"/>
      <c r="V1403"/>
      <c r="W1403"/>
      <c r="X1403"/>
      <c r="Y1403"/>
      <c r="Z1403"/>
      <c r="AA1403"/>
      <c r="AB1403"/>
      <c r="AC1403"/>
      <c r="AD1403"/>
      <c r="AE1403"/>
      <c r="AF1403"/>
      <c r="AG1403"/>
      <c r="AH1403"/>
    </row>
    <row r="1404" spans="21:34" x14ac:dyDescent="0.2">
      <c r="U1404"/>
      <c r="V1404"/>
      <c r="W1404"/>
      <c r="X1404"/>
      <c r="Y1404"/>
      <c r="Z1404"/>
      <c r="AA1404"/>
      <c r="AB1404"/>
      <c r="AC1404"/>
      <c r="AD1404"/>
      <c r="AE1404"/>
      <c r="AF1404"/>
      <c r="AG1404"/>
      <c r="AH1404"/>
    </row>
    <row r="1405" spans="21:34" x14ac:dyDescent="0.2">
      <c r="U1405"/>
      <c r="V1405"/>
      <c r="W1405"/>
      <c r="X1405"/>
      <c r="Y1405"/>
      <c r="Z1405"/>
      <c r="AA1405"/>
      <c r="AB1405"/>
      <c r="AC1405"/>
      <c r="AD1405"/>
      <c r="AE1405"/>
      <c r="AF1405"/>
      <c r="AG1405"/>
      <c r="AH1405"/>
    </row>
    <row r="1406" spans="21:34" x14ac:dyDescent="0.2">
      <c r="U1406"/>
      <c r="V1406"/>
      <c r="W1406"/>
      <c r="X1406"/>
      <c r="Y1406"/>
      <c r="Z1406"/>
      <c r="AA1406"/>
      <c r="AB1406"/>
      <c r="AC1406"/>
      <c r="AD1406"/>
      <c r="AE1406"/>
      <c r="AF1406"/>
      <c r="AG1406"/>
      <c r="AH1406"/>
    </row>
    <row r="1407" spans="21:34" x14ac:dyDescent="0.2">
      <c r="U1407"/>
      <c r="V1407"/>
      <c r="W1407"/>
      <c r="X1407"/>
      <c r="Y1407"/>
      <c r="Z1407"/>
      <c r="AA1407"/>
      <c r="AB1407"/>
      <c r="AC1407"/>
      <c r="AD1407"/>
      <c r="AE1407"/>
      <c r="AF1407"/>
      <c r="AG1407"/>
      <c r="AH1407"/>
    </row>
    <row r="1408" spans="21:34" x14ac:dyDescent="0.2">
      <c r="U1408"/>
      <c r="V1408"/>
      <c r="W1408"/>
      <c r="X1408"/>
      <c r="Y1408"/>
      <c r="Z1408"/>
      <c r="AA1408"/>
      <c r="AB1408"/>
      <c r="AC1408"/>
      <c r="AD1408"/>
      <c r="AE1408"/>
      <c r="AF1408"/>
      <c r="AG1408"/>
      <c r="AH1408"/>
    </row>
    <row r="1409" spans="21:34" x14ac:dyDescent="0.2">
      <c r="U1409"/>
      <c r="V1409"/>
      <c r="W1409"/>
      <c r="X1409"/>
      <c r="Y1409"/>
      <c r="Z1409"/>
      <c r="AA1409"/>
      <c r="AB1409"/>
      <c r="AC1409"/>
      <c r="AD1409"/>
      <c r="AE1409"/>
      <c r="AF1409"/>
      <c r="AG1409"/>
      <c r="AH1409"/>
    </row>
    <row r="1410" spans="21:34" x14ac:dyDescent="0.2">
      <c r="U1410"/>
      <c r="V1410"/>
      <c r="W1410"/>
      <c r="X1410"/>
      <c r="Y1410"/>
      <c r="Z1410"/>
      <c r="AA1410"/>
      <c r="AB1410"/>
      <c r="AC1410"/>
      <c r="AD1410"/>
      <c r="AE1410"/>
      <c r="AF1410"/>
      <c r="AG1410"/>
      <c r="AH1410"/>
    </row>
    <row r="1411" spans="21:34" x14ac:dyDescent="0.2">
      <c r="U1411"/>
      <c r="V1411"/>
      <c r="W1411"/>
      <c r="X1411"/>
      <c r="Y1411"/>
      <c r="Z1411"/>
      <c r="AA1411"/>
      <c r="AB1411"/>
      <c r="AC1411"/>
      <c r="AD1411"/>
      <c r="AE1411"/>
      <c r="AF1411"/>
      <c r="AG1411"/>
      <c r="AH1411"/>
    </row>
    <row r="1412" spans="21:34" x14ac:dyDescent="0.2">
      <c r="U1412"/>
      <c r="V1412"/>
      <c r="W1412"/>
      <c r="X1412"/>
      <c r="Y1412"/>
      <c r="Z1412"/>
      <c r="AA1412"/>
      <c r="AB1412"/>
      <c r="AC1412"/>
      <c r="AD1412"/>
      <c r="AE1412"/>
      <c r="AF1412"/>
      <c r="AG1412"/>
      <c r="AH1412"/>
    </row>
    <row r="1413" spans="21:34" x14ac:dyDescent="0.2">
      <c r="U1413"/>
      <c r="V1413"/>
      <c r="W1413"/>
      <c r="X1413"/>
      <c r="Y1413"/>
      <c r="Z1413"/>
      <c r="AA1413"/>
      <c r="AB1413"/>
      <c r="AC1413"/>
      <c r="AD1413"/>
      <c r="AE1413"/>
      <c r="AF1413"/>
      <c r="AG1413"/>
      <c r="AH1413"/>
    </row>
    <row r="1414" spans="21:34" x14ac:dyDescent="0.2">
      <c r="U1414"/>
      <c r="V1414"/>
      <c r="W1414"/>
      <c r="X1414"/>
      <c r="Y1414"/>
      <c r="Z1414"/>
      <c r="AA1414"/>
      <c r="AB1414"/>
      <c r="AC1414"/>
      <c r="AD1414"/>
      <c r="AE1414"/>
      <c r="AF1414"/>
      <c r="AG1414"/>
      <c r="AH1414"/>
    </row>
    <row r="1415" spans="21:34" x14ac:dyDescent="0.2">
      <c r="U1415"/>
      <c r="V1415"/>
      <c r="W1415"/>
      <c r="X1415"/>
      <c r="Y1415"/>
      <c r="Z1415"/>
      <c r="AA1415"/>
      <c r="AB1415"/>
      <c r="AC1415"/>
      <c r="AD1415"/>
      <c r="AE1415"/>
      <c r="AF1415"/>
      <c r="AG1415"/>
      <c r="AH1415"/>
    </row>
    <row r="1416" spans="21:34" x14ac:dyDescent="0.2">
      <c r="U1416"/>
      <c r="V1416"/>
      <c r="W1416"/>
      <c r="X1416"/>
      <c r="Y1416"/>
      <c r="Z1416"/>
      <c r="AA1416"/>
      <c r="AB1416"/>
      <c r="AC1416"/>
      <c r="AD1416"/>
      <c r="AE1416"/>
      <c r="AF1416"/>
      <c r="AG1416"/>
      <c r="AH1416"/>
    </row>
    <row r="1417" spans="21:34" x14ac:dyDescent="0.2">
      <c r="U1417"/>
      <c r="V1417"/>
      <c r="W1417"/>
      <c r="X1417"/>
      <c r="Y1417"/>
      <c r="Z1417"/>
      <c r="AA1417"/>
      <c r="AB1417"/>
      <c r="AC1417"/>
      <c r="AD1417"/>
      <c r="AE1417"/>
      <c r="AF1417"/>
      <c r="AG1417"/>
      <c r="AH1417"/>
    </row>
    <row r="1418" spans="21:34" x14ac:dyDescent="0.2">
      <c r="U1418"/>
      <c r="V1418"/>
      <c r="W1418"/>
      <c r="X1418"/>
      <c r="Y1418"/>
      <c r="Z1418"/>
      <c r="AA1418"/>
      <c r="AB1418"/>
      <c r="AC1418"/>
      <c r="AD1418"/>
      <c r="AE1418"/>
      <c r="AF1418"/>
      <c r="AG1418"/>
      <c r="AH1418"/>
    </row>
    <row r="1419" spans="21:34" x14ac:dyDescent="0.2">
      <c r="U1419"/>
      <c r="V1419"/>
      <c r="W1419"/>
      <c r="X1419"/>
      <c r="Y1419"/>
      <c r="Z1419"/>
      <c r="AA1419"/>
      <c r="AB1419"/>
      <c r="AC1419"/>
      <c r="AD1419"/>
      <c r="AE1419"/>
      <c r="AF1419"/>
      <c r="AG1419"/>
      <c r="AH1419"/>
    </row>
    <row r="1420" spans="21:34" x14ac:dyDescent="0.2">
      <c r="U1420"/>
      <c r="V1420"/>
      <c r="W1420"/>
      <c r="X1420"/>
      <c r="Y1420"/>
      <c r="Z1420"/>
      <c r="AA1420"/>
      <c r="AB1420"/>
      <c r="AC1420"/>
      <c r="AD1420"/>
      <c r="AE1420"/>
      <c r="AF1420"/>
      <c r="AG1420"/>
      <c r="AH1420"/>
    </row>
    <row r="1421" spans="21:34" x14ac:dyDescent="0.2">
      <c r="U1421"/>
      <c r="V1421"/>
      <c r="W1421"/>
      <c r="X1421"/>
      <c r="Y1421"/>
      <c r="Z1421"/>
      <c r="AA1421"/>
      <c r="AB1421"/>
      <c r="AC1421"/>
      <c r="AD1421"/>
      <c r="AE1421"/>
      <c r="AF1421"/>
      <c r="AG1421"/>
      <c r="AH1421"/>
    </row>
    <row r="1422" spans="21:34" x14ac:dyDescent="0.2">
      <c r="U1422"/>
      <c r="V1422"/>
      <c r="W1422"/>
      <c r="X1422"/>
      <c r="Y1422"/>
      <c r="Z1422"/>
      <c r="AA1422"/>
      <c r="AB1422"/>
      <c r="AC1422"/>
      <c r="AD1422"/>
      <c r="AE1422"/>
      <c r="AF1422"/>
      <c r="AG1422"/>
      <c r="AH1422"/>
    </row>
    <row r="1423" spans="21:34" x14ac:dyDescent="0.2">
      <c r="U1423"/>
      <c r="V1423"/>
      <c r="W1423"/>
      <c r="X1423"/>
      <c r="Y1423"/>
      <c r="Z1423"/>
      <c r="AA1423"/>
      <c r="AB1423"/>
      <c r="AC1423"/>
      <c r="AD1423"/>
      <c r="AE1423"/>
      <c r="AF1423"/>
      <c r="AG1423"/>
      <c r="AH1423"/>
    </row>
    <row r="1424" spans="21:34" x14ac:dyDescent="0.2">
      <c r="U1424"/>
      <c r="V1424"/>
      <c r="W1424"/>
      <c r="X1424"/>
      <c r="Y1424"/>
      <c r="Z1424"/>
      <c r="AA1424"/>
      <c r="AB1424"/>
      <c r="AC1424"/>
      <c r="AD1424"/>
      <c r="AE1424"/>
      <c r="AF1424"/>
      <c r="AG1424"/>
      <c r="AH1424"/>
    </row>
    <row r="1425" spans="21:34" x14ac:dyDescent="0.2">
      <c r="U1425"/>
      <c r="V1425"/>
      <c r="W1425"/>
      <c r="X1425"/>
      <c r="Y1425"/>
      <c r="Z1425"/>
      <c r="AA1425"/>
      <c r="AB1425"/>
      <c r="AC1425"/>
      <c r="AD1425"/>
      <c r="AE1425"/>
      <c r="AF1425"/>
      <c r="AG1425"/>
      <c r="AH1425"/>
    </row>
    <row r="1426" spans="21:34" x14ac:dyDescent="0.2">
      <c r="U1426"/>
      <c r="V1426"/>
      <c r="W1426"/>
      <c r="X1426"/>
      <c r="Y1426"/>
      <c r="Z1426"/>
      <c r="AA1426"/>
      <c r="AB1426"/>
      <c r="AC1426"/>
      <c r="AD1426"/>
      <c r="AE1426"/>
      <c r="AF1426"/>
      <c r="AG1426"/>
      <c r="AH1426"/>
    </row>
    <row r="1427" spans="21:34" x14ac:dyDescent="0.2">
      <c r="U1427"/>
      <c r="V1427"/>
      <c r="W1427"/>
      <c r="X1427"/>
      <c r="Y1427"/>
      <c r="Z1427"/>
      <c r="AA1427"/>
      <c r="AB1427"/>
      <c r="AC1427"/>
      <c r="AD1427"/>
      <c r="AE1427"/>
      <c r="AF1427"/>
      <c r="AG1427"/>
      <c r="AH1427"/>
    </row>
    <row r="1428" spans="21:34" x14ac:dyDescent="0.2">
      <c r="U1428"/>
      <c r="V1428"/>
      <c r="W1428"/>
      <c r="X1428"/>
      <c r="Y1428"/>
      <c r="Z1428"/>
      <c r="AA1428"/>
      <c r="AB1428"/>
      <c r="AC1428"/>
      <c r="AD1428"/>
      <c r="AE1428"/>
      <c r="AF1428"/>
      <c r="AG1428"/>
      <c r="AH1428"/>
    </row>
    <row r="1429" spans="21:34" x14ac:dyDescent="0.2">
      <c r="U1429"/>
      <c r="V1429"/>
      <c r="W1429"/>
      <c r="X1429"/>
      <c r="Y1429"/>
      <c r="Z1429"/>
      <c r="AA1429"/>
      <c r="AB1429"/>
      <c r="AC1429"/>
      <c r="AD1429"/>
      <c r="AE1429"/>
      <c r="AF1429"/>
      <c r="AG1429"/>
      <c r="AH1429"/>
    </row>
    <row r="1430" spans="21:34" x14ac:dyDescent="0.2">
      <c r="U1430"/>
      <c r="V1430"/>
      <c r="W1430"/>
      <c r="X1430"/>
      <c r="Y1430"/>
      <c r="Z1430"/>
      <c r="AA1430"/>
      <c r="AB1430"/>
      <c r="AC1430"/>
      <c r="AD1430"/>
      <c r="AE1430"/>
      <c r="AF1430"/>
      <c r="AG1430"/>
      <c r="AH1430"/>
    </row>
    <row r="1431" spans="21:34" x14ac:dyDescent="0.2">
      <c r="U1431"/>
      <c r="V1431"/>
      <c r="W1431"/>
      <c r="X1431"/>
      <c r="Y1431"/>
      <c r="Z1431"/>
      <c r="AA1431"/>
      <c r="AB1431"/>
      <c r="AC1431"/>
      <c r="AD1431"/>
      <c r="AE1431"/>
      <c r="AF1431"/>
      <c r="AG1431"/>
      <c r="AH1431"/>
    </row>
    <row r="1432" spans="21:34" x14ac:dyDescent="0.2">
      <c r="U1432"/>
      <c r="V1432"/>
      <c r="W1432"/>
      <c r="X1432"/>
      <c r="Y1432"/>
      <c r="Z1432"/>
      <c r="AA1432"/>
      <c r="AB1432"/>
      <c r="AC1432"/>
      <c r="AD1432"/>
      <c r="AE1432"/>
      <c r="AF1432"/>
      <c r="AG1432"/>
      <c r="AH1432"/>
    </row>
    <row r="1433" spans="21:34" x14ac:dyDescent="0.2">
      <c r="U1433"/>
      <c r="V1433"/>
      <c r="W1433"/>
      <c r="X1433"/>
      <c r="Y1433"/>
      <c r="Z1433"/>
      <c r="AA1433"/>
      <c r="AB1433"/>
      <c r="AC1433"/>
      <c r="AD1433"/>
      <c r="AE1433"/>
      <c r="AF1433"/>
      <c r="AG1433"/>
      <c r="AH1433"/>
    </row>
    <row r="1434" spans="21:34" x14ac:dyDescent="0.2">
      <c r="U1434"/>
      <c r="V1434"/>
      <c r="W1434"/>
      <c r="X1434"/>
      <c r="Y1434"/>
      <c r="Z1434"/>
      <c r="AA1434"/>
      <c r="AB1434"/>
      <c r="AC1434"/>
      <c r="AD1434"/>
      <c r="AE1434"/>
      <c r="AF1434"/>
      <c r="AG1434"/>
      <c r="AH1434"/>
    </row>
    <row r="1435" spans="21:34" x14ac:dyDescent="0.2">
      <c r="U1435"/>
      <c r="V1435"/>
      <c r="W1435"/>
      <c r="X1435"/>
      <c r="Y1435"/>
      <c r="Z1435"/>
      <c r="AA1435"/>
      <c r="AB1435"/>
      <c r="AC1435"/>
      <c r="AD1435"/>
      <c r="AE1435"/>
      <c r="AF1435"/>
      <c r="AG1435"/>
      <c r="AH1435"/>
    </row>
    <row r="1436" spans="21:34" x14ac:dyDescent="0.2">
      <c r="U1436"/>
      <c r="V1436"/>
      <c r="W1436"/>
      <c r="X1436"/>
      <c r="Y1436"/>
      <c r="Z1436"/>
      <c r="AA1436"/>
      <c r="AB1436"/>
      <c r="AC1436"/>
      <c r="AD1436"/>
      <c r="AE1436"/>
      <c r="AF1436"/>
      <c r="AG1436"/>
      <c r="AH1436"/>
    </row>
    <row r="1437" spans="21:34" x14ac:dyDescent="0.2">
      <c r="U1437"/>
      <c r="V1437"/>
      <c r="W1437"/>
      <c r="X1437"/>
      <c r="Y1437"/>
      <c r="Z1437"/>
      <c r="AA1437"/>
      <c r="AB1437"/>
      <c r="AC1437"/>
      <c r="AD1437"/>
      <c r="AE1437"/>
      <c r="AF1437"/>
      <c r="AG1437"/>
      <c r="AH1437"/>
    </row>
    <row r="1438" spans="21:34" x14ac:dyDescent="0.2">
      <c r="U1438"/>
      <c r="V1438"/>
      <c r="W1438"/>
      <c r="X1438"/>
      <c r="Y1438"/>
      <c r="Z1438"/>
      <c r="AA1438"/>
      <c r="AB1438"/>
      <c r="AC1438"/>
      <c r="AD1438"/>
      <c r="AE1438"/>
      <c r="AF1438"/>
      <c r="AG1438"/>
      <c r="AH1438"/>
    </row>
    <row r="1439" spans="21:34" x14ac:dyDescent="0.2">
      <c r="U1439"/>
      <c r="V1439"/>
      <c r="W1439"/>
      <c r="X1439"/>
      <c r="Y1439"/>
      <c r="Z1439"/>
      <c r="AA1439"/>
      <c r="AB1439"/>
      <c r="AC1439"/>
      <c r="AD1439"/>
      <c r="AE1439"/>
      <c r="AF1439"/>
      <c r="AG1439"/>
      <c r="AH1439"/>
    </row>
    <row r="1440" spans="21:34" x14ac:dyDescent="0.2">
      <c r="U1440"/>
      <c r="V1440"/>
      <c r="W1440"/>
      <c r="X1440"/>
      <c r="Y1440"/>
      <c r="Z1440"/>
      <c r="AA1440"/>
      <c r="AB1440"/>
      <c r="AC1440"/>
      <c r="AD1440"/>
      <c r="AE1440"/>
      <c r="AF1440"/>
      <c r="AG1440"/>
      <c r="AH1440"/>
    </row>
    <row r="1441" spans="21:34" x14ac:dyDescent="0.2">
      <c r="U1441"/>
      <c r="V1441"/>
      <c r="W1441"/>
      <c r="X1441"/>
      <c r="Y1441"/>
      <c r="Z1441"/>
      <c r="AA1441"/>
      <c r="AB1441"/>
      <c r="AC1441"/>
      <c r="AD1441"/>
      <c r="AE1441"/>
      <c r="AF1441"/>
      <c r="AG1441"/>
      <c r="AH1441"/>
    </row>
    <row r="1442" spans="21:34" x14ac:dyDescent="0.2">
      <c r="U1442"/>
      <c r="V1442"/>
      <c r="W1442"/>
      <c r="X1442"/>
      <c r="Y1442"/>
      <c r="Z1442"/>
      <c r="AA1442"/>
      <c r="AB1442"/>
      <c r="AC1442"/>
      <c r="AD1442"/>
      <c r="AE1442"/>
      <c r="AF1442"/>
      <c r="AG1442"/>
      <c r="AH1442"/>
    </row>
    <row r="1443" spans="21:34" x14ac:dyDescent="0.2">
      <c r="U1443"/>
      <c r="V1443"/>
      <c r="W1443"/>
      <c r="X1443"/>
      <c r="Y1443"/>
      <c r="Z1443"/>
      <c r="AA1443"/>
      <c r="AB1443"/>
      <c r="AC1443"/>
      <c r="AD1443"/>
      <c r="AE1443"/>
      <c r="AF1443"/>
      <c r="AG1443"/>
      <c r="AH1443"/>
    </row>
    <row r="1444" spans="21:34" x14ac:dyDescent="0.2">
      <c r="U1444"/>
      <c r="V1444"/>
      <c r="W1444"/>
      <c r="X1444"/>
      <c r="Y1444"/>
      <c r="Z1444"/>
      <c r="AA1444"/>
      <c r="AB1444"/>
      <c r="AC1444"/>
      <c r="AD1444"/>
      <c r="AE1444"/>
      <c r="AF1444"/>
      <c r="AG1444"/>
      <c r="AH1444"/>
    </row>
    <row r="1445" spans="21:34" x14ac:dyDescent="0.2">
      <c r="U1445"/>
      <c r="V1445"/>
      <c r="W1445"/>
      <c r="X1445"/>
      <c r="Y1445"/>
      <c r="Z1445"/>
      <c r="AA1445"/>
      <c r="AB1445"/>
      <c r="AC1445"/>
      <c r="AD1445"/>
      <c r="AE1445"/>
      <c r="AF1445"/>
      <c r="AG1445"/>
      <c r="AH1445"/>
    </row>
    <row r="1446" spans="21:34" x14ac:dyDescent="0.2">
      <c r="U1446"/>
      <c r="V1446"/>
      <c r="W1446"/>
      <c r="X1446"/>
      <c r="Y1446"/>
      <c r="Z1446"/>
      <c r="AA1446"/>
      <c r="AB1446"/>
      <c r="AC1446"/>
      <c r="AD1446"/>
      <c r="AE1446"/>
      <c r="AF1446"/>
      <c r="AG1446"/>
      <c r="AH1446"/>
    </row>
    <row r="1447" spans="21:34" x14ac:dyDescent="0.2">
      <c r="U1447"/>
      <c r="V1447"/>
      <c r="W1447"/>
      <c r="X1447"/>
      <c r="Y1447"/>
      <c r="Z1447"/>
      <c r="AA1447"/>
      <c r="AB1447"/>
      <c r="AC1447"/>
      <c r="AD1447"/>
      <c r="AE1447"/>
      <c r="AF1447"/>
      <c r="AG1447"/>
      <c r="AH1447"/>
    </row>
    <row r="1448" spans="21:34" x14ac:dyDescent="0.2">
      <c r="U1448"/>
      <c r="V1448"/>
      <c r="W1448"/>
      <c r="X1448"/>
      <c r="Y1448"/>
      <c r="Z1448"/>
      <c r="AA1448"/>
      <c r="AB1448"/>
      <c r="AC1448"/>
      <c r="AD1448"/>
      <c r="AE1448"/>
      <c r="AF1448"/>
      <c r="AG1448"/>
      <c r="AH1448"/>
    </row>
    <row r="1449" spans="21:34" x14ac:dyDescent="0.2">
      <c r="U1449"/>
      <c r="V1449"/>
      <c r="W1449"/>
      <c r="X1449"/>
      <c r="Y1449"/>
      <c r="Z1449"/>
      <c r="AA1449"/>
      <c r="AB1449"/>
      <c r="AC1449"/>
      <c r="AD1449"/>
      <c r="AE1449"/>
      <c r="AF1449"/>
      <c r="AG1449"/>
      <c r="AH1449"/>
    </row>
    <row r="1450" spans="21:34" x14ac:dyDescent="0.2">
      <c r="U1450"/>
      <c r="V1450"/>
      <c r="W1450"/>
      <c r="X1450"/>
      <c r="Y1450"/>
      <c r="Z1450"/>
      <c r="AA1450"/>
      <c r="AB1450"/>
      <c r="AC1450"/>
      <c r="AD1450"/>
      <c r="AE1450"/>
      <c r="AF1450"/>
      <c r="AG1450"/>
      <c r="AH1450"/>
    </row>
    <row r="1451" spans="21:34" x14ac:dyDescent="0.2">
      <c r="U1451"/>
      <c r="V1451"/>
      <c r="W1451"/>
      <c r="X1451"/>
      <c r="Y1451"/>
      <c r="Z1451"/>
      <c r="AA1451"/>
      <c r="AB1451"/>
      <c r="AC1451"/>
      <c r="AD1451"/>
      <c r="AE1451"/>
      <c r="AF1451"/>
      <c r="AG1451"/>
      <c r="AH1451"/>
    </row>
    <row r="1452" spans="21:34" x14ac:dyDescent="0.2">
      <c r="U1452"/>
      <c r="V1452"/>
      <c r="W1452"/>
      <c r="X1452"/>
      <c r="Y1452"/>
      <c r="Z1452"/>
      <c r="AA1452"/>
      <c r="AB1452"/>
      <c r="AC1452"/>
      <c r="AD1452"/>
      <c r="AE1452"/>
      <c r="AF1452"/>
      <c r="AG1452"/>
      <c r="AH1452"/>
    </row>
    <row r="1453" spans="21:34" x14ac:dyDescent="0.2">
      <c r="U1453"/>
      <c r="V1453"/>
      <c r="W1453"/>
      <c r="X1453"/>
      <c r="Y1453"/>
      <c r="Z1453"/>
      <c r="AA1453"/>
      <c r="AB1453"/>
      <c r="AC1453"/>
      <c r="AD1453"/>
      <c r="AE1453"/>
      <c r="AF1453"/>
      <c r="AG1453"/>
      <c r="AH1453"/>
    </row>
    <row r="1454" spans="21:34" x14ac:dyDescent="0.2">
      <c r="U1454"/>
      <c r="V1454"/>
      <c r="W1454"/>
      <c r="X1454"/>
      <c r="Y1454"/>
      <c r="Z1454"/>
      <c r="AA1454"/>
      <c r="AB1454"/>
      <c r="AC1454"/>
      <c r="AD1454"/>
      <c r="AE1454"/>
      <c r="AF1454"/>
      <c r="AG1454"/>
      <c r="AH1454"/>
    </row>
    <row r="1455" spans="21:34" x14ac:dyDescent="0.2">
      <c r="U1455"/>
      <c r="V1455"/>
      <c r="W1455"/>
      <c r="X1455"/>
      <c r="Y1455"/>
      <c r="Z1455"/>
      <c r="AA1455"/>
      <c r="AB1455"/>
      <c r="AC1455"/>
      <c r="AD1455"/>
      <c r="AE1455"/>
      <c r="AF1455"/>
      <c r="AG1455"/>
      <c r="AH1455"/>
    </row>
    <row r="1456" spans="21:34" x14ac:dyDescent="0.2">
      <c r="U1456"/>
      <c r="V1456"/>
      <c r="W1456"/>
      <c r="X1456"/>
      <c r="Y1456"/>
      <c r="Z1456"/>
      <c r="AA1456"/>
      <c r="AB1456"/>
      <c r="AC1456"/>
      <c r="AD1456"/>
      <c r="AE1456"/>
      <c r="AF1456"/>
      <c r="AG1456"/>
      <c r="AH1456"/>
    </row>
    <row r="1457" spans="21:34" x14ac:dyDescent="0.2">
      <c r="U1457"/>
      <c r="V1457"/>
      <c r="W1457"/>
      <c r="X1457"/>
      <c r="Y1457"/>
      <c r="Z1457"/>
      <c r="AA1457"/>
      <c r="AB1457"/>
      <c r="AC1457"/>
      <c r="AD1457"/>
      <c r="AE1457"/>
      <c r="AF1457"/>
      <c r="AG1457"/>
      <c r="AH1457"/>
    </row>
    <row r="1458" spans="21:34" x14ac:dyDescent="0.2">
      <c r="U1458"/>
      <c r="V1458"/>
      <c r="W1458"/>
      <c r="X1458"/>
      <c r="Y1458"/>
      <c r="Z1458"/>
      <c r="AA1458"/>
      <c r="AB1458"/>
      <c r="AC1458"/>
      <c r="AD1458"/>
      <c r="AE1458"/>
      <c r="AF1458"/>
      <c r="AG1458"/>
      <c r="AH1458"/>
    </row>
    <row r="1459" spans="21:34" x14ac:dyDescent="0.2">
      <c r="U1459"/>
      <c r="V1459"/>
      <c r="W1459"/>
      <c r="X1459"/>
      <c r="Y1459"/>
      <c r="Z1459"/>
      <c r="AA1459"/>
      <c r="AB1459"/>
      <c r="AC1459"/>
      <c r="AD1459"/>
      <c r="AE1459"/>
      <c r="AF1459"/>
      <c r="AG1459"/>
      <c r="AH1459"/>
    </row>
    <row r="1460" spans="21:34" x14ac:dyDescent="0.2">
      <c r="U1460"/>
      <c r="V1460"/>
      <c r="W1460"/>
      <c r="X1460"/>
      <c r="Y1460"/>
      <c r="Z1460"/>
      <c r="AA1460"/>
      <c r="AB1460"/>
      <c r="AC1460"/>
      <c r="AD1460"/>
      <c r="AE1460"/>
      <c r="AF1460"/>
      <c r="AG1460"/>
      <c r="AH1460"/>
    </row>
    <row r="1461" spans="21:34" x14ac:dyDescent="0.2">
      <c r="U1461"/>
      <c r="V1461"/>
      <c r="W1461"/>
      <c r="X1461"/>
      <c r="Y1461"/>
      <c r="Z1461"/>
      <c r="AA1461"/>
      <c r="AB1461"/>
      <c r="AC1461"/>
      <c r="AD1461"/>
      <c r="AE1461"/>
      <c r="AF1461"/>
      <c r="AG1461"/>
      <c r="AH1461"/>
    </row>
    <row r="1462" spans="21:34" x14ac:dyDescent="0.2">
      <c r="U1462"/>
      <c r="V1462"/>
      <c r="W1462"/>
      <c r="X1462"/>
      <c r="Y1462"/>
      <c r="Z1462"/>
      <c r="AA1462"/>
      <c r="AB1462"/>
      <c r="AC1462"/>
      <c r="AD1462"/>
      <c r="AE1462"/>
      <c r="AF1462"/>
      <c r="AG1462"/>
      <c r="AH1462"/>
    </row>
    <row r="1463" spans="21:34" x14ac:dyDescent="0.2">
      <c r="U1463"/>
      <c r="V1463"/>
      <c r="W1463"/>
      <c r="X1463"/>
      <c r="Y1463"/>
      <c r="Z1463"/>
      <c r="AA1463"/>
      <c r="AB1463"/>
      <c r="AC1463"/>
      <c r="AD1463"/>
      <c r="AE1463"/>
      <c r="AF1463"/>
      <c r="AG1463"/>
      <c r="AH1463"/>
    </row>
    <row r="1464" spans="21:34" x14ac:dyDescent="0.2">
      <c r="U1464"/>
      <c r="V1464"/>
      <c r="W1464"/>
      <c r="X1464"/>
      <c r="Y1464"/>
      <c r="Z1464"/>
      <c r="AA1464"/>
      <c r="AB1464"/>
      <c r="AC1464"/>
      <c r="AD1464"/>
      <c r="AE1464"/>
      <c r="AF1464"/>
      <c r="AG1464"/>
      <c r="AH1464"/>
    </row>
    <row r="1465" spans="21:34" x14ac:dyDescent="0.2">
      <c r="U1465"/>
      <c r="V1465"/>
      <c r="W1465"/>
      <c r="X1465"/>
      <c r="Y1465"/>
      <c r="Z1465"/>
      <c r="AA1465"/>
      <c r="AB1465"/>
      <c r="AC1465"/>
      <c r="AD1465"/>
      <c r="AE1465"/>
      <c r="AF1465"/>
      <c r="AG1465"/>
      <c r="AH1465"/>
    </row>
    <row r="1466" spans="21:34" x14ac:dyDescent="0.2">
      <c r="U1466"/>
      <c r="V1466"/>
      <c r="W1466"/>
      <c r="X1466"/>
      <c r="Y1466"/>
      <c r="Z1466"/>
      <c r="AA1466"/>
      <c r="AB1466"/>
      <c r="AC1466"/>
      <c r="AD1466"/>
      <c r="AE1466"/>
      <c r="AF1466"/>
      <c r="AG1466"/>
      <c r="AH1466"/>
    </row>
    <row r="1467" spans="21:34" x14ac:dyDescent="0.2">
      <c r="U1467"/>
      <c r="V1467"/>
      <c r="W1467"/>
      <c r="X1467"/>
      <c r="Y1467"/>
      <c r="Z1467"/>
      <c r="AA1467"/>
      <c r="AB1467"/>
      <c r="AC1467"/>
      <c r="AD1467"/>
      <c r="AE1467"/>
      <c r="AF1467"/>
      <c r="AG1467"/>
      <c r="AH1467"/>
    </row>
    <row r="1468" spans="21:34" x14ac:dyDescent="0.2">
      <c r="U1468"/>
      <c r="V1468"/>
      <c r="W1468"/>
      <c r="X1468"/>
      <c r="Y1468"/>
      <c r="Z1468"/>
      <c r="AA1468"/>
      <c r="AB1468"/>
      <c r="AC1468"/>
      <c r="AD1468"/>
      <c r="AE1468"/>
      <c r="AF1468"/>
      <c r="AG1468"/>
      <c r="AH1468"/>
    </row>
    <row r="1469" spans="21:34" x14ac:dyDescent="0.2">
      <c r="U1469"/>
      <c r="V1469"/>
      <c r="W1469"/>
      <c r="X1469"/>
      <c r="Y1469"/>
      <c r="Z1469"/>
      <c r="AA1469"/>
      <c r="AB1469"/>
      <c r="AC1469"/>
      <c r="AD1469"/>
      <c r="AE1469"/>
      <c r="AF1469"/>
      <c r="AG1469"/>
      <c r="AH1469"/>
    </row>
    <row r="1470" spans="21:34" x14ac:dyDescent="0.2">
      <c r="U1470"/>
      <c r="V1470"/>
      <c r="W1470"/>
      <c r="X1470"/>
      <c r="Y1470"/>
      <c r="Z1470"/>
      <c r="AA1470"/>
      <c r="AB1470"/>
      <c r="AC1470"/>
      <c r="AD1470"/>
      <c r="AE1470"/>
      <c r="AF1470"/>
      <c r="AG1470"/>
      <c r="AH1470"/>
    </row>
    <row r="1471" spans="21:34" x14ac:dyDescent="0.2">
      <c r="U1471"/>
      <c r="V1471"/>
      <c r="W1471"/>
      <c r="X1471"/>
      <c r="Y1471"/>
      <c r="Z1471"/>
      <c r="AA1471"/>
      <c r="AB1471"/>
      <c r="AC1471"/>
      <c r="AD1471"/>
      <c r="AE1471"/>
      <c r="AF1471"/>
      <c r="AG1471"/>
      <c r="AH1471"/>
    </row>
    <row r="1472" spans="21:34" x14ac:dyDescent="0.2">
      <c r="U1472"/>
      <c r="V1472"/>
      <c r="W1472"/>
      <c r="X1472"/>
      <c r="Y1472"/>
      <c r="Z1472"/>
      <c r="AA1472"/>
      <c r="AB1472"/>
      <c r="AC1472"/>
      <c r="AD1472"/>
      <c r="AE1472"/>
      <c r="AF1472"/>
      <c r="AG1472"/>
      <c r="AH1472"/>
    </row>
    <row r="1473" spans="21:34" x14ac:dyDescent="0.2">
      <c r="U1473"/>
      <c r="V1473"/>
      <c r="W1473"/>
      <c r="X1473"/>
      <c r="Y1473"/>
      <c r="Z1473"/>
      <c r="AA1473"/>
      <c r="AB1473"/>
      <c r="AC1473"/>
      <c r="AD1473"/>
      <c r="AE1473"/>
      <c r="AF1473"/>
      <c r="AG1473"/>
      <c r="AH1473"/>
    </row>
    <row r="1474" spans="21:34" x14ac:dyDescent="0.2">
      <c r="U1474"/>
      <c r="V1474"/>
      <c r="W1474"/>
      <c r="X1474"/>
      <c r="Y1474"/>
      <c r="Z1474"/>
      <c r="AA1474"/>
      <c r="AB1474"/>
      <c r="AC1474"/>
      <c r="AD1474"/>
      <c r="AE1474"/>
      <c r="AF1474"/>
      <c r="AG1474"/>
      <c r="AH1474"/>
    </row>
    <row r="1475" spans="21:34" x14ac:dyDescent="0.2">
      <c r="U1475"/>
      <c r="V1475"/>
      <c r="W1475"/>
      <c r="X1475"/>
      <c r="Y1475"/>
      <c r="Z1475"/>
      <c r="AA1475"/>
      <c r="AB1475"/>
      <c r="AC1475"/>
      <c r="AD1475"/>
      <c r="AE1475"/>
      <c r="AF1475"/>
      <c r="AG1475"/>
      <c r="AH1475"/>
    </row>
    <row r="1476" spans="21:34" x14ac:dyDescent="0.2">
      <c r="U1476"/>
      <c r="V1476"/>
      <c r="W1476"/>
      <c r="X1476"/>
      <c r="Y1476"/>
      <c r="Z1476"/>
      <c r="AA1476"/>
      <c r="AB1476"/>
      <c r="AC1476"/>
      <c r="AD1476"/>
      <c r="AE1476"/>
      <c r="AF1476"/>
      <c r="AG1476"/>
      <c r="AH1476"/>
    </row>
    <row r="1477" spans="21:34" x14ac:dyDescent="0.2">
      <c r="U1477"/>
      <c r="V1477"/>
      <c r="W1477"/>
      <c r="X1477"/>
      <c r="Y1477"/>
      <c r="Z1477"/>
      <c r="AA1477"/>
      <c r="AB1477"/>
      <c r="AC1477"/>
      <c r="AD1477"/>
      <c r="AE1477"/>
      <c r="AF1477"/>
      <c r="AG1477"/>
      <c r="AH1477"/>
    </row>
    <row r="1478" spans="21:34" x14ac:dyDescent="0.2">
      <c r="U1478"/>
      <c r="V1478"/>
      <c r="W1478"/>
      <c r="X1478"/>
      <c r="Y1478"/>
      <c r="Z1478"/>
      <c r="AA1478"/>
      <c r="AB1478"/>
      <c r="AC1478"/>
      <c r="AD1478"/>
      <c r="AE1478"/>
      <c r="AF1478"/>
      <c r="AG1478"/>
      <c r="AH1478"/>
    </row>
    <row r="1479" spans="21:34" x14ac:dyDescent="0.2">
      <c r="U1479"/>
      <c r="V1479"/>
      <c r="W1479"/>
      <c r="X1479"/>
      <c r="Y1479"/>
      <c r="Z1479"/>
      <c r="AA1479"/>
      <c r="AB1479"/>
      <c r="AC1479"/>
      <c r="AD1479"/>
      <c r="AE1479"/>
      <c r="AF1479"/>
      <c r="AG1479"/>
      <c r="AH1479"/>
    </row>
    <row r="1480" spans="21:34" x14ac:dyDescent="0.2">
      <c r="U1480"/>
      <c r="V1480"/>
      <c r="W1480"/>
      <c r="X1480"/>
      <c r="Y1480"/>
      <c r="Z1480"/>
      <c r="AA1480"/>
      <c r="AB1480"/>
      <c r="AC1480"/>
      <c r="AD1480"/>
      <c r="AE1480"/>
      <c r="AF1480"/>
      <c r="AG1480"/>
      <c r="AH1480"/>
    </row>
    <row r="1481" spans="21:34" x14ac:dyDescent="0.2">
      <c r="U1481"/>
      <c r="V1481"/>
      <c r="W1481"/>
      <c r="X1481"/>
      <c r="Y1481"/>
      <c r="Z1481"/>
      <c r="AA1481"/>
      <c r="AB1481"/>
      <c r="AC1481"/>
      <c r="AD1481"/>
      <c r="AE1481"/>
      <c r="AF1481"/>
      <c r="AG1481"/>
      <c r="AH1481"/>
    </row>
    <row r="1482" spans="21:34" x14ac:dyDescent="0.2">
      <c r="U1482"/>
      <c r="V1482"/>
      <c r="W1482"/>
      <c r="X1482"/>
      <c r="Y1482"/>
      <c r="Z1482"/>
      <c r="AA1482"/>
      <c r="AB1482"/>
      <c r="AC1482"/>
      <c r="AD1482"/>
      <c r="AE1482"/>
      <c r="AF1482"/>
      <c r="AG1482"/>
      <c r="AH1482"/>
    </row>
    <row r="1483" spans="21:34" x14ac:dyDescent="0.2">
      <c r="U1483"/>
      <c r="V1483"/>
      <c r="W1483"/>
      <c r="X1483"/>
      <c r="Y1483"/>
      <c r="Z1483"/>
      <c r="AA1483"/>
      <c r="AB1483"/>
      <c r="AC1483"/>
      <c r="AD1483"/>
      <c r="AE1483"/>
      <c r="AF1483"/>
      <c r="AG1483"/>
      <c r="AH1483"/>
    </row>
    <row r="1484" spans="21:34" x14ac:dyDescent="0.2">
      <c r="U1484"/>
      <c r="V1484"/>
      <c r="W1484"/>
      <c r="X1484"/>
      <c r="Y1484"/>
      <c r="Z1484"/>
      <c r="AA1484"/>
      <c r="AB1484"/>
      <c r="AC1484"/>
      <c r="AD1484"/>
      <c r="AE1484"/>
      <c r="AF1484"/>
      <c r="AG1484"/>
      <c r="AH1484"/>
    </row>
    <row r="1485" spans="21:34" x14ac:dyDescent="0.2">
      <c r="U1485"/>
      <c r="V1485"/>
      <c r="W1485"/>
      <c r="X1485"/>
      <c r="Y1485"/>
      <c r="Z1485"/>
      <c r="AA1485"/>
      <c r="AB1485"/>
      <c r="AC1485"/>
      <c r="AD1485"/>
      <c r="AE1485"/>
      <c r="AF1485"/>
      <c r="AG1485"/>
      <c r="AH1485"/>
    </row>
    <row r="1486" spans="21:34" x14ac:dyDescent="0.2">
      <c r="U1486"/>
      <c r="V1486"/>
      <c r="W1486"/>
      <c r="X1486"/>
      <c r="Y1486"/>
      <c r="Z1486"/>
      <c r="AA1486"/>
      <c r="AB1486"/>
      <c r="AC1486"/>
      <c r="AD1486"/>
      <c r="AE1486"/>
      <c r="AF1486"/>
      <c r="AG1486"/>
      <c r="AH1486"/>
    </row>
    <row r="1487" spans="21:34" x14ac:dyDescent="0.2">
      <c r="U1487"/>
      <c r="V1487"/>
      <c r="W1487"/>
      <c r="X1487"/>
      <c r="Y1487"/>
      <c r="Z1487"/>
      <c r="AA1487"/>
      <c r="AB1487"/>
      <c r="AC1487"/>
      <c r="AD1487"/>
      <c r="AE1487"/>
      <c r="AF1487"/>
      <c r="AG1487"/>
      <c r="AH1487"/>
    </row>
    <row r="1488" spans="21:34" x14ac:dyDescent="0.2">
      <c r="U1488"/>
      <c r="V1488"/>
      <c r="W1488"/>
      <c r="X1488"/>
      <c r="Y1488"/>
      <c r="Z1488"/>
      <c r="AA1488"/>
      <c r="AB1488"/>
      <c r="AC1488"/>
      <c r="AD1488"/>
      <c r="AE1488"/>
      <c r="AF1488"/>
      <c r="AG1488"/>
      <c r="AH1488"/>
    </row>
    <row r="1489" spans="21:34" x14ac:dyDescent="0.2">
      <c r="U1489"/>
      <c r="V1489"/>
      <c r="W1489"/>
      <c r="X1489"/>
      <c r="Y1489"/>
      <c r="Z1489"/>
      <c r="AA1489"/>
      <c r="AB1489"/>
      <c r="AC1489"/>
      <c r="AD1489"/>
      <c r="AE1489"/>
      <c r="AF1489"/>
      <c r="AG1489"/>
      <c r="AH1489"/>
    </row>
    <row r="1490" spans="21:34" x14ac:dyDescent="0.2">
      <c r="U1490"/>
      <c r="V1490"/>
      <c r="W1490"/>
      <c r="X1490"/>
      <c r="Y1490"/>
      <c r="Z1490"/>
      <c r="AA1490"/>
      <c r="AB1490"/>
      <c r="AC1490"/>
      <c r="AD1490"/>
      <c r="AE1490"/>
      <c r="AF1490"/>
      <c r="AG1490"/>
      <c r="AH1490"/>
    </row>
    <row r="1491" spans="21:34" x14ac:dyDescent="0.2">
      <c r="U1491"/>
      <c r="V1491"/>
      <c r="W1491"/>
      <c r="X1491"/>
      <c r="Y1491"/>
      <c r="Z1491"/>
      <c r="AA1491"/>
      <c r="AB1491"/>
      <c r="AC1491"/>
      <c r="AD1491"/>
      <c r="AE1491"/>
      <c r="AF1491"/>
      <c r="AG1491"/>
      <c r="AH1491"/>
    </row>
    <row r="1492" spans="21:34" x14ac:dyDescent="0.2">
      <c r="U1492"/>
      <c r="V1492"/>
      <c r="W1492"/>
      <c r="X1492"/>
      <c r="Y1492"/>
      <c r="Z1492"/>
      <c r="AA1492"/>
      <c r="AB1492"/>
      <c r="AC1492"/>
      <c r="AD1492"/>
      <c r="AE1492"/>
      <c r="AF1492"/>
      <c r="AG1492"/>
      <c r="AH1492"/>
    </row>
    <row r="1493" spans="21:34" x14ac:dyDescent="0.2">
      <c r="U1493"/>
      <c r="V1493"/>
      <c r="W1493"/>
      <c r="X1493"/>
      <c r="Y1493"/>
      <c r="Z1493"/>
      <c r="AA1493"/>
      <c r="AB1493"/>
      <c r="AC1493"/>
      <c r="AD1493"/>
      <c r="AE1493"/>
      <c r="AF1493"/>
      <c r="AG1493"/>
      <c r="AH1493"/>
    </row>
    <row r="1494" spans="21:34" x14ac:dyDescent="0.2">
      <c r="U1494"/>
      <c r="V1494"/>
      <c r="W1494"/>
      <c r="X1494"/>
      <c r="Y1494"/>
      <c r="Z1494"/>
      <c r="AA1494"/>
      <c r="AB1494"/>
      <c r="AC1494"/>
      <c r="AD1494"/>
      <c r="AE1494"/>
      <c r="AF1494"/>
      <c r="AG1494"/>
      <c r="AH1494"/>
    </row>
    <row r="1495" spans="21:34" x14ac:dyDescent="0.2">
      <c r="U1495"/>
      <c r="V1495"/>
      <c r="W1495"/>
      <c r="X1495"/>
      <c r="Y1495"/>
      <c r="Z1495"/>
      <c r="AA1495"/>
      <c r="AB1495"/>
      <c r="AC1495"/>
      <c r="AD1495"/>
      <c r="AE1495"/>
      <c r="AF1495"/>
      <c r="AG1495"/>
      <c r="AH1495"/>
    </row>
    <row r="1496" spans="21:34" x14ac:dyDescent="0.2">
      <c r="U1496"/>
      <c r="V1496"/>
      <c r="W1496"/>
      <c r="X1496"/>
      <c r="Y1496"/>
      <c r="Z1496"/>
      <c r="AA1496"/>
      <c r="AB1496"/>
      <c r="AC1496"/>
      <c r="AD1496"/>
      <c r="AE1496"/>
      <c r="AF1496"/>
      <c r="AG1496"/>
      <c r="AH1496"/>
    </row>
    <row r="1497" spans="21:34" x14ac:dyDescent="0.2">
      <c r="U1497"/>
      <c r="V1497"/>
      <c r="W1497"/>
      <c r="X1497"/>
      <c r="Y1497"/>
      <c r="Z1497"/>
      <c r="AA1497"/>
      <c r="AB1497"/>
      <c r="AC1497"/>
      <c r="AD1497"/>
      <c r="AE1497"/>
      <c r="AF1497"/>
      <c r="AG1497"/>
      <c r="AH1497"/>
    </row>
    <row r="1498" spans="21:34" x14ac:dyDescent="0.2">
      <c r="U1498"/>
      <c r="V1498"/>
      <c r="W1498"/>
      <c r="X1498"/>
      <c r="Y1498"/>
      <c r="Z1498"/>
      <c r="AA1498"/>
      <c r="AB1498"/>
      <c r="AC1498"/>
      <c r="AD1498"/>
      <c r="AE1498"/>
      <c r="AF1498"/>
      <c r="AG1498"/>
      <c r="AH1498"/>
    </row>
    <row r="1499" spans="21:34" x14ac:dyDescent="0.2">
      <c r="U1499"/>
      <c r="V1499"/>
      <c r="W1499"/>
      <c r="X1499"/>
      <c r="Y1499"/>
      <c r="Z1499"/>
      <c r="AA1499"/>
      <c r="AB1499"/>
      <c r="AC1499"/>
      <c r="AD1499"/>
      <c r="AE1499"/>
      <c r="AF1499"/>
      <c r="AG1499"/>
      <c r="AH1499"/>
    </row>
    <row r="1500" spans="21:34" x14ac:dyDescent="0.2">
      <c r="U1500"/>
      <c r="V1500"/>
      <c r="W1500"/>
      <c r="X1500"/>
      <c r="Y1500"/>
      <c r="Z1500"/>
      <c r="AA1500"/>
      <c r="AB1500"/>
      <c r="AC1500"/>
      <c r="AD1500"/>
      <c r="AE1500"/>
      <c r="AF1500"/>
      <c r="AG1500"/>
      <c r="AH1500"/>
    </row>
    <row r="1501" spans="21:34" x14ac:dyDescent="0.2">
      <c r="U1501"/>
      <c r="V1501"/>
      <c r="W1501"/>
      <c r="X1501"/>
      <c r="Y1501"/>
      <c r="Z1501"/>
      <c r="AA1501"/>
      <c r="AB1501"/>
      <c r="AC1501"/>
      <c r="AD1501"/>
      <c r="AE1501"/>
      <c r="AF1501"/>
      <c r="AG1501"/>
      <c r="AH1501"/>
    </row>
    <row r="1502" spans="21:34" x14ac:dyDescent="0.2">
      <c r="U1502"/>
      <c r="V1502"/>
      <c r="W1502"/>
      <c r="X1502"/>
      <c r="Y1502"/>
      <c r="Z1502"/>
      <c r="AA1502"/>
      <c r="AB1502"/>
      <c r="AC1502"/>
      <c r="AD1502"/>
      <c r="AE1502"/>
      <c r="AF1502"/>
      <c r="AG1502"/>
      <c r="AH1502"/>
    </row>
    <row r="1503" spans="21:34" x14ac:dyDescent="0.2">
      <c r="U1503"/>
      <c r="V1503"/>
      <c r="W1503"/>
      <c r="X1503"/>
      <c r="Y1503"/>
      <c r="Z1503"/>
      <c r="AA1503"/>
      <c r="AB1503"/>
      <c r="AC1503"/>
      <c r="AD1503"/>
      <c r="AE1503"/>
      <c r="AF1503"/>
      <c r="AG1503"/>
      <c r="AH1503"/>
    </row>
    <row r="1504" spans="21:34" x14ac:dyDescent="0.2">
      <c r="U1504"/>
      <c r="V1504"/>
      <c r="W1504"/>
      <c r="X1504"/>
      <c r="Y1504"/>
      <c r="Z1504"/>
      <c r="AA1504"/>
      <c r="AB1504"/>
      <c r="AC1504"/>
      <c r="AD1504"/>
      <c r="AE1504"/>
      <c r="AF1504"/>
      <c r="AG1504"/>
      <c r="AH1504"/>
    </row>
    <row r="1505" spans="21:34" x14ac:dyDescent="0.2">
      <c r="U1505"/>
      <c r="V1505"/>
      <c r="W1505"/>
      <c r="X1505"/>
      <c r="Y1505"/>
      <c r="Z1505"/>
      <c r="AA1505"/>
      <c r="AB1505"/>
      <c r="AC1505"/>
      <c r="AD1505"/>
      <c r="AE1505"/>
      <c r="AF1505"/>
      <c r="AG1505"/>
      <c r="AH1505"/>
    </row>
    <row r="1506" spans="21:34" x14ac:dyDescent="0.2">
      <c r="U1506"/>
      <c r="V1506"/>
      <c r="W1506"/>
      <c r="X1506"/>
      <c r="Y1506"/>
      <c r="Z1506"/>
      <c r="AA1506"/>
      <c r="AB1506"/>
      <c r="AC1506"/>
      <c r="AD1506"/>
      <c r="AE1506"/>
      <c r="AF1506"/>
      <c r="AG1506"/>
      <c r="AH1506"/>
    </row>
    <row r="1507" spans="21:34" x14ac:dyDescent="0.2">
      <c r="U1507"/>
      <c r="V1507"/>
      <c r="W1507"/>
      <c r="X1507"/>
      <c r="Y1507"/>
      <c r="Z1507"/>
      <c r="AA1507"/>
      <c r="AB1507"/>
      <c r="AC1507"/>
      <c r="AD1507"/>
      <c r="AE1507"/>
      <c r="AF1507"/>
      <c r="AG1507"/>
      <c r="AH1507"/>
    </row>
    <row r="1508" spans="21:34" x14ac:dyDescent="0.2">
      <c r="U1508"/>
      <c r="V1508"/>
      <c r="W1508"/>
      <c r="X1508"/>
      <c r="Y1508"/>
      <c r="Z1508"/>
      <c r="AA1508"/>
      <c r="AB1508"/>
      <c r="AC1508"/>
      <c r="AD1508"/>
      <c r="AE1508"/>
      <c r="AF1508"/>
      <c r="AG1508"/>
      <c r="AH1508"/>
    </row>
    <row r="1509" spans="21:34" x14ac:dyDescent="0.2">
      <c r="U1509"/>
      <c r="V1509"/>
      <c r="W1509"/>
      <c r="X1509"/>
      <c r="Y1509"/>
      <c r="Z1509"/>
      <c r="AA1509"/>
      <c r="AB1509"/>
      <c r="AC1509"/>
      <c r="AD1509"/>
      <c r="AE1509"/>
      <c r="AF1509"/>
      <c r="AG1509"/>
      <c r="AH1509"/>
    </row>
    <row r="1510" spans="21:34" x14ac:dyDescent="0.2">
      <c r="U1510"/>
      <c r="V1510"/>
      <c r="W1510"/>
      <c r="X1510"/>
      <c r="Y1510"/>
      <c r="Z1510"/>
      <c r="AA1510"/>
      <c r="AB1510"/>
      <c r="AC1510"/>
      <c r="AD1510"/>
      <c r="AE1510"/>
      <c r="AF1510"/>
      <c r="AG1510"/>
      <c r="AH1510"/>
    </row>
    <row r="1511" spans="21:34" x14ac:dyDescent="0.2">
      <c r="U1511"/>
      <c r="V1511"/>
      <c r="W1511"/>
      <c r="X1511"/>
      <c r="Y1511"/>
      <c r="Z1511"/>
      <c r="AA1511"/>
      <c r="AB1511"/>
      <c r="AC1511"/>
      <c r="AD1511"/>
      <c r="AE1511"/>
      <c r="AF1511"/>
      <c r="AG1511"/>
      <c r="AH1511"/>
    </row>
    <row r="1512" spans="21:34" x14ac:dyDescent="0.2">
      <c r="U1512"/>
      <c r="V1512"/>
      <c r="W1512"/>
      <c r="X1512"/>
      <c r="Y1512"/>
      <c r="Z1512"/>
      <c r="AA1512"/>
      <c r="AB1512"/>
      <c r="AC1512"/>
      <c r="AD1512"/>
      <c r="AE1512"/>
      <c r="AF1512"/>
      <c r="AG1512"/>
      <c r="AH1512"/>
    </row>
    <row r="1513" spans="21:34" x14ac:dyDescent="0.2">
      <c r="U1513"/>
      <c r="V1513"/>
      <c r="W1513"/>
      <c r="X1513"/>
      <c r="Y1513"/>
      <c r="Z1513"/>
      <c r="AA1513"/>
      <c r="AB1513"/>
      <c r="AC1513"/>
      <c r="AD1513"/>
      <c r="AE1513"/>
      <c r="AF1513"/>
      <c r="AG1513"/>
      <c r="AH1513"/>
    </row>
    <row r="1514" spans="21:34" x14ac:dyDescent="0.2">
      <c r="U1514"/>
      <c r="V1514"/>
      <c r="W1514"/>
      <c r="X1514"/>
      <c r="Y1514"/>
      <c r="Z1514"/>
      <c r="AA1514"/>
      <c r="AB1514"/>
      <c r="AC1514"/>
      <c r="AD1514"/>
      <c r="AE1514"/>
      <c r="AF1514"/>
      <c r="AG1514"/>
      <c r="AH1514"/>
    </row>
    <row r="1515" spans="21:34" x14ac:dyDescent="0.2">
      <c r="U1515"/>
      <c r="V1515"/>
      <c r="W1515"/>
      <c r="X1515"/>
      <c r="Y1515"/>
      <c r="Z1515"/>
      <c r="AA1515"/>
      <c r="AB1515"/>
      <c r="AC1515"/>
      <c r="AD1515"/>
      <c r="AE1515"/>
      <c r="AF1515"/>
      <c r="AG1515"/>
      <c r="AH1515"/>
    </row>
    <row r="1516" spans="21:34" x14ac:dyDescent="0.2">
      <c r="U1516"/>
      <c r="V1516"/>
      <c r="W1516"/>
      <c r="X1516"/>
      <c r="Y1516"/>
      <c r="Z1516"/>
      <c r="AA1516"/>
      <c r="AB1516"/>
      <c r="AC1516"/>
      <c r="AD1516"/>
      <c r="AE1516"/>
      <c r="AF1516"/>
      <c r="AG1516"/>
      <c r="AH1516"/>
    </row>
    <row r="1517" spans="21:34" x14ac:dyDescent="0.2">
      <c r="U1517"/>
      <c r="V1517"/>
      <c r="W1517"/>
      <c r="X1517"/>
      <c r="Y1517"/>
      <c r="Z1517"/>
      <c r="AA1517"/>
      <c r="AB1517"/>
      <c r="AC1517"/>
      <c r="AD1517"/>
      <c r="AE1517"/>
      <c r="AF1517"/>
      <c r="AG1517"/>
      <c r="AH1517"/>
    </row>
    <row r="1518" spans="21:34" x14ac:dyDescent="0.2">
      <c r="U1518"/>
      <c r="V1518"/>
      <c r="W1518"/>
      <c r="X1518"/>
      <c r="Y1518"/>
      <c r="Z1518"/>
      <c r="AA1518"/>
      <c r="AB1518"/>
      <c r="AC1518"/>
      <c r="AD1518"/>
      <c r="AE1518"/>
      <c r="AF1518"/>
      <c r="AG1518"/>
      <c r="AH1518"/>
    </row>
    <row r="1519" spans="21:34" x14ac:dyDescent="0.2">
      <c r="U1519"/>
      <c r="V1519"/>
      <c r="W1519"/>
      <c r="X1519"/>
      <c r="Y1519"/>
      <c r="Z1519"/>
      <c r="AA1519"/>
      <c r="AB1519"/>
      <c r="AC1519"/>
      <c r="AD1519"/>
      <c r="AE1519"/>
      <c r="AF1519"/>
      <c r="AG1519"/>
      <c r="AH1519"/>
    </row>
    <row r="1520" spans="21:34" x14ac:dyDescent="0.2">
      <c r="U1520"/>
      <c r="V1520"/>
      <c r="W1520"/>
      <c r="X1520"/>
      <c r="Y1520"/>
      <c r="Z1520"/>
      <c r="AA1520"/>
      <c r="AB1520"/>
      <c r="AC1520"/>
      <c r="AD1520"/>
      <c r="AE1520"/>
      <c r="AF1520"/>
      <c r="AG1520"/>
      <c r="AH1520"/>
    </row>
    <row r="1521" spans="21:34" x14ac:dyDescent="0.2">
      <c r="U1521"/>
      <c r="V1521"/>
      <c r="W1521"/>
      <c r="X1521"/>
      <c r="Y1521"/>
      <c r="Z1521"/>
      <c r="AA1521"/>
      <c r="AB1521"/>
      <c r="AC1521"/>
      <c r="AD1521"/>
      <c r="AE1521"/>
      <c r="AF1521"/>
      <c r="AG1521"/>
      <c r="AH1521"/>
    </row>
    <row r="1522" spans="21:34" x14ac:dyDescent="0.2">
      <c r="U1522"/>
      <c r="V1522"/>
      <c r="W1522"/>
      <c r="X1522"/>
      <c r="Y1522"/>
      <c r="Z1522"/>
      <c r="AA1522"/>
      <c r="AB1522"/>
      <c r="AC1522"/>
      <c r="AD1522"/>
      <c r="AE1522"/>
      <c r="AF1522"/>
      <c r="AG1522"/>
      <c r="AH1522"/>
    </row>
    <row r="1523" spans="21:34" x14ac:dyDescent="0.2">
      <c r="U1523"/>
      <c r="V1523"/>
      <c r="W1523"/>
      <c r="X1523"/>
      <c r="Y1523"/>
      <c r="Z1523"/>
      <c r="AA1523"/>
      <c r="AB1523"/>
      <c r="AC1523"/>
      <c r="AD1523"/>
      <c r="AE1523"/>
      <c r="AF1523"/>
      <c r="AG1523"/>
      <c r="AH1523"/>
    </row>
    <row r="1524" spans="21:34" x14ac:dyDescent="0.2">
      <c r="U1524"/>
      <c r="V1524"/>
      <c r="W1524"/>
      <c r="X1524"/>
      <c r="Y1524"/>
      <c r="Z1524"/>
      <c r="AA1524"/>
      <c r="AB1524"/>
      <c r="AC1524"/>
      <c r="AD1524"/>
      <c r="AE1524"/>
      <c r="AF1524"/>
      <c r="AG1524"/>
      <c r="AH1524"/>
    </row>
    <row r="1525" spans="21:34" x14ac:dyDescent="0.2">
      <c r="U1525"/>
      <c r="V1525"/>
      <c r="W1525"/>
      <c r="X1525"/>
      <c r="Y1525"/>
      <c r="Z1525"/>
      <c r="AA1525"/>
      <c r="AB1525"/>
      <c r="AC1525"/>
      <c r="AD1525"/>
      <c r="AE1525"/>
      <c r="AF1525"/>
      <c r="AG1525"/>
      <c r="AH1525"/>
    </row>
    <row r="1526" spans="21:34" x14ac:dyDescent="0.2">
      <c r="U1526"/>
      <c r="V1526"/>
      <c r="W1526"/>
      <c r="X1526"/>
      <c r="Y1526"/>
      <c r="Z1526"/>
      <c r="AA1526"/>
      <c r="AB1526"/>
      <c r="AC1526"/>
      <c r="AD1526"/>
      <c r="AE1526"/>
      <c r="AF1526"/>
      <c r="AG1526"/>
      <c r="AH1526"/>
    </row>
    <row r="1527" spans="21:34" x14ac:dyDescent="0.2">
      <c r="U1527"/>
      <c r="V1527"/>
      <c r="W1527"/>
      <c r="X1527"/>
      <c r="Y1527"/>
      <c r="Z1527"/>
      <c r="AA1527"/>
      <c r="AB1527"/>
      <c r="AC1527"/>
      <c r="AD1527"/>
      <c r="AE1527"/>
      <c r="AF1527"/>
      <c r="AG1527"/>
      <c r="AH1527"/>
    </row>
    <row r="1528" spans="21:34" x14ac:dyDescent="0.2">
      <c r="U1528"/>
      <c r="V1528"/>
      <c r="W1528"/>
      <c r="X1528"/>
      <c r="Y1528"/>
      <c r="Z1528"/>
      <c r="AA1528"/>
      <c r="AB1528"/>
      <c r="AC1528"/>
      <c r="AD1528"/>
      <c r="AE1528"/>
      <c r="AF1528"/>
      <c r="AG1528"/>
      <c r="AH1528"/>
    </row>
    <row r="1529" spans="21:34" x14ac:dyDescent="0.2">
      <c r="U1529"/>
      <c r="V1529"/>
      <c r="W1529"/>
      <c r="X1529"/>
      <c r="Y1529"/>
      <c r="Z1529"/>
      <c r="AA1529"/>
      <c r="AB1529"/>
      <c r="AC1529"/>
      <c r="AD1529"/>
      <c r="AE1529"/>
      <c r="AF1529"/>
      <c r="AG1529"/>
      <c r="AH1529"/>
    </row>
    <row r="1530" spans="21:34" x14ac:dyDescent="0.2">
      <c r="U1530"/>
      <c r="V1530"/>
      <c r="W1530"/>
      <c r="X1530"/>
      <c r="Y1530"/>
      <c r="Z1530"/>
      <c r="AA1530"/>
      <c r="AB1530"/>
      <c r="AC1530"/>
      <c r="AD1530"/>
      <c r="AE1530"/>
      <c r="AF1530"/>
      <c r="AG1530"/>
      <c r="AH1530"/>
    </row>
    <row r="1531" spans="21:34" x14ac:dyDescent="0.2">
      <c r="U1531"/>
      <c r="V1531"/>
      <c r="W1531"/>
      <c r="X1531"/>
      <c r="Y1531"/>
      <c r="Z1531"/>
      <c r="AA1531"/>
      <c r="AB1531"/>
      <c r="AC1531"/>
      <c r="AD1531"/>
      <c r="AE1531"/>
      <c r="AF1531"/>
      <c r="AG1531"/>
      <c r="AH1531"/>
    </row>
    <row r="1532" spans="21:34" x14ac:dyDescent="0.2">
      <c r="U1532"/>
      <c r="V1532"/>
      <c r="W1532"/>
      <c r="X1532"/>
      <c r="Y1532"/>
      <c r="Z1532"/>
      <c r="AA1532"/>
      <c r="AB1532"/>
      <c r="AC1532"/>
      <c r="AD1532"/>
      <c r="AE1532"/>
      <c r="AF1532"/>
      <c r="AG1532"/>
      <c r="AH1532"/>
    </row>
    <row r="1533" spans="21:34" x14ac:dyDescent="0.2">
      <c r="U1533"/>
      <c r="V1533"/>
      <c r="W1533"/>
      <c r="X1533"/>
      <c r="Y1533"/>
      <c r="Z1533"/>
      <c r="AA1533"/>
      <c r="AB1533"/>
      <c r="AC1533"/>
      <c r="AD1533"/>
      <c r="AE1533"/>
      <c r="AF1533"/>
      <c r="AG1533"/>
      <c r="AH1533"/>
    </row>
    <row r="1534" spans="21:34" x14ac:dyDescent="0.2">
      <c r="U1534"/>
      <c r="V1534"/>
      <c r="W1534"/>
      <c r="X1534"/>
      <c r="Y1534"/>
      <c r="Z1534"/>
      <c r="AA1534"/>
      <c r="AB1534"/>
      <c r="AC1534"/>
      <c r="AD1534"/>
      <c r="AE1534"/>
      <c r="AF1534"/>
      <c r="AG1534"/>
      <c r="AH1534"/>
    </row>
    <row r="1535" spans="21:34" x14ac:dyDescent="0.2">
      <c r="U1535"/>
      <c r="V1535"/>
      <c r="W1535"/>
      <c r="X1535"/>
      <c r="Y1535"/>
      <c r="Z1535"/>
      <c r="AA1535"/>
      <c r="AB1535"/>
      <c r="AC1535"/>
      <c r="AD1535"/>
      <c r="AE1535"/>
      <c r="AF1535"/>
      <c r="AG1535"/>
      <c r="AH1535"/>
    </row>
    <row r="1536" spans="21:34" x14ac:dyDescent="0.2">
      <c r="U1536"/>
      <c r="V1536"/>
      <c r="W1536"/>
      <c r="X1536"/>
      <c r="Y1536"/>
      <c r="Z1536"/>
      <c r="AA1536"/>
      <c r="AB1536"/>
      <c r="AC1536"/>
      <c r="AD1536"/>
      <c r="AE1536"/>
      <c r="AF1536"/>
      <c r="AG1536"/>
      <c r="AH1536"/>
    </row>
    <row r="1537" spans="21:34" x14ac:dyDescent="0.2">
      <c r="U1537"/>
      <c r="V1537"/>
      <c r="W1537"/>
      <c r="X1537"/>
      <c r="Y1537"/>
      <c r="Z1537"/>
      <c r="AA1537"/>
      <c r="AB1537"/>
      <c r="AC1537"/>
      <c r="AD1537"/>
      <c r="AE1537"/>
      <c r="AF1537"/>
      <c r="AG1537"/>
      <c r="AH1537"/>
    </row>
    <row r="1538" spans="21:34" x14ac:dyDescent="0.2">
      <c r="U1538"/>
      <c r="V1538"/>
      <c r="W1538"/>
      <c r="X1538"/>
      <c r="Y1538"/>
      <c r="Z1538"/>
      <c r="AA1538"/>
      <c r="AB1538"/>
      <c r="AC1538"/>
      <c r="AD1538"/>
      <c r="AE1538"/>
      <c r="AF1538"/>
      <c r="AG1538"/>
      <c r="AH1538"/>
    </row>
    <row r="1539" spans="21:34" x14ac:dyDescent="0.2">
      <c r="U1539"/>
      <c r="V1539"/>
      <c r="W1539"/>
      <c r="X1539"/>
      <c r="Y1539"/>
      <c r="Z1539"/>
      <c r="AA1539"/>
      <c r="AB1539"/>
      <c r="AC1539"/>
      <c r="AD1539"/>
      <c r="AE1539"/>
      <c r="AF1539"/>
      <c r="AG1539"/>
      <c r="AH1539"/>
    </row>
    <row r="1540" spans="21:34" x14ac:dyDescent="0.2">
      <c r="U1540"/>
      <c r="V1540"/>
      <c r="W1540"/>
      <c r="X1540"/>
      <c r="Y1540"/>
      <c r="Z1540"/>
      <c r="AA1540"/>
      <c r="AB1540"/>
      <c r="AC1540"/>
      <c r="AD1540"/>
      <c r="AE1540"/>
      <c r="AF1540"/>
      <c r="AG1540"/>
      <c r="AH1540"/>
    </row>
    <row r="1541" spans="21:34" x14ac:dyDescent="0.2">
      <c r="U1541"/>
      <c r="V1541"/>
      <c r="W1541"/>
      <c r="X1541"/>
      <c r="Y1541"/>
      <c r="Z1541"/>
      <c r="AA1541"/>
      <c r="AB1541"/>
      <c r="AC1541"/>
      <c r="AD1541"/>
      <c r="AE1541"/>
      <c r="AF1541"/>
      <c r="AG1541"/>
      <c r="AH1541"/>
    </row>
    <row r="1542" spans="21:34" x14ac:dyDescent="0.2">
      <c r="U1542"/>
      <c r="V1542"/>
      <c r="W1542"/>
      <c r="X1542"/>
      <c r="Y1542"/>
      <c r="Z1542"/>
      <c r="AA1542"/>
      <c r="AB1542"/>
      <c r="AC1542"/>
      <c r="AD1542"/>
      <c r="AE1542"/>
      <c r="AF1542"/>
      <c r="AG1542"/>
      <c r="AH1542"/>
    </row>
    <row r="1543" spans="21:34" x14ac:dyDescent="0.2">
      <c r="U1543"/>
      <c r="V1543"/>
      <c r="W1543"/>
      <c r="X1543"/>
      <c r="Y1543"/>
      <c r="Z1543"/>
      <c r="AA1543"/>
      <c r="AB1543"/>
      <c r="AC1543"/>
      <c r="AD1543"/>
      <c r="AE1543"/>
      <c r="AF1543"/>
      <c r="AG1543"/>
      <c r="AH1543"/>
    </row>
    <row r="1544" spans="21:34" x14ac:dyDescent="0.2">
      <c r="U1544"/>
      <c r="V1544"/>
      <c r="W1544"/>
      <c r="X1544"/>
      <c r="Y1544"/>
      <c r="Z1544"/>
      <c r="AA1544"/>
      <c r="AB1544"/>
      <c r="AC1544"/>
      <c r="AD1544"/>
      <c r="AE1544"/>
      <c r="AF1544"/>
      <c r="AG1544"/>
      <c r="AH1544"/>
    </row>
    <row r="1545" spans="21:34" x14ac:dyDescent="0.2">
      <c r="U1545"/>
      <c r="V1545"/>
      <c r="W1545"/>
      <c r="X1545"/>
      <c r="Y1545"/>
      <c r="Z1545"/>
      <c r="AA1545"/>
      <c r="AB1545"/>
      <c r="AC1545"/>
      <c r="AD1545"/>
      <c r="AE1545"/>
      <c r="AF1545"/>
      <c r="AG1545"/>
      <c r="AH1545"/>
    </row>
    <row r="1546" spans="21:34" x14ac:dyDescent="0.2">
      <c r="U1546"/>
      <c r="V1546"/>
      <c r="W1546"/>
      <c r="X1546"/>
      <c r="Y1546"/>
      <c r="Z1546"/>
      <c r="AA1546"/>
      <c r="AB1546"/>
      <c r="AC1546"/>
      <c r="AD1546"/>
      <c r="AE1546"/>
      <c r="AF1546"/>
      <c r="AG1546"/>
      <c r="AH1546"/>
    </row>
    <row r="1547" spans="21:34" x14ac:dyDescent="0.2">
      <c r="U1547"/>
      <c r="V1547"/>
      <c r="W1547"/>
      <c r="X1547"/>
      <c r="Y1547"/>
      <c r="Z1547"/>
      <c r="AA1547"/>
      <c r="AB1547"/>
      <c r="AC1547"/>
      <c r="AD1547"/>
      <c r="AE1547"/>
      <c r="AF1547"/>
      <c r="AG1547"/>
      <c r="AH1547"/>
    </row>
    <row r="1548" spans="21:34" x14ac:dyDescent="0.2">
      <c r="U1548"/>
      <c r="V1548"/>
      <c r="W1548"/>
      <c r="X1548"/>
      <c r="Y1548"/>
      <c r="Z1548"/>
      <c r="AA1548"/>
      <c r="AB1548"/>
      <c r="AC1548"/>
      <c r="AD1548"/>
      <c r="AE1548"/>
      <c r="AF1548"/>
      <c r="AG1548"/>
      <c r="AH1548"/>
    </row>
    <row r="1549" spans="21:34" x14ac:dyDescent="0.2">
      <c r="U1549"/>
      <c r="V1549"/>
      <c r="W1549"/>
      <c r="X1549"/>
      <c r="Y1549"/>
      <c r="Z1549"/>
      <c r="AA1549"/>
      <c r="AB1549"/>
      <c r="AC1549"/>
      <c r="AD1549"/>
      <c r="AE1549"/>
      <c r="AF1549"/>
      <c r="AG1549"/>
      <c r="AH1549"/>
    </row>
    <row r="1550" spans="21:34" x14ac:dyDescent="0.2">
      <c r="U1550"/>
      <c r="V1550"/>
      <c r="W1550"/>
      <c r="X1550"/>
      <c r="Y1550"/>
      <c r="Z1550"/>
      <c r="AA1550"/>
      <c r="AB1550"/>
      <c r="AC1550"/>
      <c r="AD1550"/>
      <c r="AE1550"/>
      <c r="AF1550"/>
      <c r="AG1550"/>
      <c r="AH1550"/>
    </row>
    <row r="1551" spans="21:34" x14ac:dyDescent="0.2">
      <c r="U1551"/>
      <c r="V1551"/>
      <c r="W1551"/>
      <c r="X1551"/>
      <c r="Y1551"/>
      <c r="Z1551"/>
      <c r="AA1551"/>
      <c r="AB1551"/>
      <c r="AC1551"/>
      <c r="AD1551"/>
      <c r="AE1551"/>
      <c r="AF1551"/>
      <c r="AG1551"/>
      <c r="AH1551"/>
    </row>
    <row r="1552" spans="21:34" x14ac:dyDescent="0.2">
      <c r="U1552"/>
      <c r="V1552"/>
      <c r="W1552"/>
      <c r="X1552"/>
      <c r="Y1552"/>
      <c r="Z1552"/>
      <c r="AA1552"/>
      <c r="AB1552"/>
      <c r="AC1552"/>
      <c r="AD1552"/>
      <c r="AE1552"/>
      <c r="AF1552"/>
      <c r="AG1552"/>
      <c r="AH1552"/>
    </row>
    <row r="1553" spans="21:34" x14ac:dyDescent="0.2">
      <c r="U1553"/>
      <c r="V1553"/>
      <c r="W1553"/>
      <c r="X1553"/>
      <c r="Y1553"/>
      <c r="Z1553"/>
      <c r="AA1553"/>
      <c r="AB1553"/>
      <c r="AC1553"/>
      <c r="AD1553"/>
      <c r="AE1553"/>
      <c r="AF1553"/>
      <c r="AG1553"/>
      <c r="AH1553"/>
    </row>
    <row r="1554" spans="21:34" x14ac:dyDescent="0.2">
      <c r="U1554"/>
      <c r="V1554"/>
      <c r="W1554"/>
      <c r="X1554"/>
      <c r="Y1554"/>
      <c r="Z1554"/>
      <c r="AA1554"/>
      <c r="AB1554"/>
      <c r="AC1554"/>
      <c r="AD1554"/>
      <c r="AE1554"/>
      <c r="AF1554"/>
      <c r="AG1554"/>
      <c r="AH1554"/>
    </row>
    <row r="1555" spans="21:34" x14ac:dyDescent="0.2">
      <c r="U1555"/>
      <c r="V1555"/>
      <c r="W1555"/>
      <c r="X1555"/>
      <c r="Y1555"/>
      <c r="Z1555"/>
      <c r="AA1555"/>
      <c r="AB1555"/>
      <c r="AC1555"/>
      <c r="AD1555"/>
      <c r="AE1555"/>
      <c r="AF1555"/>
      <c r="AG1555"/>
      <c r="AH1555"/>
    </row>
    <row r="1556" spans="21:34" x14ac:dyDescent="0.2">
      <c r="U1556"/>
      <c r="V1556"/>
      <c r="W1556"/>
      <c r="X1556"/>
      <c r="Y1556"/>
      <c r="Z1556"/>
      <c r="AA1556"/>
      <c r="AB1556"/>
      <c r="AC1556"/>
      <c r="AD1556"/>
      <c r="AE1556"/>
      <c r="AF1556"/>
      <c r="AG1556"/>
      <c r="AH1556"/>
    </row>
    <row r="1557" spans="21:34" x14ac:dyDescent="0.2">
      <c r="U1557"/>
      <c r="V1557"/>
      <c r="W1557"/>
      <c r="X1557"/>
      <c r="Y1557"/>
      <c r="Z1557"/>
      <c r="AA1557"/>
      <c r="AB1557"/>
      <c r="AC1557"/>
      <c r="AD1557"/>
      <c r="AE1557"/>
      <c r="AF1557"/>
      <c r="AG1557"/>
      <c r="AH1557"/>
    </row>
    <row r="1558" spans="21:34" x14ac:dyDescent="0.2">
      <c r="U1558"/>
      <c r="V1558"/>
      <c r="W1558"/>
      <c r="X1558"/>
      <c r="Y1558"/>
      <c r="Z1558"/>
      <c r="AA1558"/>
      <c r="AB1558"/>
      <c r="AC1558"/>
      <c r="AD1558"/>
      <c r="AE1558"/>
      <c r="AF1558"/>
      <c r="AG1558"/>
      <c r="AH1558"/>
    </row>
    <row r="1559" spans="21:34" x14ac:dyDescent="0.2">
      <c r="U1559"/>
      <c r="V1559"/>
      <c r="W1559"/>
      <c r="X1559"/>
      <c r="Y1559"/>
      <c r="Z1559"/>
      <c r="AA1559"/>
      <c r="AB1559"/>
      <c r="AC1559"/>
      <c r="AD1559"/>
      <c r="AE1559"/>
      <c r="AF1559"/>
      <c r="AG1559"/>
      <c r="AH1559"/>
    </row>
    <row r="1560" spans="21:34" x14ac:dyDescent="0.2">
      <c r="U1560"/>
      <c r="V1560"/>
      <c r="W1560"/>
      <c r="X1560"/>
      <c r="Y1560"/>
      <c r="Z1560"/>
      <c r="AA1560"/>
      <c r="AB1560"/>
      <c r="AC1560"/>
      <c r="AD1560"/>
      <c r="AE1560"/>
      <c r="AF1560"/>
      <c r="AG1560"/>
      <c r="AH1560"/>
    </row>
    <row r="1561" spans="21:34" x14ac:dyDescent="0.2">
      <c r="U1561"/>
      <c r="V1561"/>
      <c r="W1561"/>
      <c r="X1561"/>
      <c r="Y1561"/>
      <c r="Z1561"/>
      <c r="AA1561"/>
      <c r="AB1561"/>
      <c r="AC1561"/>
      <c r="AD1561"/>
      <c r="AE1561"/>
      <c r="AF1561"/>
      <c r="AG1561"/>
      <c r="AH1561"/>
    </row>
    <row r="1562" spans="21:34" x14ac:dyDescent="0.2">
      <c r="U1562"/>
      <c r="V1562"/>
      <c r="W1562"/>
      <c r="X1562"/>
      <c r="Y1562"/>
      <c r="Z1562"/>
      <c r="AA1562"/>
      <c r="AB1562"/>
      <c r="AC1562"/>
      <c r="AD1562"/>
      <c r="AE1562"/>
      <c r="AF1562"/>
      <c r="AG1562"/>
      <c r="AH1562"/>
    </row>
    <row r="1563" spans="21:34" x14ac:dyDescent="0.2">
      <c r="U1563"/>
      <c r="V1563"/>
      <c r="W1563"/>
      <c r="X1563"/>
      <c r="Y1563"/>
      <c r="Z1563"/>
      <c r="AA1563"/>
      <c r="AB1563"/>
      <c r="AC1563"/>
      <c r="AD1563"/>
      <c r="AE1563"/>
      <c r="AF1563"/>
      <c r="AG1563"/>
      <c r="AH1563"/>
    </row>
    <row r="1564" spans="21:34" x14ac:dyDescent="0.2">
      <c r="U1564"/>
      <c r="V1564"/>
      <c r="W1564"/>
      <c r="X1564"/>
      <c r="Y1564"/>
      <c r="Z1564"/>
      <c r="AA1564"/>
      <c r="AB1564"/>
      <c r="AC1564"/>
      <c r="AD1564"/>
      <c r="AE1564"/>
      <c r="AF1564"/>
      <c r="AG1564"/>
      <c r="AH1564"/>
    </row>
    <row r="1565" spans="21:34" x14ac:dyDescent="0.2">
      <c r="U1565"/>
      <c r="V1565"/>
      <c r="W1565"/>
      <c r="X1565"/>
      <c r="Y1565"/>
      <c r="Z1565"/>
      <c r="AA1565"/>
      <c r="AB1565"/>
      <c r="AC1565"/>
      <c r="AD1565"/>
      <c r="AE1565"/>
      <c r="AF1565"/>
      <c r="AG1565"/>
      <c r="AH1565"/>
    </row>
    <row r="1566" spans="21:34" x14ac:dyDescent="0.2">
      <c r="U1566"/>
      <c r="V1566"/>
      <c r="W1566"/>
      <c r="X1566"/>
      <c r="Y1566"/>
      <c r="Z1566"/>
      <c r="AA1566"/>
      <c r="AB1566"/>
      <c r="AC1566"/>
      <c r="AD1566"/>
      <c r="AE1566"/>
      <c r="AF1566"/>
      <c r="AG1566"/>
      <c r="AH1566"/>
    </row>
    <row r="1567" spans="21:34" x14ac:dyDescent="0.2">
      <c r="U1567"/>
      <c r="V1567"/>
      <c r="W1567"/>
      <c r="X1567"/>
      <c r="Y1567"/>
      <c r="Z1567"/>
      <c r="AA1567"/>
      <c r="AB1567"/>
      <c r="AC1567"/>
      <c r="AD1567"/>
      <c r="AE1567"/>
      <c r="AF1567"/>
      <c r="AG1567"/>
      <c r="AH1567"/>
    </row>
    <row r="1568" spans="21:34" x14ac:dyDescent="0.2">
      <c r="U1568"/>
      <c r="V1568"/>
      <c r="W1568"/>
      <c r="X1568"/>
      <c r="Y1568"/>
      <c r="Z1568"/>
      <c r="AA1568"/>
      <c r="AB1568"/>
      <c r="AC1568"/>
      <c r="AD1568"/>
      <c r="AE1568"/>
      <c r="AF1568"/>
      <c r="AG1568"/>
      <c r="AH1568"/>
    </row>
    <row r="1569" spans="21:34" x14ac:dyDescent="0.2">
      <c r="U1569"/>
      <c r="V1569"/>
      <c r="W1569"/>
      <c r="X1569"/>
      <c r="Y1569"/>
      <c r="Z1569"/>
      <c r="AA1569"/>
      <c r="AB1569"/>
      <c r="AC1569"/>
      <c r="AD1569"/>
      <c r="AE1569"/>
      <c r="AF1569"/>
      <c r="AG1569"/>
      <c r="AH1569"/>
    </row>
    <row r="1570" spans="21:34" x14ac:dyDescent="0.2">
      <c r="U1570"/>
      <c r="V1570"/>
      <c r="W1570"/>
      <c r="X1570"/>
      <c r="Y1570"/>
      <c r="Z1570"/>
      <c r="AA1570"/>
      <c r="AB1570"/>
      <c r="AC1570"/>
      <c r="AD1570"/>
      <c r="AE1570"/>
      <c r="AF1570"/>
      <c r="AG1570"/>
      <c r="AH1570"/>
    </row>
    <row r="1571" spans="21:34" x14ac:dyDescent="0.2">
      <c r="U1571"/>
      <c r="V1571"/>
      <c r="W1571"/>
      <c r="X1571"/>
      <c r="Y1571"/>
      <c r="Z1571"/>
      <c r="AA1571"/>
      <c r="AB1571"/>
      <c r="AC1571"/>
      <c r="AD1571"/>
      <c r="AE1571"/>
      <c r="AF1571"/>
      <c r="AG1571"/>
      <c r="AH1571"/>
    </row>
    <row r="1572" spans="21:34" x14ac:dyDescent="0.2">
      <c r="U1572"/>
      <c r="V1572"/>
      <c r="W1572"/>
      <c r="X1572"/>
      <c r="Y1572"/>
      <c r="Z1572"/>
      <c r="AA1572"/>
      <c r="AB1572"/>
      <c r="AC1572"/>
      <c r="AD1572"/>
      <c r="AE1572"/>
      <c r="AF1572"/>
      <c r="AG1572"/>
      <c r="AH1572"/>
    </row>
    <row r="1573" spans="21:34" x14ac:dyDescent="0.2">
      <c r="U1573"/>
      <c r="V1573"/>
      <c r="W1573"/>
      <c r="X1573"/>
      <c r="Y1573"/>
      <c r="Z1573"/>
      <c r="AA1573"/>
      <c r="AB1573"/>
      <c r="AC1573"/>
      <c r="AD1573"/>
      <c r="AE1573"/>
      <c r="AF1573"/>
      <c r="AG1573"/>
      <c r="AH1573"/>
    </row>
    <row r="1574" spans="21:34" x14ac:dyDescent="0.2">
      <c r="U1574"/>
      <c r="V1574"/>
      <c r="W1574"/>
      <c r="X1574"/>
      <c r="Y1574"/>
      <c r="Z1574"/>
      <c r="AA1574"/>
      <c r="AB1574"/>
      <c r="AC1574"/>
      <c r="AD1574"/>
      <c r="AE1574"/>
      <c r="AF1574"/>
      <c r="AG1574"/>
      <c r="AH1574"/>
    </row>
    <row r="1575" spans="21:34" x14ac:dyDescent="0.2">
      <c r="U1575"/>
      <c r="V1575"/>
      <c r="W1575"/>
      <c r="X1575"/>
      <c r="Y1575"/>
      <c r="Z1575"/>
      <c r="AA1575"/>
      <c r="AB1575"/>
      <c r="AC1575"/>
      <c r="AD1575"/>
      <c r="AE1575"/>
      <c r="AF1575"/>
      <c r="AG1575"/>
      <c r="AH1575"/>
    </row>
    <row r="1576" spans="21:34" x14ac:dyDescent="0.2">
      <c r="U1576"/>
      <c r="V1576"/>
      <c r="W1576"/>
      <c r="X1576"/>
      <c r="Y1576"/>
      <c r="Z1576"/>
      <c r="AA1576"/>
      <c r="AB1576"/>
      <c r="AC1576"/>
      <c r="AD1576"/>
      <c r="AE1576"/>
      <c r="AF1576"/>
      <c r="AG1576"/>
      <c r="AH1576"/>
    </row>
    <row r="1577" spans="21:34" x14ac:dyDescent="0.2">
      <c r="U1577"/>
      <c r="V1577"/>
      <c r="W1577"/>
      <c r="X1577"/>
      <c r="Y1577"/>
      <c r="Z1577"/>
      <c r="AA1577"/>
      <c r="AB1577"/>
      <c r="AC1577"/>
      <c r="AD1577"/>
      <c r="AE1577"/>
      <c r="AF1577"/>
      <c r="AG1577"/>
      <c r="AH1577"/>
    </row>
    <row r="1578" spans="21:34" x14ac:dyDescent="0.2">
      <c r="U1578"/>
      <c r="V1578"/>
      <c r="W1578"/>
      <c r="X1578"/>
      <c r="Y1578"/>
      <c r="Z1578"/>
      <c r="AA1578"/>
      <c r="AB1578"/>
      <c r="AC1578"/>
      <c r="AD1578"/>
      <c r="AE1578"/>
      <c r="AF1578"/>
      <c r="AG1578"/>
      <c r="AH1578"/>
    </row>
    <row r="1579" spans="21:34" x14ac:dyDescent="0.2">
      <c r="U1579"/>
      <c r="V1579"/>
      <c r="W1579"/>
      <c r="X1579"/>
      <c r="Y1579"/>
      <c r="Z1579"/>
      <c r="AA1579"/>
      <c r="AB1579"/>
      <c r="AC1579"/>
      <c r="AD1579"/>
      <c r="AE1579"/>
      <c r="AF1579"/>
      <c r="AG1579"/>
      <c r="AH1579"/>
    </row>
    <row r="1580" spans="21:34" x14ac:dyDescent="0.2">
      <c r="U1580"/>
      <c r="V1580"/>
      <c r="W1580"/>
      <c r="X1580"/>
      <c r="Y1580"/>
      <c r="Z1580"/>
      <c r="AA1580"/>
      <c r="AB1580"/>
      <c r="AC1580"/>
      <c r="AD1580"/>
      <c r="AE1580"/>
      <c r="AF1580"/>
      <c r="AG1580"/>
      <c r="AH1580"/>
    </row>
    <row r="1581" spans="21:34" x14ac:dyDescent="0.2">
      <c r="U1581"/>
      <c r="V1581"/>
      <c r="W1581"/>
      <c r="X1581"/>
      <c r="Y1581"/>
      <c r="Z1581"/>
      <c r="AA1581"/>
      <c r="AB1581"/>
      <c r="AC1581"/>
      <c r="AD1581"/>
      <c r="AE1581"/>
      <c r="AF1581"/>
      <c r="AG1581"/>
      <c r="AH1581"/>
    </row>
    <row r="1582" spans="21:34" x14ac:dyDescent="0.2">
      <c r="U1582"/>
      <c r="V1582"/>
      <c r="W1582"/>
      <c r="X1582"/>
      <c r="Y1582"/>
      <c r="Z1582"/>
      <c r="AA1582"/>
      <c r="AB1582"/>
      <c r="AC1582"/>
      <c r="AD1582"/>
      <c r="AE1582"/>
      <c r="AF1582"/>
      <c r="AG1582"/>
      <c r="AH1582"/>
    </row>
    <row r="1583" spans="21:34" x14ac:dyDescent="0.2">
      <c r="U1583"/>
      <c r="V1583"/>
      <c r="W1583"/>
      <c r="X1583"/>
      <c r="Y1583"/>
      <c r="Z1583"/>
      <c r="AA1583"/>
      <c r="AB1583"/>
      <c r="AC1583"/>
      <c r="AD1583"/>
      <c r="AE1583"/>
      <c r="AF1583"/>
      <c r="AG1583"/>
      <c r="AH1583"/>
    </row>
    <row r="1584" spans="21:34" x14ac:dyDescent="0.2">
      <c r="U1584"/>
      <c r="V1584"/>
      <c r="W1584"/>
      <c r="X1584"/>
      <c r="Y1584"/>
      <c r="Z1584"/>
      <c r="AA1584"/>
      <c r="AB1584"/>
      <c r="AC1584"/>
      <c r="AD1584"/>
      <c r="AE1584"/>
      <c r="AF1584"/>
      <c r="AG1584"/>
      <c r="AH1584"/>
    </row>
    <row r="1585" spans="21:34" x14ac:dyDescent="0.2">
      <c r="U1585"/>
      <c r="V1585"/>
      <c r="W1585"/>
      <c r="X1585"/>
      <c r="Y1585"/>
      <c r="Z1585"/>
      <c r="AA1585"/>
      <c r="AB1585"/>
      <c r="AC1585"/>
      <c r="AD1585"/>
      <c r="AE1585"/>
      <c r="AF1585"/>
      <c r="AG1585"/>
      <c r="AH1585"/>
    </row>
    <row r="1586" spans="21:34" x14ac:dyDescent="0.2">
      <c r="U1586"/>
      <c r="V1586"/>
      <c r="W1586"/>
      <c r="X1586"/>
      <c r="Y1586"/>
      <c r="Z1586"/>
      <c r="AA1586"/>
      <c r="AB1586"/>
      <c r="AC1586"/>
      <c r="AD1586"/>
      <c r="AE1586"/>
      <c r="AF1586"/>
      <c r="AG1586"/>
      <c r="AH1586"/>
    </row>
    <row r="1587" spans="21:34" x14ac:dyDescent="0.2">
      <c r="U1587"/>
      <c r="V1587"/>
      <c r="W1587"/>
      <c r="X1587"/>
      <c r="Y1587"/>
      <c r="Z1587"/>
      <c r="AA1587"/>
      <c r="AB1587"/>
      <c r="AC1587"/>
      <c r="AD1587"/>
      <c r="AE1587"/>
      <c r="AF1587"/>
      <c r="AG1587"/>
      <c r="AH1587"/>
    </row>
    <row r="1588" spans="21:34" x14ac:dyDescent="0.2">
      <c r="U1588"/>
      <c r="V1588"/>
      <c r="W1588"/>
      <c r="X1588"/>
      <c r="Y1588"/>
      <c r="Z1588"/>
      <c r="AA1588"/>
      <c r="AB1588"/>
      <c r="AC1588"/>
      <c r="AD1588"/>
      <c r="AE1588"/>
      <c r="AF1588"/>
      <c r="AG1588"/>
      <c r="AH1588"/>
    </row>
    <row r="1589" spans="21:34" x14ac:dyDescent="0.2">
      <c r="U1589"/>
      <c r="V1589"/>
      <c r="W1589"/>
      <c r="X1589"/>
      <c r="Y1589"/>
      <c r="Z1589"/>
      <c r="AA1589"/>
      <c r="AB1589"/>
      <c r="AC1589"/>
      <c r="AD1589"/>
      <c r="AE1589"/>
      <c r="AF1589"/>
      <c r="AG1589"/>
      <c r="AH1589"/>
    </row>
    <row r="1590" spans="21:34" x14ac:dyDescent="0.2">
      <c r="U1590"/>
      <c r="V1590"/>
      <c r="W1590"/>
      <c r="X1590"/>
      <c r="Y1590"/>
      <c r="Z1590"/>
      <c r="AA1590"/>
      <c r="AB1590"/>
      <c r="AC1590"/>
      <c r="AD1590"/>
      <c r="AE1590"/>
      <c r="AF1590"/>
      <c r="AG1590"/>
      <c r="AH1590"/>
    </row>
    <row r="1591" spans="21:34" x14ac:dyDescent="0.2">
      <c r="U1591"/>
      <c r="V1591"/>
      <c r="W1591"/>
      <c r="X1591"/>
      <c r="Y1591"/>
      <c r="Z1591"/>
      <c r="AA1591"/>
      <c r="AB1591"/>
      <c r="AC1591"/>
      <c r="AD1591"/>
      <c r="AE1591"/>
      <c r="AF1591"/>
      <c r="AG1591"/>
      <c r="AH1591"/>
    </row>
    <row r="1592" spans="21:34" x14ac:dyDescent="0.2">
      <c r="U1592"/>
      <c r="V1592"/>
      <c r="W1592"/>
      <c r="X1592"/>
      <c r="Y1592"/>
      <c r="Z1592"/>
      <c r="AA1592"/>
      <c r="AB1592"/>
      <c r="AC1592"/>
      <c r="AD1592"/>
      <c r="AE1592"/>
      <c r="AF1592"/>
      <c r="AG1592"/>
      <c r="AH1592"/>
    </row>
    <row r="1593" spans="21:34" x14ac:dyDescent="0.2">
      <c r="U1593"/>
      <c r="V1593"/>
      <c r="W1593"/>
      <c r="X1593"/>
      <c r="Y1593"/>
      <c r="Z1593"/>
      <c r="AA1593"/>
      <c r="AB1593"/>
      <c r="AC1593"/>
      <c r="AD1593"/>
      <c r="AE1593"/>
      <c r="AF1593"/>
      <c r="AG1593"/>
      <c r="AH1593"/>
    </row>
    <row r="1594" spans="21:34" x14ac:dyDescent="0.2">
      <c r="U1594"/>
      <c r="V1594"/>
      <c r="W1594"/>
      <c r="X1594"/>
      <c r="Y1594"/>
      <c r="Z1594"/>
      <c r="AA1594"/>
      <c r="AB1594"/>
      <c r="AC1594"/>
      <c r="AD1594"/>
      <c r="AE1594"/>
      <c r="AF1594"/>
      <c r="AG1594"/>
      <c r="AH1594"/>
    </row>
    <row r="1595" spans="21:34" x14ac:dyDescent="0.2">
      <c r="U1595"/>
      <c r="V1595"/>
      <c r="W1595"/>
      <c r="X1595"/>
      <c r="Y1595"/>
      <c r="Z1595"/>
      <c r="AA1595"/>
      <c r="AB1595"/>
      <c r="AC1595"/>
      <c r="AD1595"/>
      <c r="AE1595"/>
      <c r="AF1595"/>
      <c r="AG1595"/>
      <c r="AH1595"/>
    </row>
    <row r="1596" spans="21:34" x14ac:dyDescent="0.2">
      <c r="U1596"/>
      <c r="V1596"/>
      <c r="W1596"/>
      <c r="X1596"/>
      <c r="Y1596"/>
      <c r="Z1596"/>
      <c r="AA1596"/>
      <c r="AB1596"/>
      <c r="AC1596"/>
      <c r="AD1596"/>
      <c r="AE1596"/>
      <c r="AF1596"/>
      <c r="AG1596"/>
      <c r="AH1596"/>
    </row>
    <row r="1597" spans="21:34" x14ac:dyDescent="0.2">
      <c r="U1597"/>
      <c r="V1597"/>
      <c r="W1597"/>
      <c r="X1597"/>
      <c r="Y1597"/>
      <c r="Z1597"/>
      <c r="AA1597"/>
      <c r="AB1597"/>
      <c r="AC1597"/>
      <c r="AD1597"/>
      <c r="AE1597"/>
      <c r="AF1597"/>
      <c r="AG1597"/>
      <c r="AH1597"/>
    </row>
    <row r="1598" spans="21:34" x14ac:dyDescent="0.2">
      <c r="U1598"/>
      <c r="V1598"/>
      <c r="W1598"/>
      <c r="X1598"/>
      <c r="Y1598"/>
      <c r="Z1598"/>
      <c r="AA1598"/>
      <c r="AB1598"/>
      <c r="AC1598"/>
      <c r="AD1598"/>
      <c r="AE1598"/>
      <c r="AF1598"/>
      <c r="AG1598"/>
      <c r="AH1598"/>
    </row>
    <row r="1599" spans="21:34" x14ac:dyDescent="0.2">
      <c r="U1599"/>
      <c r="V1599"/>
      <c r="W1599"/>
      <c r="X1599"/>
      <c r="Y1599"/>
      <c r="Z1599"/>
      <c r="AA1599"/>
      <c r="AB1599"/>
      <c r="AC1599"/>
      <c r="AD1599"/>
      <c r="AE1599"/>
      <c r="AF1599"/>
      <c r="AG1599"/>
      <c r="AH1599"/>
    </row>
    <row r="1600" spans="21:34" x14ac:dyDescent="0.2">
      <c r="U1600"/>
      <c r="V1600"/>
      <c r="W1600"/>
      <c r="X1600"/>
      <c r="Y1600"/>
      <c r="Z1600"/>
      <c r="AA1600"/>
      <c r="AB1600"/>
      <c r="AC1600"/>
      <c r="AD1600"/>
      <c r="AE1600"/>
      <c r="AF1600"/>
      <c r="AG1600"/>
      <c r="AH1600"/>
    </row>
    <row r="1601" spans="21:34" x14ac:dyDescent="0.2">
      <c r="U1601"/>
      <c r="V1601"/>
      <c r="W1601"/>
      <c r="X1601"/>
      <c r="Y1601"/>
      <c r="Z1601"/>
      <c r="AA1601"/>
      <c r="AB1601"/>
      <c r="AC1601"/>
      <c r="AD1601"/>
      <c r="AE1601"/>
      <c r="AF1601"/>
      <c r="AG1601"/>
      <c r="AH1601"/>
    </row>
    <row r="1602" spans="21:34" x14ac:dyDescent="0.2">
      <c r="U1602"/>
      <c r="V1602"/>
      <c r="W1602"/>
      <c r="X1602"/>
      <c r="Y1602"/>
      <c r="Z1602"/>
      <c r="AA1602"/>
      <c r="AB1602"/>
      <c r="AC1602"/>
      <c r="AD1602"/>
      <c r="AE1602"/>
      <c r="AF1602"/>
      <c r="AG1602"/>
      <c r="AH1602"/>
    </row>
    <row r="1603" spans="21:34" x14ac:dyDescent="0.2">
      <c r="U1603"/>
      <c r="V1603"/>
      <c r="W1603"/>
      <c r="X1603"/>
      <c r="Y1603"/>
      <c r="Z1603"/>
      <c r="AA1603"/>
      <c r="AB1603"/>
      <c r="AC1603"/>
      <c r="AD1603"/>
      <c r="AE1603"/>
      <c r="AF1603"/>
      <c r="AG1603"/>
      <c r="AH1603"/>
    </row>
    <row r="1604" spans="21:34" x14ac:dyDescent="0.2">
      <c r="U1604"/>
      <c r="V1604"/>
      <c r="W1604"/>
      <c r="X1604"/>
      <c r="Y1604"/>
      <c r="Z1604"/>
      <c r="AA1604"/>
      <c r="AB1604"/>
      <c r="AC1604"/>
      <c r="AD1604"/>
      <c r="AE1604"/>
      <c r="AF1604"/>
      <c r="AG1604"/>
      <c r="AH1604"/>
    </row>
    <row r="1605" spans="21:34" x14ac:dyDescent="0.2">
      <c r="U1605"/>
      <c r="V1605"/>
      <c r="W1605"/>
      <c r="X1605"/>
      <c r="Y1605"/>
      <c r="Z1605"/>
      <c r="AA1605"/>
      <c r="AB1605"/>
      <c r="AC1605"/>
      <c r="AD1605"/>
      <c r="AE1605"/>
      <c r="AF1605"/>
      <c r="AG1605"/>
      <c r="AH1605"/>
    </row>
    <row r="1606" spans="21:34" x14ac:dyDescent="0.2">
      <c r="U1606"/>
      <c r="V1606"/>
      <c r="W1606"/>
      <c r="X1606"/>
      <c r="Y1606"/>
      <c r="Z1606"/>
      <c r="AA1606"/>
      <c r="AB1606"/>
      <c r="AC1606"/>
      <c r="AD1606"/>
      <c r="AE1606"/>
      <c r="AF1606"/>
      <c r="AG1606"/>
      <c r="AH1606"/>
    </row>
    <row r="1607" spans="21:34" x14ac:dyDescent="0.2">
      <c r="U1607"/>
      <c r="V1607"/>
      <c r="W1607"/>
      <c r="X1607"/>
      <c r="Y1607"/>
      <c r="Z1607"/>
      <c r="AA1607"/>
      <c r="AB1607"/>
      <c r="AC1607"/>
      <c r="AD1607"/>
      <c r="AE1607"/>
      <c r="AF1607"/>
      <c r="AG1607"/>
      <c r="AH1607"/>
    </row>
    <row r="1608" spans="21:34" x14ac:dyDescent="0.2">
      <c r="U1608"/>
      <c r="V1608"/>
      <c r="W1608"/>
      <c r="X1608"/>
      <c r="Y1608"/>
      <c r="Z1608"/>
      <c r="AA1608"/>
      <c r="AB1608"/>
      <c r="AC1608"/>
      <c r="AD1608"/>
      <c r="AE1608"/>
      <c r="AF1608"/>
      <c r="AG1608"/>
      <c r="AH1608"/>
    </row>
    <row r="1609" spans="21:34" x14ac:dyDescent="0.2">
      <c r="U1609"/>
      <c r="V1609"/>
      <c r="W1609"/>
      <c r="X1609"/>
      <c r="Y1609"/>
      <c r="Z1609"/>
      <c r="AA1609"/>
      <c r="AB1609"/>
      <c r="AC1609"/>
      <c r="AD1609"/>
      <c r="AE1609"/>
      <c r="AF1609"/>
      <c r="AG1609"/>
      <c r="AH1609"/>
    </row>
    <row r="1610" spans="21:34" x14ac:dyDescent="0.2">
      <c r="U1610"/>
      <c r="V1610"/>
      <c r="W1610"/>
      <c r="X1610"/>
      <c r="Y1610"/>
      <c r="Z1610"/>
      <c r="AA1610"/>
      <c r="AB1610"/>
      <c r="AC1610"/>
      <c r="AD1610"/>
      <c r="AE1610"/>
      <c r="AF1610"/>
      <c r="AG1610"/>
      <c r="AH1610"/>
    </row>
    <row r="1611" spans="21:34" x14ac:dyDescent="0.2">
      <c r="U1611"/>
      <c r="V1611"/>
      <c r="W1611"/>
      <c r="X1611"/>
      <c r="Y1611"/>
      <c r="Z1611"/>
      <c r="AA1611"/>
      <c r="AB1611"/>
      <c r="AC1611"/>
      <c r="AD1611"/>
      <c r="AE1611"/>
      <c r="AF1611"/>
      <c r="AG1611"/>
      <c r="AH1611"/>
    </row>
    <row r="1612" spans="21:34" x14ac:dyDescent="0.2">
      <c r="U1612"/>
      <c r="V1612"/>
      <c r="W1612"/>
      <c r="X1612"/>
      <c r="Y1612"/>
      <c r="Z1612"/>
      <c r="AA1612"/>
      <c r="AB1612"/>
      <c r="AC1612"/>
      <c r="AD1612"/>
      <c r="AE1612"/>
      <c r="AF1612"/>
      <c r="AG1612"/>
      <c r="AH1612"/>
    </row>
    <row r="1613" spans="21:34" x14ac:dyDescent="0.2">
      <c r="U1613"/>
      <c r="V1613"/>
      <c r="W1613"/>
      <c r="X1613"/>
      <c r="Y1613"/>
      <c r="Z1613"/>
      <c r="AA1613"/>
      <c r="AB1613"/>
      <c r="AC1613"/>
      <c r="AD1613"/>
      <c r="AE1613"/>
      <c r="AF1613"/>
      <c r="AG1613"/>
      <c r="AH1613"/>
    </row>
    <row r="1614" spans="21:34" x14ac:dyDescent="0.2">
      <c r="U1614"/>
      <c r="V1614"/>
      <c r="W1614"/>
      <c r="X1614"/>
      <c r="Y1614"/>
      <c r="Z1614"/>
      <c r="AA1614"/>
      <c r="AB1614"/>
      <c r="AC1614"/>
      <c r="AD1614"/>
      <c r="AE1614"/>
      <c r="AF1614"/>
      <c r="AG1614"/>
      <c r="AH1614"/>
    </row>
    <row r="1615" spans="21:34" x14ac:dyDescent="0.2">
      <c r="U1615"/>
      <c r="V1615"/>
      <c r="W1615"/>
      <c r="X1615"/>
      <c r="Y1615"/>
      <c r="Z1615"/>
      <c r="AA1615"/>
      <c r="AB1615"/>
      <c r="AC1615"/>
      <c r="AD1615"/>
      <c r="AE1615"/>
      <c r="AF1615"/>
      <c r="AG1615"/>
      <c r="AH1615"/>
    </row>
    <row r="1616" spans="21:34" x14ac:dyDescent="0.2">
      <c r="U1616"/>
      <c r="V1616"/>
      <c r="W1616"/>
      <c r="X1616"/>
      <c r="Y1616"/>
      <c r="Z1616"/>
      <c r="AA1616"/>
      <c r="AB1616"/>
      <c r="AC1616"/>
      <c r="AD1616"/>
      <c r="AE1616"/>
      <c r="AF1616"/>
      <c r="AG1616"/>
      <c r="AH1616"/>
    </row>
    <row r="1617" spans="21:34" x14ac:dyDescent="0.2">
      <c r="U1617"/>
      <c r="V1617"/>
      <c r="W1617"/>
      <c r="X1617"/>
      <c r="Y1617"/>
      <c r="Z1617"/>
      <c r="AA1617"/>
      <c r="AB1617"/>
      <c r="AC1617"/>
      <c r="AD1617"/>
      <c r="AE1617"/>
      <c r="AF1617"/>
      <c r="AG1617"/>
      <c r="AH1617"/>
    </row>
    <row r="1618" spans="21:34" x14ac:dyDescent="0.2">
      <c r="U1618"/>
      <c r="V1618"/>
      <c r="W1618"/>
      <c r="X1618"/>
      <c r="Y1618"/>
      <c r="Z1618"/>
      <c r="AA1618"/>
      <c r="AB1618"/>
      <c r="AC1618"/>
      <c r="AD1618"/>
      <c r="AE1618"/>
      <c r="AF1618"/>
      <c r="AG1618"/>
      <c r="AH1618"/>
    </row>
    <row r="1619" spans="21:34" x14ac:dyDescent="0.2">
      <c r="U1619"/>
      <c r="V1619"/>
      <c r="W1619"/>
      <c r="X1619"/>
      <c r="Y1619"/>
      <c r="Z1619"/>
      <c r="AA1619"/>
      <c r="AB1619"/>
      <c r="AC1619"/>
      <c r="AD1619"/>
      <c r="AE1619"/>
      <c r="AF1619"/>
      <c r="AG1619"/>
      <c r="AH1619"/>
    </row>
    <row r="1620" spans="21:34" x14ac:dyDescent="0.2">
      <c r="U1620"/>
      <c r="V1620"/>
      <c r="W1620"/>
      <c r="X1620"/>
      <c r="Y1620"/>
      <c r="Z1620"/>
      <c r="AA1620"/>
      <c r="AB1620"/>
      <c r="AC1620"/>
      <c r="AD1620"/>
      <c r="AE1620"/>
      <c r="AF1620"/>
      <c r="AG1620"/>
      <c r="AH1620"/>
    </row>
    <row r="1621" spans="21:34" x14ac:dyDescent="0.2">
      <c r="U1621"/>
      <c r="V1621"/>
      <c r="W1621"/>
      <c r="X1621"/>
      <c r="Y1621"/>
      <c r="Z1621"/>
      <c r="AA1621"/>
      <c r="AB1621"/>
      <c r="AC1621"/>
      <c r="AD1621"/>
      <c r="AE1621"/>
      <c r="AF1621"/>
      <c r="AG1621"/>
      <c r="AH1621"/>
    </row>
    <row r="1622" spans="21:34" x14ac:dyDescent="0.2">
      <c r="U1622"/>
      <c r="V1622"/>
      <c r="W1622"/>
      <c r="X1622"/>
      <c r="Y1622"/>
      <c r="Z1622"/>
      <c r="AA1622"/>
      <c r="AB1622"/>
      <c r="AC1622"/>
      <c r="AD1622"/>
      <c r="AE1622"/>
      <c r="AF1622"/>
      <c r="AG1622"/>
      <c r="AH1622"/>
    </row>
    <row r="1623" spans="21:34" x14ac:dyDescent="0.2">
      <c r="U1623"/>
      <c r="V1623"/>
      <c r="W1623"/>
      <c r="X1623"/>
      <c r="Y1623"/>
      <c r="Z1623"/>
      <c r="AA1623"/>
      <c r="AB1623"/>
      <c r="AC1623"/>
      <c r="AD1623"/>
      <c r="AE1623"/>
      <c r="AF1623"/>
      <c r="AG1623"/>
      <c r="AH1623"/>
    </row>
    <row r="1624" spans="21:34" x14ac:dyDescent="0.2">
      <c r="U1624"/>
      <c r="V1624"/>
      <c r="W1624"/>
      <c r="X1624"/>
      <c r="Y1624"/>
      <c r="Z1624"/>
      <c r="AA1624"/>
      <c r="AB1624"/>
      <c r="AC1624"/>
      <c r="AD1624"/>
      <c r="AE1624"/>
      <c r="AF1624"/>
      <c r="AG1624"/>
      <c r="AH1624"/>
    </row>
    <row r="1625" spans="21:34" x14ac:dyDescent="0.2">
      <c r="U1625"/>
      <c r="V1625"/>
      <c r="W1625"/>
      <c r="X1625"/>
      <c r="Y1625"/>
      <c r="Z1625"/>
      <c r="AA1625"/>
      <c r="AB1625"/>
      <c r="AC1625"/>
      <c r="AD1625"/>
      <c r="AE1625"/>
      <c r="AF1625"/>
      <c r="AG1625"/>
      <c r="AH1625"/>
    </row>
    <row r="1626" spans="21:34" x14ac:dyDescent="0.2">
      <c r="U1626"/>
      <c r="V1626"/>
      <c r="W1626"/>
      <c r="X1626"/>
      <c r="Y1626"/>
      <c r="Z1626"/>
      <c r="AA1626"/>
      <c r="AB1626"/>
      <c r="AC1626"/>
      <c r="AD1626"/>
      <c r="AE1626"/>
      <c r="AF1626"/>
      <c r="AG1626"/>
      <c r="AH1626"/>
    </row>
    <row r="1627" spans="21:34" x14ac:dyDescent="0.2">
      <c r="U1627"/>
      <c r="V1627"/>
      <c r="W1627"/>
      <c r="X1627"/>
      <c r="Y1627"/>
      <c r="Z1627"/>
      <c r="AA1627"/>
      <c r="AB1627"/>
      <c r="AC1627"/>
      <c r="AD1627"/>
      <c r="AE1627"/>
      <c r="AF1627"/>
      <c r="AG1627"/>
      <c r="AH1627"/>
    </row>
    <row r="1628" spans="21:34" x14ac:dyDescent="0.2">
      <c r="U1628"/>
      <c r="V1628"/>
      <c r="W1628"/>
      <c r="X1628"/>
      <c r="Y1628"/>
      <c r="Z1628"/>
      <c r="AA1628"/>
      <c r="AB1628"/>
      <c r="AC1628"/>
      <c r="AD1628"/>
      <c r="AE1628"/>
      <c r="AF1628"/>
      <c r="AG1628"/>
      <c r="AH1628"/>
    </row>
    <row r="1629" spans="21:34" x14ac:dyDescent="0.2">
      <c r="U1629"/>
      <c r="V1629"/>
      <c r="W1629"/>
      <c r="X1629"/>
      <c r="Y1629"/>
      <c r="Z1629"/>
      <c r="AA1629"/>
      <c r="AB1629"/>
      <c r="AC1629"/>
      <c r="AD1629"/>
      <c r="AE1629"/>
      <c r="AF1629"/>
      <c r="AG1629"/>
      <c r="AH1629"/>
    </row>
    <row r="1630" spans="21:34" x14ac:dyDescent="0.2">
      <c r="U1630"/>
      <c r="V1630"/>
      <c r="W1630"/>
      <c r="X1630"/>
      <c r="Y1630"/>
      <c r="Z1630"/>
      <c r="AA1630"/>
      <c r="AB1630"/>
      <c r="AC1630"/>
      <c r="AD1630"/>
      <c r="AE1630"/>
      <c r="AF1630"/>
      <c r="AG1630"/>
      <c r="AH1630"/>
    </row>
    <row r="1631" spans="21:34" x14ac:dyDescent="0.2">
      <c r="U1631"/>
      <c r="V1631"/>
      <c r="W1631"/>
      <c r="X1631"/>
      <c r="Y1631"/>
      <c r="Z1631"/>
      <c r="AA1631"/>
      <c r="AB1631"/>
      <c r="AC1631"/>
      <c r="AD1631"/>
      <c r="AE1631"/>
      <c r="AF1631"/>
      <c r="AG1631"/>
      <c r="AH1631"/>
    </row>
    <row r="1632" spans="21:34" x14ac:dyDescent="0.2">
      <c r="U1632"/>
      <c r="V1632"/>
      <c r="W1632"/>
      <c r="X1632"/>
      <c r="Y1632"/>
      <c r="Z1632"/>
      <c r="AA1632"/>
      <c r="AB1632"/>
      <c r="AC1632"/>
      <c r="AD1632"/>
      <c r="AE1632"/>
      <c r="AF1632"/>
      <c r="AG1632"/>
      <c r="AH1632"/>
    </row>
    <row r="1633" spans="21:34" x14ac:dyDescent="0.2">
      <c r="U1633"/>
      <c r="V1633"/>
      <c r="W1633"/>
      <c r="X1633"/>
      <c r="Y1633"/>
      <c r="Z1633"/>
      <c r="AA1633"/>
      <c r="AB1633"/>
      <c r="AC1633"/>
      <c r="AD1633"/>
      <c r="AE1633"/>
      <c r="AF1633"/>
      <c r="AG1633"/>
      <c r="AH1633"/>
    </row>
    <row r="1634" spans="21:34" x14ac:dyDescent="0.2">
      <c r="U1634"/>
      <c r="V1634"/>
      <c r="W1634"/>
      <c r="X1634"/>
      <c r="Y1634"/>
      <c r="Z1634"/>
      <c r="AA1634"/>
      <c r="AB1634"/>
      <c r="AC1634"/>
      <c r="AD1634"/>
      <c r="AE1634"/>
      <c r="AF1634"/>
      <c r="AG1634"/>
      <c r="AH1634"/>
    </row>
    <row r="1635" spans="21:34" x14ac:dyDescent="0.2">
      <c r="U1635"/>
      <c r="V1635"/>
      <c r="W1635"/>
      <c r="X1635"/>
      <c r="Y1635"/>
      <c r="Z1635"/>
      <c r="AA1635"/>
      <c r="AB1635"/>
      <c r="AC1635"/>
      <c r="AD1635"/>
      <c r="AE1635"/>
      <c r="AF1635"/>
      <c r="AG1635"/>
      <c r="AH1635"/>
    </row>
    <row r="1636" spans="21:34" x14ac:dyDescent="0.2">
      <c r="U1636"/>
      <c r="V1636"/>
      <c r="W1636"/>
      <c r="X1636"/>
      <c r="Y1636"/>
      <c r="Z1636"/>
      <c r="AA1636"/>
      <c r="AB1636"/>
      <c r="AC1636"/>
      <c r="AD1636"/>
      <c r="AE1636"/>
      <c r="AF1636"/>
      <c r="AG1636"/>
      <c r="AH1636"/>
    </row>
    <row r="1637" spans="21:34" x14ac:dyDescent="0.2">
      <c r="U1637"/>
      <c r="V1637"/>
      <c r="W1637"/>
      <c r="X1637"/>
      <c r="Y1637"/>
      <c r="Z1637"/>
      <c r="AA1637"/>
      <c r="AB1637"/>
      <c r="AC1637"/>
      <c r="AD1637"/>
      <c r="AE1637"/>
      <c r="AF1637"/>
      <c r="AG1637"/>
      <c r="AH1637"/>
    </row>
    <row r="1638" spans="21:34" x14ac:dyDescent="0.2">
      <c r="U1638"/>
      <c r="V1638"/>
      <c r="W1638"/>
      <c r="X1638"/>
      <c r="Y1638"/>
      <c r="Z1638"/>
      <c r="AA1638"/>
      <c r="AB1638"/>
      <c r="AC1638"/>
      <c r="AD1638"/>
      <c r="AE1638"/>
      <c r="AF1638"/>
      <c r="AG1638"/>
      <c r="AH1638"/>
    </row>
    <row r="1639" spans="21:34" x14ac:dyDescent="0.2">
      <c r="U1639"/>
      <c r="V1639"/>
      <c r="W1639"/>
      <c r="X1639"/>
      <c r="Y1639"/>
      <c r="Z1639"/>
      <c r="AA1639"/>
      <c r="AB1639"/>
      <c r="AC1639"/>
      <c r="AD1639"/>
      <c r="AE1639"/>
      <c r="AF1639"/>
      <c r="AG1639"/>
      <c r="AH1639"/>
    </row>
    <row r="1640" spans="21:34" x14ac:dyDescent="0.2">
      <c r="U1640"/>
      <c r="V1640"/>
      <c r="W1640"/>
      <c r="X1640"/>
      <c r="Y1640"/>
      <c r="Z1640"/>
      <c r="AA1640"/>
      <c r="AB1640"/>
      <c r="AC1640"/>
      <c r="AD1640"/>
      <c r="AE1640"/>
      <c r="AF1640"/>
      <c r="AG1640"/>
      <c r="AH1640"/>
    </row>
    <row r="1641" spans="21:34" x14ac:dyDescent="0.2">
      <c r="U1641"/>
      <c r="V1641"/>
      <c r="W1641"/>
      <c r="X1641"/>
      <c r="Y1641"/>
      <c r="Z1641"/>
      <c r="AA1641"/>
      <c r="AB1641"/>
      <c r="AC1641"/>
      <c r="AD1641"/>
      <c r="AE1641"/>
      <c r="AF1641"/>
      <c r="AG1641"/>
      <c r="AH1641"/>
    </row>
    <row r="1642" spans="21:34" x14ac:dyDescent="0.2">
      <c r="U1642"/>
      <c r="V1642"/>
      <c r="W1642"/>
      <c r="X1642"/>
      <c r="Y1642"/>
      <c r="Z1642"/>
      <c r="AA1642"/>
      <c r="AB1642"/>
      <c r="AC1642"/>
      <c r="AD1642"/>
      <c r="AE1642"/>
      <c r="AF1642"/>
      <c r="AG1642"/>
      <c r="AH1642"/>
    </row>
    <row r="1643" spans="21:34" x14ac:dyDescent="0.2">
      <c r="U1643"/>
      <c r="V1643"/>
      <c r="W1643"/>
      <c r="X1643"/>
      <c r="Y1643"/>
      <c r="Z1643"/>
      <c r="AA1643"/>
      <c r="AB1643"/>
      <c r="AC1643"/>
      <c r="AD1643"/>
      <c r="AE1643"/>
      <c r="AF1643"/>
      <c r="AG1643"/>
      <c r="AH1643"/>
    </row>
    <row r="1644" spans="21:34" x14ac:dyDescent="0.2">
      <c r="U1644"/>
      <c r="V1644"/>
      <c r="W1644"/>
      <c r="X1644"/>
      <c r="Y1644"/>
      <c r="Z1644"/>
      <c r="AA1644"/>
      <c r="AB1644"/>
      <c r="AC1644"/>
      <c r="AD1644"/>
      <c r="AE1644"/>
      <c r="AF1644"/>
      <c r="AG1644"/>
      <c r="AH1644"/>
    </row>
    <row r="1645" spans="21:34" x14ac:dyDescent="0.2">
      <c r="U1645"/>
      <c r="V1645"/>
      <c r="W1645"/>
      <c r="X1645"/>
      <c r="Y1645"/>
      <c r="Z1645"/>
      <c r="AA1645"/>
      <c r="AB1645"/>
      <c r="AC1645"/>
      <c r="AD1645"/>
      <c r="AE1645"/>
      <c r="AF1645"/>
      <c r="AG1645"/>
      <c r="AH1645"/>
    </row>
    <row r="1646" spans="21:34" x14ac:dyDescent="0.2">
      <c r="U1646"/>
      <c r="V1646"/>
      <c r="W1646"/>
      <c r="X1646"/>
      <c r="Y1646"/>
      <c r="Z1646"/>
      <c r="AA1646"/>
      <c r="AB1646"/>
      <c r="AC1646"/>
      <c r="AD1646"/>
      <c r="AE1646"/>
      <c r="AF1646"/>
      <c r="AG1646"/>
      <c r="AH1646"/>
    </row>
    <row r="1647" spans="21:34" x14ac:dyDescent="0.2">
      <c r="U1647"/>
      <c r="V1647"/>
      <c r="W1647"/>
      <c r="X1647"/>
      <c r="Y1647"/>
      <c r="Z1647"/>
      <c r="AA1647"/>
      <c r="AB1647"/>
      <c r="AC1647"/>
      <c r="AD1647"/>
      <c r="AE1647"/>
      <c r="AF1647"/>
      <c r="AG1647"/>
      <c r="AH1647"/>
    </row>
    <row r="1648" spans="21:34" x14ac:dyDescent="0.2">
      <c r="U1648"/>
      <c r="V1648"/>
      <c r="W1648"/>
      <c r="X1648"/>
      <c r="Y1648"/>
      <c r="Z1648"/>
      <c r="AA1648"/>
      <c r="AB1648"/>
      <c r="AC1648"/>
      <c r="AD1648"/>
      <c r="AE1648"/>
      <c r="AF1648"/>
      <c r="AG1648"/>
      <c r="AH1648"/>
    </row>
    <row r="1649" spans="21:34" x14ac:dyDescent="0.2">
      <c r="U1649"/>
      <c r="V1649"/>
      <c r="W1649"/>
      <c r="X1649"/>
      <c r="Y1649"/>
      <c r="Z1649"/>
      <c r="AA1649"/>
      <c r="AB1649"/>
      <c r="AC1649"/>
      <c r="AD1649"/>
      <c r="AE1649"/>
      <c r="AF1649"/>
      <c r="AG1649"/>
      <c r="AH1649"/>
    </row>
    <row r="1650" spans="21:34" x14ac:dyDescent="0.2">
      <c r="U1650"/>
      <c r="V1650"/>
      <c r="W1650"/>
      <c r="X1650"/>
      <c r="Y1650"/>
      <c r="Z1650"/>
      <c r="AA1650"/>
      <c r="AB1650"/>
      <c r="AC1650"/>
      <c r="AD1650"/>
      <c r="AE1650"/>
      <c r="AF1650"/>
      <c r="AG1650"/>
      <c r="AH1650"/>
    </row>
    <row r="1651" spans="21:34" x14ac:dyDescent="0.2">
      <c r="U1651"/>
      <c r="V1651"/>
      <c r="W1651"/>
      <c r="X1651"/>
      <c r="Y1651"/>
      <c r="Z1651"/>
      <c r="AA1651"/>
      <c r="AB1651"/>
      <c r="AC1651"/>
      <c r="AD1651"/>
      <c r="AE1651"/>
      <c r="AF1651"/>
      <c r="AG1651"/>
      <c r="AH1651"/>
    </row>
    <row r="1652" spans="21:34" x14ac:dyDescent="0.2">
      <c r="U1652"/>
      <c r="V1652"/>
      <c r="W1652"/>
      <c r="X1652"/>
      <c r="Y1652"/>
      <c r="Z1652"/>
      <c r="AA1652"/>
      <c r="AB1652"/>
      <c r="AC1652"/>
      <c r="AD1652"/>
      <c r="AE1652"/>
      <c r="AF1652"/>
      <c r="AG1652"/>
      <c r="AH1652"/>
    </row>
    <row r="1653" spans="21:34" x14ac:dyDescent="0.2">
      <c r="U1653"/>
      <c r="V1653"/>
      <c r="W1653"/>
      <c r="X1653"/>
      <c r="Y1653"/>
      <c r="Z1653"/>
      <c r="AA1653"/>
      <c r="AB1653"/>
      <c r="AC1653"/>
      <c r="AD1653"/>
      <c r="AE1653"/>
      <c r="AF1653"/>
      <c r="AG1653"/>
      <c r="AH1653"/>
    </row>
    <row r="1654" spans="21:34" x14ac:dyDescent="0.2">
      <c r="U1654"/>
      <c r="V1654"/>
      <c r="W1654"/>
      <c r="X1654"/>
      <c r="Y1654"/>
      <c r="Z1654"/>
      <c r="AA1654"/>
      <c r="AB1654"/>
      <c r="AC1654"/>
      <c r="AD1654"/>
      <c r="AE1654"/>
      <c r="AF1654"/>
      <c r="AG1654"/>
      <c r="AH1654"/>
    </row>
    <row r="1655" spans="21:34" x14ac:dyDescent="0.2">
      <c r="U1655"/>
      <c r="V1655"/>
      <c r="W1655"/>
      <c r="X1655"/>
      <c r="Y1655"/>
      <c r="Z1655"/>
      <c r="AA1655"/>
      <c r="AB1655"/>
      <c r="AC1655"/>
      <c r="AD1655"/>
      <c r="AE1655"/>
      <c r="AF1655"/>
      <c r="AG1655"/>
      <c r="AH1655"/>
    </row>
    <row r="1656" spans="21:34" x14ac:dyDescent="0.2">
      <c r="U1656"/>
      <c r="V1656"/>
      <c r="W1656"/>
      <c r="X1656"/>
      <c r="Y1656"/>
      <c r="Z1656"/>
      <c r="AA1656"/>
      <c r="AB1656"/>
      <c r="AC1656"/>
      <c r="AD1656"/>
      <c r="AE1656"/>
      <c r="AF1656"/>
      <c r="AG1656"/>
      <c r="AH1656"/>
    </row>
    <row r="1657" spans="21:34" x14ac:dyDescent="0.2">
      <c r="U1657"/>
      <c r="V1657"/>
      <c r="W1657"/>
      <c r="X1657"/>
      <c r="Y1657"/>
      <c r="Z1657"/>
      <c r="AA1657"/>
      <c r="AB1657"/>
      <c r="AC1657"/>
      <c r="AD1657"/>
      <c r="AE1657"/>
      <c r="AF1657"/>
      <c r="AG1657"/>
      <c r="AH1657"/>
    </row>
    <row r="1658" spans="21:34" x14ac:dyDescent="0.2">
      <c r="U1658"/>
      <c r="V1658"/>
      <c r="W1658"/>
      <c r="X1658"/>
      <c r="Y1658"/>
      <c r="Z1658"/>
      <c r="AA1658"/>
      <c r="AB1658"/>
      <c r="AC1658"/>
      <c r="AD1658"/>
      <c r="AE1658"/>
      <c r="AF1658"/>
      <c r="AG1658"/>
      <c r="AH1658"/>
    </row>
    <row r="1659" spans="21:34" x14ac:dyDescent="0.2">
      <c r="U1659"/>
      <c r="V1659"/>
      <c r="W1659"/>
      <c r="X1659"/>
      <c r="Y1659"/>
      <c r="Z1659"/>
      <c r="AA1659"/>
      <c r="AB1659"/>
      <c r="AC1659"/>
      <c r="AD1659"/>
      <c r="AE1659"/>
      <c r="AF1659"/>
      <c r="AG1659"/>
      <c r="AH1659"/>
    </row>
    <row r="1660" spans="21:34" x14ac:dyDescent="0.2">
      <c r="U1660"/>
      <c r="V1660"/>
      <c r="W1660"/>
      <c r="X1660"/>
      <c r="Y1660"/>
      <c r="Z1660"/>
      <c r="AA1660"/>
      <c r="AB1660"/>
      <c r="AC1660"/>
      <c r="AD1660"/>
      <c r="AE1660"/>
      <c r="AF1660"/>
      <c r="AG1660"/>
      <c r="AH1660"/>
    </row>
    <row r="1661" spans="21:34" x14ac:dyDescent="0.2">
      <c r="U1661"/>
      <c r="V1661"/>
      <c r="W1661"/>
      <c r="X1661"/>
      <c r="Y1661"/>
      <c r="Z1661"/>
      <c r="AA1661"/>
      <c r="AB1661"/>
      <c r="AC1661"/>
      <c r="AD1661"/>
      <c r="AE1661"/>
      <c r="AF1661"/>
      <c r="AG1661"/>
      <c r="AH1661"/>
    </row>
    <row r="1662" spans="21:34" x14ac:dyDescent="0.2">
      <c r="U1662"/>
      <c r="V1662"/>
      <c r="W1662"/>
      <c r="X1662"/>
      <c r="Y1662"/>
      <c r="Z1662"/>
      <c r="AA1662"/>
      <c r="AB1662"/>
      <c r="AC1662"/>
      <c r="AD1662"/>
      <c r="AE1662"/>
      <c r="AF1662"/>
      <c r="AG1662"/>
      <c r="AH1662"/>
    </row>
    <row r="1663" spans="21:34" x14ac:dyDescent="0.2">
      <c r="U1663"/>
      <c r="V1663"/>
      <c r="W1663"/>
      <c r="X1663"/>
      <c r="Y1663"/>
      <c r="Z1663"/>
      <c r="AA1663"/>
      <c r="AB1663"/>
      <c r="AC1663"/>
      <c r="AD1663"/>
      <c r="AE1663"/>
      <c r="AF1663"/>
      <c r="AG1663"/>
      <c r="AH1663"/>
    </row>
    <row r="1664" spans="21:34" x14ac:dyDescent="0.2">
      <c r="U1664"/>
      <c r="V1664"/>
      <c r="W1664"/>
      <c r="X1664"/>
      <c r="Y1664"/>
      <c r="Z1664"/>
      <c r="AA1664"/>
      <c r="AB1664"/>
      <c r="AC1664"/>
      <c r="AD1664"/>
      <c r="AE1664"/>
      <c r="AF1664"/>
      <c r="AG1664"/>
      <c r="AH1664"/>
    </row>
    <row r="1665" spans="21:34" x14ac:dyDescent="0.2">
      <c r="U1665"/>
      <c r="V1665"/>
      <c r="W1665"/>
      <c r="X1665"/>
      <c r="Y1665"/>
      <c r="Z1665"/>
      <c r="AA1665"/>
      <c r="AB1665"/>
      <c r="AC1665"/>
      <c r="AD1665"/>
      <c r="AE1665"/>
      <c r="AF1665"/>
      <c r="AG1665"/>
      <c r="AH1665"/>
    </row>
    <row r="1666" spans="21:34" x14ac:dyDescent="0.2">
      <c r="U1666"/>
      <c r="V1666"/>
      <c r="W1666"/>
      <c r="X1666"/>
      <c r="Y1666"/>
      <c r="Z1666"/>
      <c r="AA1666"/>
      <c r="AB1666"/>
      <c r="AC1666"/>
      <c r="AD1666"/>
      <c r="AE1666"/>
      <c r="AF1666"/>
      <c r="AG1666"/>
      <c r="AH1666"/>
    </row>
    <row r="1667" spans="21:34" x14ac:dyDescent="0.2">
      <c r="U1667"/>
      <c r="V1667"/>
      <c r="W1667"/>
      <c r="X1667"/>
      <c r="Y1667"/>
      <c r="Z1667"/>
      <c r="AA1667"/>
      <c r="AB1667"/>
      <c r="AC1667"/>
      <c r="AD1667"/>
      <c r="AE1667"/>
      <c r="AF1667"/>
      <c r="AG1667"/>
      <c r="AH1667"/>
    </row>
    <row r="1668" spans="21:34" x14ac:dyDescent="0.2">
      <c r="U1668"/>
      <c r="V1668"/>
      <c r="W1668"/>
      <c r="X1668"/>
      <c r="Y1668"/>
      <c r="Z1668"/>
      <c r="AA1668"/>
      <c r="AB1668"/>
      <c r="AC1668"/>
      <c r="AD1668"/>
      <c r="AE1668"/>
      <c r="AF1668"/>
      <c r="AG1668"/>
      <c r="AH1668"/>
    </row>
    <row r="1669" spans="21:34" x14ac:dyDescent="0.2">
      <c r="U1669"/>
      <c r="V1669"/>
      <c r="W1669"/>
      <c r="X1669"/>
      <c r="Y1669"/>
      <c r="Z1669"/>
      <c r="AA1669"/>
      <c r="AB1669"/>
      <c r="AC1669"/>
      <c r="AD1669"/>
      <c r="AE1669"/>
      <c r="AF1669"/>
      <c r="AG1669"/>
      <c r="AH1669"/>
    </row>
    <row r="1670" spans="21:34" x14ac:dyDescent="0.2">
      <c r="U1670"/>
      <c r="V1670"/>
      <c r="W1670"/>
      <c r="X1670"/>
      <c r="Y1670"/>
      <c r="Z1670"/>
      <c r="AA1670"/>
      <c r="AB1670"/>
      <c r="AC1670"/>
      <c r="AD1670"/>
      <c r="AE1670"/>
      <c r="AF1670"/>
      <c r="AG1670"/>
      <c r="AH1670"/>
    </row>
    <row r="1671" spans="21:34" x14ac:dyDescent="0.2">
      <c r="U1671"/>
      <c r="V1671"/>
      <c r="W1671"/>
      <c r="X1671"/>
      <c r="Y1671"/>
      <c r="Z1671"/>
      <c r="AA1671"/>
      <c r="AB1671"/>
      <c r="AC1671"/>
      <c r="AD1671"/>
      <c r="AE1671"/>
      <c r="AF1671"/>
      <c r="AG1671"/>
      <c r="AH1671"/>
    </row>
    <row r="1672" spans="21:34" x14ac:dyDescent="0.2">
      <c r="U1672"/>
      <c r="V1672"/>
      <c r="W1672"/>
      <c r="X1672"/>
      <c r="Y1672"/>
      <c r="Z1672"/>
      <c r="AA1672"/>
      <c r="AB1672"/>
      <c r="AC1672"/>
      <c r="AD1672"/>
      <c r="AE1672"/>
      <c r="AF1672"/>
      <c r="AG1672"/>
      <c r="AH1672"/>
    </row>
    <row r="1673" spans="21:34" x14ac:dyDescent="0.2">
      <c r="U1673"/>
      <c r="V1673"/>
      <c r="W1673"/>
      <c r="X1673"/>
      <c r="Y1673"/>
      <c r="Z1673"/>
      <c r="AA1673"/>
      <c r="AB1673"/>
      <c r="AC1673"/>
      <c r="AD1673"/>
      <c r="AE1673"/>
      <c r="AF1673"/>
      <c r="AG1673"/>
      <c r="AH1673"/>
    </row>
    <row r="1674" spans="21:34" x14ac:dyDescent="0.2">
      <c r="U1674"/>
      <c r="V1674"/>
      <c r="W1674"/>
      <c r="X1674"/>
      <c r="Y1674"/>
      <c r="Z1674"/>
      <c r="AA1674"/>
      <c r="AB1674"/>
      <c r="AC1674"/>
      <c r="AD1674"/>
      <c r="AE1674"/>
      <c r="AF1674"/>
      <c r="AG1674"/>
      <c r="AH1674"/>
    </row>
    <row r="1675" spans="21:34" x14ac:dyDescent="0.2">
      <c r="U1675"/>
      <c r="V1675"/>
      <c r="W1675"/>
      <c r="X1675"/>
      <c r="Y1675"/>
      <c r="Z1675"/>
      <c r="AA1675"/>
      <c r="AB1675"/>
      <c r="AC1675"/>
      <c r="AD1675"/>
      <c r="AE1675"/>
      <c r="AF1675"/>
      <c r="AG1675"/>
      <c r="AH1675"/>
    </row>
    <row r="1676" spans="21:34" x14ac:dyDescent="0.2">
      <c r="U1676"/>
      <c r="V1676"/>
      <c r="W1676"/>
      <c r="X1676"/>
      <c r="Y1676"/>
      <c r="Z1676"/>
      <c r="AA1676"/>
      <c r="AB1676"/>
      <c r="AC1676"/>
      <c r="AD1676"/>
      <c r="AE1676"/>
      <c r="AF1676"/>
      <c r="AG1676"/>
      <c r="AH1676"/>
    </row>
    <row r="1677" spans="21:34" x14ac:dyDescent="0.2">
      <c r="U1677"/>
      <c r="V1677"/>
      <c r="W1677"/>
      <c r="X1677"/>
      <c r="Y1677"/>
      <c r="Z1677"/>
      <c r="AA1677"/>
      <c r="AB1677"/>
      <c r="AC1677"/>
      <c r="AD1677"/>
      <c r="AE1677"/>
      <c r="AF1677"/>
      <c r="AG1677"/>
      <c r="AH1677"/>
    </row>
    <row r="1678" spans="21:34" x14ac:dyDescent="0.2">
      <c r="U1678"/>
      <c r="V1678"/>
      <c r="W1678"/>
      <c r="X1678"/>
      <c r="Y1678"/>
      <c r="Z1678"/>
      <c r="AA1678"/>
      <c r="AB1678"/>
      <c r="AC1678"/>
      <c r="AD1678"/>
      <c r="AE1678"/>
      <c r="AF1678"/>
      <c r="AG1678"/>
      <c r="AH1678"/>
    </row>
    <row r="1679" spans="21:34" x14ac:dyDescent="0.2">
      <c r="U1679"/>
      <c r="V1679"/>
      <c r="W1679"/>
      <c r="X1679"/>
      <c r="Y1679"/>
      <c r="Z1679"/>
      <c r="AA1679"/>
      <c r="AB1679"/>
      <c r="AC1679"/>
      <c r="AD1679"/>
      <c r="AE1679"/>
      <c r="AF1679"/>
      <c r="AG1679"/>
      <c r="AH1679"/>
    </row>
    <row r="1680" spans="21:34" x14ac:dyDescent="0.2">
      <c r="U1680"/>
      <c r="V1680"/>
      <c r="W1680"/>
      <c r="X1680"/>
      <c r="Y1680"/>
      <c r="Z1680"/>
      <c r="AA1680"/>
      <c r="AB1680"/>
      <c r="AC1680"/>
      <c r="AD1680"/>
      <c r="AE1680"/>
      <c r="AF1680"/>
      <c r="AG1680"/>
      <c r="AH1680"/>
    </row>
    <row r="1681" spans="21:34" x14ac:dyDescent="0.2">
      <c r="U1681"/>
      <c r="V1681"/>
      <c r="W1681"/>
      <c r="X1681"/>
      <c r="Y1681"/>
      <c r="Z1681"/>
      <c r="AA1681"/>
      <c r="AB1681"/>
      <c r="AC1681"/>
      <c r="AD1681"/>
      <c r="AE1681"/>
      <c r="AF1681"/>
      <c r="AG1681"/>
      <c r="AH1681"/>
    </row>
    <row r="1682" spans="21:34" x14ac:dyDescent="0.2">
      <c r="U1682"/>
      <c r="V1682"/>
      <c r="W1682"/>
      <c r="X1682"/>
      <c r="Y1682"/>
      <c r="Z1682"/>
      <c r="AA1682"/>
      <c r="AB1682"/>
      <c r="AC1682"/>
      <c r="AD1682"/>
      <c r="AE1682"/>
      <c r="AF1682"/>
      <c r="AG1682"/>
      <c r="AH1682"/>
    </row>
    <row r="1683" spans="21:34" x14ac:dyDescent="0.2">
      <c r="U1683"/>
      <c r="V1683"/>
      <c r="W1683"/>
      <c r="X1683"/>
      <c r="Y1683"/>
      <c r="Z1683"/>
      <c r="AA1683"/>
      <c r="AB1683"/>
      <c r="AC1683"/>
      <c r="AD1683"/>
      <c r="AE1683"/>
      <c r="AF1683"/>
      <c r="AG1683"/>
      <c r="AH1683"/>
    </row>
    <row r="1684" spans="21:34" x14ac:dyDescent="0.2">
      <c r="U1684"/>
      <c r="V1684"/>
      <c r="W1684"/>
      <c r="X1684"/>
      <c r="Y1684"/>
      <c r="Z1684"/>
      <c r="AA1684"/>
      <c r="AB1684"/>
      <c r="AC1684"/>
      <c r="AD1684"/>
      <c r="AE1684"/>
      <c r="AF1684"/>
      <c r="AG1684"/>
      <c r="AH1684"/>
    </row>
    <row r="1685" spans="21:34" x14ac:dyDescent="0.2">
      <c r="U1685"/>
      <c r="V1685"/>
      <c r="W1685"/>
      <c r="X1685"/>
      <c r="Y1685"/>
      <c r="Z1685"/>
      <c r="AA1685"/>
      <c r="AB1685"/>
      <c r="AC1685"/>
      <c r="AD1685"/>
      <c r="AE1685"/>
      <c r="AF1685"/>
      <c r="AG1685"/>
      <c r="AH1685"/>
    </row>
    <row r="1686" spans="21:34" x14ac:dyDescent="0.2">
      <c r="U1686"/>
      <c r="V1686"/>
      <c r="W1686"/>
      <c r="X1686"/>
      <c r="Y1686"/>
      <c r="Z1686"/>
      <c r="AA1686"/>
      <c r="AB1686"/>
      <c r="AC1686"/>
      <c r="AD1686"/>
      <c r="AE1686"/>
      <c r="AF1686"/>
      <c r="AG1686"/>
      <c r="AH1686"/>
    </row>
    <row r="1687" spans="21:34" x14ac:dyDescent="0.2">
      <c r="U1687"/>
      <c r="V1687"/>
      <c r="W1687"/>
      <c r="X1687"/>
      <c r="Y1687"/>
      <c r="Z1687"/>
      <c r="AA1687"/>
      <c r="AB1687"/>
      <c r="AC1687"/>
      <c r="AD1687"/>
      <c r="AE1687"/>
      <c r="AF1687"/>
      <c r="AG1687"/>
      <c r="AH1687"/>
    </row>
    <row r="1688" spans="21:34" x14ac:dyDescent="0.2">
      <c r="U1688"/>
      <c r="V1688"/>
      <c r="W1688"/>
      <c r="X1688"/>
      <c r="Y1688"/>
      <c r="Z1688"/>
      <c r="AA1688"/>
      <c r="AB1688"/>
      <c r="AC1688"/>
      <c r="AD1688"/>
      <c r="AE1688"/>
      <c r="AF1688"/>
      <c r="AG1688"/>
      <c r="AH1688"/>
    </row>
    <row r="1689" spans="21:34" x14ac:dyDescent="0.2">
      <c r="U1689"/>
      <c r="V1689"/>
      <c r="W1689"/>
      <c r="X1689"/>
      <c r="Y1689"/>
      <c r="Z1689"/>
      <c r="AA1689"/>
      <c r="AB1689"/>
      <c r="AC1689"/>
      <c r="AD1689"/>
      <c r="AE1689"/>
      <c r="AF1689"/>
      <c r="AG1689"/>
      <c r="AH1689"/>
    </row>
    <row r="1690" spans="21:34" x14ac:dyDescent="0.2">
      <c r="U1690"/>
      <c r="V1690"/>
      <c r="W1690"/>
      <c r="X1690"/>
      <c r="Y1690"/>
      <c r="Z1690"/>
      <c r="AA1690"/>
      <c r="AB1690"/>
      <c r="AC1690"/>
      <c r="AD1690"/>
      <c r="AE1690"/>
      <c r="AF1690"/>
      <c r="AG1690"/>
      <c r="AH1690"/>
    </row>
    <row r="1691" spans="21:34" x14ac:dyDescent="0.2">
      <c r="U1691"/>
      <c r="V1691"/>
      <c r="W1691"/>
      <c r="X1691"/>
      <c r="Y1691"/>
      <c r="Z1691"/>
      <c r="AA1691"/>
      <c r="AB1691"/>
      <c r="AC1691"/>
      <c r="AD1691"/>
      <c r="AE1691"/>
      <c r="AF1691"/>
      <c r="AG1691"/>
      <c r="AH1691"/>
    </row>
    <row r="1692" spans="21:34" x14ac:dyDescent="0.2">
      <c r="U1692"/>
      <c r="V1692"/>
      <c r="W1692"/>
      <c r="X1692"/>
      <c r="Y1692"/>
      <c r="Z1692"/>
      <c r="AA1692"/>
      <c r="AB1692"/>
      <c r="AC1692"/>
      <c r="AD1692"/>
      <c r="AE1692"/>
      <c r="AF1692"/>
      <c r="AG1692"/>
      <c r="AH1692"/>
    </row>
    <row r="1693" spans="21:34" x14ac:dyDescent="0.2">
      <c r="U1693"/>
      <c r="V1693"/>
      <c r="W1693"/>
      <c r="X1693"/>
      <c r="Y1693"/>
      <c r="Z1693"/>
      <c r="AA1693"/>
      <c r="AB1693"/>
      <c r="AC1693"/>
      <c r="AD1693"/>
      <c r="AE1693"/>
      <c r="AF1693"/>
      <c r="AG1693"/>
      <c r="AH1693"/>
    </row>
    <row r="1694" spans="21:34" x14ac:dyDescent="0.2">
      <c r="U1694"/>
      <c r="V1694"/>
      <c r="W1694"/>
      <c r="X1694"/>
      <c r="Y1694"/>
      <c r="Z1694"/>
      <c r="AA1694"/>
      <c r="AB1694"/>
      <c r="AC1694"/>
      <c r="AD1694"/>
      <c r="AE1694"/>
      <c r="AF1694"/>
      <c r="AG1694"/>
      <c r="AH1694"/>
    </row>
    <row r="1695" spans="21:34" x14ac:dyDescent="0.2">
      <c r="U1695"/>
      <c r="V1695"/>
      <c r="W1695"/>
      <c r="X1695"/>
      <c r="Y1695"/>
      <c r="Z1695"/>
      <c r="AA1695"/>
      <c r="AB1695"/>
      <c r="AC1695"/>
      <c r="AD1695"/>
      <c r="AE1695"/>
      <c r="AF1695"/>
      <c r="AG1695"/>
      <c r="AH1695"/>
    </row>
    <row r="1696" spans="21:34" x14ac:dyDescent="0.2">
      <c r="U1696"/>
      <c r="V1696"/>
      <c r="W1696"/>
      <c r="X1696"/>
      <c r="Y1696"/>
      <c r="Z1696"/>
      <c r="AA1696"/>
      <c r="AB1696"/>
      <c r="AC1696"/>
      <c r="AD1696"/>
      <c r="AE1696"/>
      <c r="AF1696"/>
      <c r="AG1696"/>
      <c r="AH1696"/>
    </row>
    <row r="1697" spans="21:34" x14ac:dyDescent="0.2">
      <c r="U1697"/>
      <c r="V1697"/>
      <c r="W1697"/>
      <c r="X1697"/>
      <c r="Y1697"/>
      <c r="Z1697"/>
      <c r="AA1697"/>
      <c r="AB1697"/>
      <c r="AC1697"/>
      <c r="AD1697"/>
      <c r="AE1697"/>
      <c r="AF1697"/>
      <c r="AG1697"/>
      <c r="AH1697"/>
    </row>
    <row r="1698" spans="21:34" x14ac:dyDescent="0.2">
      <c r="U1698"/>
      <c r="V1698"/>
      <c r="W1698"/>
      <c r="X1698"/>
      <c r="Y1698"/>
      <c r="Z1698"/>
      <c r="AA1698"/>
      <c r="AB1698"/>
      <c r="AC1698"/>
      <c r="AD1698"/>
      <c r="AE1698"/>
      <c r="AF1698"/>
      <c r="AG1698"/>
      <c r="AH1698"/>
    </row>
    <row r="1699" spans="21:34" x14ac:dyDescent="0.2">
      <c r="U1699"/>
      <c r="V1699"/>
      <c r="W1699"/>
      <c r="X1699"/>
      <c r="Y1699"/>
      <c r="Z1699"/>
      <c r="AA1699"/>
      <c r="AB1699"/>
      <c r="AC1699"/>
      <c r="AD1699"/>
      <c r="AE1699"/>
      <c r="AF1699"/>
      <c r="AG1699"/>
      <c r="AH1699"/>
    </row>
    <row r="1700" spans="21:34" x14ac:dyDescent="0.2">
      <c r="U1700"/>
      <c r="V1700"/>
      <c r="W1700"/>
      <c r="X1700"/>
      <c r="Y1700"/>
      <c r="Z1700"/>
      <c r="AA1700"/>
      <c r="AB1700"/>
      <c r="AC1700"/>
      <c r="AD1700"/>
      <c r="AE1700"/>
      <c r="AF1700"/>
      <c r="AG1700"/>
      <c r="AH1700"/>
    </row>
    <row r="1701" spans="21:34" x14ac:dyDescent="0.2">
      <c r="U1701"/>
      <c r="V1701"/>
      <c r="W1701"/>
      <c r="X1701"/>
      <c r="Y1701"/>
      <c r="Z1701"/>
      <c r="AA1701"/>
      <c r="AB1701"/>
      <c r="AC1701"/>
      <c r="AD1701"/>
      <c r="AE1701"/>
      <c r="AF1701"/>
      <c r="AG1701"/>
      <c r="AH1701"/>
    </row>
    <row r="1702" spans="21:34" x14ac:dyDescent="0.2">
      <c r="U1702"/>
      <c r="V1702"/>
      <c r="W1702"/>
      <c r="X1702"/>
      <c r="Y1702"/>
      <c r="Z1702"/>
      <c r="AA1702"/>
      <c r="AB1702"/>
      <c r="AC1702"/>
      <c r="AD1702"/>
      <c r="AE1702"/>
      <c r="AF1702"/>
      <c r="AG1702"/>
      <c r="AH1702"/>
    </row>
    <row r="1703" spans="21:34" x14ac:dyDescent="0.2">
      <c r="U1703"/>
      <c r="V1703"/>
      <c r="W1703"/>
      <c r="X1703"/>
      <c r="Y1703"/>
      <c r="Z1703"/>
      <c r="AA1703"/>
      <c r="AB1703"/>
      <c r="AC1703"/>
      <c r="AD1703"/>
      <c r="AE1703"/>
      <c r="AF1703"/>
      <c r="AG1703"/>
      <c r="AH1703"/>
    </row>
    <row r="1704" spans="21:34" x14ac:dyDescent="0.2">
      <c r="U1704"/>
      <c r="V1704"/>
      <c r="W1704"/>
      <c r="X1704"/>
      <c r="Y1704"/>
      <c r="Z1704"/>
      <c r="AA1704"/>
      <c r="AB1704"/>
      <c r="AC1704"/>
      <c r="AD1704"/>
      <c r="AE1704"/>
      <c r="AF1704"/>
      <c r="AG1704"/>
      <c r="AH1704"/>
    </row>
    <row r="1705" spans="21:34" x14ac:dyDescent="0.2">
      <c r="U1705"/>
      <c r="V1705"/>
      <c r="W1705"/>
      <c r="X1705"/>
      <c r="Y1705"/>
      <c r="Z1705"/>
      <c r="AA1705"/>
      <c r="AB1705"/>
      <c r="AC1705"/>
      <c r="AD1705"/>
      <c r="AE1705"/>
      <c r="AF1705"/>
      <c r="AG1705"/>
      <c r="AH1705"/>
    </row>
    <row r="1706" spans="21:34" x14ac:dyDescent="0.2">
      <c r="U1706"/>
      <c r="V1706"/>
      <c r="W1706"/>
      <c r="X1706"/>
      <c r="Y1706"/>
      <c r="Z1706"/>
      <c r="AA1706"/>
      <c r="AB1706"/>
      <c r="AC1706"/>
      <c r="AD1706"/>
      <c r="AE1706"/>
      <c r="AF1706"/>
      <c r="AG1706"/>
      <c r="AH1706"/>
    </row>
    <row r="1707" spans="21:34" x14ac:dyDescent="0.2">
      <c r="U1707"/>
      <c r="V1707"/>
      <c r="W1707"/>
      <c r="X1707"/>
      <c r="Y1707"/>
      <c r="Z1707"/>
      <c r="AA1707"/>
      <c r="AB1707"/>
      <c r="AC1707"/>
      <c r="AD1707"/>
      <c r="AE1707"/>
      <c r="AF1707"/>
      <c r="AG1707"/>
      <c r="AH1707"/>
    </row>
    <row r="1708" spans="21:34" x14ac:dyDescent="0.2">
      <c r="U1708"/>
      <c r="V1708"/>
      <c r="W1708"/>
      <c r="X1708"/>
      <c r="Y1708"/>
      <c r="Z1708"/>
      <c r="AA1708"/>
      <c r="AB1708"/>
      <c r="AC1708"/>
      <c r="AD1708"/>
      <c r="AE1708"/>
      <c r="AF1708"/>
      <c r="AG1708"/>
      <c r="AH1708"/>
    </row>
    <row r="1709" spans="21:34" x14ac:dyDescent="0.2">
      <c r="U1709"/>
      <c r="V1709"/>
      <c r="W1709"/>
      <c r="X1709"/>
      <c r="Y1709"/>
      <c r="Z1709"/>
      <c r="AA1709"/>
      <c r="AB1709"/>
      <c r="AC1709"/>
      <c r="AD1709"/>
      <c r="AE1709"/>
      <c r="AF1709"/>
      <c r="AG1709"/>
      <c r="AH1709"/>
    </row>
    <row r="1710" spans="21:34" x14ac:dyDescent="0.2">
      <c r="U1710"/>
      <c r="V1710"/>
      <c r="W1710"/>
      <c r="X1710"/>
      <c r="Y1710"/>
      <c r="Z1710"/>
      <c r="AA1710"/>
      <c r="AB1710"/>
      <c r="AC1710"/>
      <c r="AD1710"/>
      <c r="AE1710"/>
      <c r="AF1710"/>
      <c r="AG1710"/>
      <c r="AH1710"/>
    </row>
    <row r="1711" spans="21:34" x14ac:dyDescent="0.2">
      <c r="U1711"/>
      <c r="V1711"/>
      <c r="W1711"/>
      <c r="X1711"/>
      <c r="Y1711"/>
      <c r="Z1711"/>
      <c r="AA1711"/>
      <c r="AB1711"/>
      <c r="AC1711"/>
      <c r="AD1711"/>
      <c r="AE1711"/>
      <c r="AF1711"/>
      <c r="AG1711"/>
      <c r="AH1711"/>
    </row>
    <row r="1712" spans="21:34" x14ac:dyDescent="0.2">
      <c r="U1712"/>
      <c r="V1712"/>
      <c r="W1712"/>
      <c r="X1712"/>
      <c r="Y1712"/>
      <c r="Z1712"/>
      <c r="AA1712"/>
      <c r="AB1712"/>
      <c r="AC1712"/>
      <c r="AD1712"/>
      <c r="AE1712"/>
      <c r="AF1712"/>
      <c r="AG1712"/>
      <c r="AH1712"/>
    </row>
    <row r="1713" spans="21:34" x14ac:dyDescent="0.2">
      <c r="U1713"/>
      <c r="V1713"/>
      <c r="W1713"/>
      <c r="X1713"/>
      <c r="Y1713"/>
      <c r="Z1713"/>
      <c r="AA1713"/>
      <c r="AB1713"/>
      <c r="AC1713"/>
      <c r="AD1713"/>
      <c r="AE1713"/>
      <c r="AF1713"/>
      <c r="AG1713"/>
      <c r="AH1713"/>
    </row>
    <row r="1714" spans="21:34" x14ac:dyDescent="0.2">
      <c r="U1714"/>
      <c r="V1714"/>
      <c r="W1714"/>
      <c r="X1714"/>
      <c r="Y1714"/>
      <c r="Z1714"/>
      <c r="AA1714"/>
      <c r="AB1714"/>
      <c r="AC1714"/>
      <c r="AD1714"/>
      <c r="AE1714"/>
      <c r="AF1714"/>
      <c r="AG1714"/>
      <c r="AH1714"/>
    </row>
    <row r="1715" spans="21:34" x14ac:dyDescent="0.2">
      <c r="U1715"/>
      <c r="V1715"/>
      <c r="W1715"/>
      <c r="X1715"/>
      <c r="Y1715"/>
      <c r="Z1715"/>
      <c r="AA1715"/>
      <c r="AB1715"/>
      <c r="AC1715"/>
      <c r="AD1715"/>
      <c r="AE1715"/>
      <c r="AF1715"/>
      <c r="AG1715"/>
      <c r="AH1715"/>
    </row>
    <row r="1716" spans="21:34" x14ac:dyDescent="0.2">
      <c r="U1716"/>
      <c r="V1716"/>
      <c r="W1716"/>
      <c r="X1716"/>
      <c r="Y1716"/>
      <c r="Z1716"/>
      <c r="AA1716"/>
      <c r="AB1716"/>
      <c r="AC1716"/>
      <c r="AD1716"/>
      <c r="AE1716"/>
      <c r="AF1716"/>
      <c r="AG1716"/>
      <c r="AH1716"/>
    </row>
    <row r="1717" spans="21:34" x14ac:dyDescent="0.2">
      <c r="U1717"/>
      <c r="V1717"/>
      <c r="W1717"/>
      <c r="X1717"/>
      <c r="Y1717"/>
      <c r="Z1717"/>
      <c r="AA1717"/>
      <c r="AB1717"/>
      <c r="AC1717"/>
      <c r="AD1717"/>
      <c r="AE1717"/>
      <c r="AF1717"/>
      <c r="AG1717"/>
      <c r="AH1717"/>
    </row>
    <row r="1718" spans="21:34" x14ac:dyDescent="0.2">
      <c r="U1718"/>
      <c r="V1718"/>
      <c r="W1718"/>
      <c r="X1718"/>
      <c r="Y1718"/>
      <c r="Z1718"/>
      <c r="AA1718"/>
      <c r="AB1718"/>
      <c r="AC1718"/>
      <c r="AD1718"/>
      <c r="AE1718"/>
      <c r="AF1718"/>
      <c r="AG1718"/>
      <c r="AH1718"/>
    </row>
    <row r="1719" spans="21:34" x14ac:dyDescent="0.2">
      <c r="U1719"/>
      <c r="V1719"/>
      <c r="W1719"/>
      <c r="X1719"/>
      <c r="Y1719"/>
      <c r="Z1719"/>
      <c r="AA1719"/>
      <c r="AB1719"/>
      <c r="AC1719"/>
      <c r="AD1719"/>
      <c r="AE1719"/>
      <c r="AF1719"/>
      <c r="AG1719"/>
      <c r="AH1719"/>
    </row>
    <row r="1720" spans="21:34" x14ac:dyDescent="0.2">
      <c r="U1720"/>
      <c r="V1720"/>
      <c r="W1720"/>
      <c r="X1720"/>
      <c r="Y1720"/>
      <c r="Z1720"/>
      <c r="AA1720"/>
      <c r="AB1720"/>
      <c r="AC1720"/>
      <c r="AD1720"/>
      <c r="AE1720"/>
      <c r="AF1720"/>
      <c r="AG1720"/>
      <c r="AH1720"/>
    </row>
    <row r="1721" spans="21:34" x14ac:dyDescent="0.2">
      <c r="U1721"/>
      <c r="V1721"/>
      <c r="W1721"/>
      <c r="X1721"/>
      <c r="Y1721"/>
      <c r="Z1721"/>
      <c r="AA1721"/>
      <c r="AB1721"/>
      <c r="AC1721"/>
      <c r="AD1721"/>
      <c r="AE1721"/>
      <c r="AF1721"/>
      <c r="AG1721"/>
      <c r="AH1721"/>
    </row>
    <row r="1722" spans="21:34" x14ac:dyDescent="0.2">
      <c r="U1722"/>
      <c r="V1722"/>
      <c r="W1722"/>
      <c r="X1722"/>
      <c r="Y1722"/>
      <c r="Z1722"/>
      <c r="AA1722"/>
      <c r="AB1722"/>
      <c r="AC1722"/>
      <c r="AD1722"/>
      <c r="AE1722"/>
      <c r="AF1722"/>
      <c r="AG1722"/>
      <c r="AH1722"/>
    </row>
    <row r="1723" spans="21:34" x14ac:dyDescent="0.2">
      <c r="U1723"/>
      <c r="V1723"/>
      <c r="W1723"/>
      <c r="X1723"/>
      <c r="Y1723"/>
      <c r="Z1723"/>
      <c r="AA1723"/>
      <c r="AB1723"/>
      <c r="AC1723"/>
      <c r="AD1723"/>
      <c r="AE1723"/>
      <c r="AF1723"/>
      <c r="AG1723"/>
      <c r="AH1723"/>
    </row>
    <row r="1724" spans="21:34" x14ac:dyDescent="0.2">
      <c r="U1724"/>
      <c r="V1724"/>
      <c r="W1724"/>
      <c r="X1724"/>
      <c r="Y1724"/>
      <c r="Z1724"/>
      <c r="AA1724"/>
      <c r="AB1724"/>
      <c r="AC1724"/>
      <c r="AD1724"/>
      <c r="AE1724"/>
      <c r="AF1724"/>
      <c r="AG1724"/>
      <c r="AH1724"/>
    </row>
    <row r="1725" spans="21:34" x14ac:dyDescent="0.2">
      <c r="U1725"/>
      <c r="V1725"/>
      <c r="W1725"/>
      <c r="X1725"/>
      <c r="Y1725"/>
      <c r="Z1725"/>
      <c r="AA1725"/>
      <c r="AB1725"/>
      <c r="AC1725"/>
      <c r="AD1725"/>
      <c r="AE1725"/>
      <c r="AF1725"/>
      <c r="AG1725"/>
      <c r="AH1725"/>
    </row>
    <row r="1726" spans="21:34" x14ac:dyDescent="0.2">
      <c r="U1726"/>
      <c r="V1726"/>
      <c r="W1726"/>
      <c r="X1726"/>
      <c r="Y1726"/>
      <c r="Z1726"/>
      <c r="AA1726"/>
      <c r="AB1726"/>
      <c r="AC1726"/>
      <c r="AD1726"/>
      <c r="AE1726"/>
      <c r="AF1726"/>
      <c r="AG1726"/>
      <c r="AH1726"/>
    </row>
    <row r="1727" spans="21:34" x14ac:dyDescent="0.2">
      <c r="U1727"/>
      <c r="V1727"/>
      <c r="W1727"/>
      <c r="X1727"/>
      <c r="Y1727"/>
      <c r="Z1727"/>
      <c r="AA1727"/>
      <c r="AB1727"/>
      <c r="AC1727"/>
      <c r="AD1727"/>
      <c r="AE1727"/>
      <c r="AF1727"/>
      <c r="AG1727"/>
      <c r="AH1727"/>
    </row>
    <row r="1728" spans="21:34" x14ac:dyDescent="0.2">
      <c r="U1728"/>
      <c r="V1728"/>
      <c r="W1728"/>
      <c r="X1728"/>
      <c r="Y1728"/>
      <c r="Z1728"/>
      <c r="AA1728"/>
      <c r="AB1728"/>
      <c r="AC1728"/>
      <c r="AD1728"/>
      <c r="AE1728"/>
      <c r="AF1728"/>
      <c r="AG1728"/>
      <c r="AH1728"/>
    </row>
    <row r="1729" spans="21:34" x14ac:dyDescent="0.2">
      <c r="U1729"/>
      <c r="V1729"/>
      <c r="W1729"/>
      <c r="X1729"/>
      <c r="Y1729"/>
      <c r="Z1729"/>
      <c r="AA1729"/>
      <c r="AB1729"/>
      <c r="AC1729"/>
      <c r="AD1729"/>
      <c r="AE1729"/>
      <c r="AF1729"/>
      <c r="AG1729"/>
      <c r="AH1729"/>
    </row>
    <row r="1730" spans="21:34" x14ac:dyDescent="0.2">
      <c r="U1730"/>
      <c r="V1730"/>
      <c r="W1730"/>
      <c r="X1730"/>
      <c r="Y1730"/>
      <c r="Z1730"/>
      <c r="AA1730"/>
      <c r="AB1730"/>
      <c r="AC1730"/>
      <c r="AD1730"/>
      <c r="AE1730"/>
      <c r="AF1730"/>
      <c r="AG1730"/>
      <c r="AH1730"/>
    </row>
    <row r="1731" spans="21:34" x14ac:dyDescent="0.2">
      <c r="U1731"/>
      <c r="V1731"/>
      <c r="W1731"/>
      <c r="X1731"/>
      <c r="Y1731"/>
      <c r="Z1731"/>
      <c r="AA1731"/>
      <c r="AB1731"/>
      <c r="AC1731"/>
      <c r="AD1731"/>
      <c r="AE1731"/>
      <c r="AF1731"/>
      <c r="AG1731"/>
      <c r="AH1731"/>
    </row>
    <row r="1732" spans="21:34" x14ac:dyDescent="0.2">
      <c r="U1732"/>
      <c r="V1732"/>
      <c r="W1732"/>
      <c r="X1732"/>
      <c r="Y1732"/>
      <c r="Z1732"/>
      <c r="AA1732"/>
      <c r="AB1732"/>
      <c r="AC1732"/>
      <c r="AD1732"/>
      <c r="AE1732"/>
      <c r="AF1732"/>
      <c r="AG1732"/>
      <c r="AH1732"/>
    </row>
    <row r="1733" spans="21:34" x14ac:dyDescent="0.2">
      <c r="U1733"/>
      <c r="V1733"/>
      <c r="W1733"/>
      <c r="X1733"/>
      <c r="Y1733"/>
      <c r="Z1733"/>
      <c r="AA1733"/>
      <c r="AB1733"/>
      <c r="AC1733"/>
      <c r="AD1733"/>
      <c r="AE1733"/>
      <c r="AF1733"/>
      <c r="AG1733"/>
      <c r="AH1733"/>
    </row>
    <row r="1734" spans="21:34" x14ac:dyDescent="0.2">
      <c r="U1734"/>
      <c r="V1734"/>
      <c r="W1734"/>
      <c r="X1734"/>
      <c r="Y1734"/>
      <c r="Z1734"/>
      <c r="AA1734"/>
      <c r="AB1734"/>
      <c r="AC1734"/>
      <c r="AD1734"/>
      <c r="AE1734"/>
      <c r="AF1734"/>
      <c r="AG1734"/>
      <c r="AH1734"/>
    </row>
    <row r="1735" spans="21:34" x14ac:dyDescent="0.2">
      <c r="U1735"/>
      <c r="V1735"/>
      <c r="W1735"/>
      <c r="X1735"/>
      <c r="Y1735"/>
      <c r="Z1735"/>
      <c r="AA1735"/>
      <c r="AB1735"/>
      <c r="AC1735"/>
      <c r="AD1735"/>
      <c r="AE1735"/>
      <c r="AF1735"/>
      <c r="AG1735"/>
      <c r="AH1735"/>
    </row>
    <row r="1736" spans="21:34" x14ac:dyDescent="0.2">
      <c r="U1736"/>
      <c r="V1736"/>
      <c r="W1736"/>
      <c r="X1736"/>
      <c r="Y1736"/>
      <c r="Z1736"/>
      <c r="AA1736"/>
      <c r="AB1736"/>
      <c r="AC1736"/>
      <c r="AD1736"/>
      <c r="AE1736"/>
      <c r="AF1736"/>
      <c r="AG1736"/>
      <c r="AH1736"/>
    </row>
    <row r="1737" spans="21:34" x14ac:dyDescent="0.2">
      <c r="U1737"/>
      <c r="V1737"/>
      <c r="W1737"/>
      <c r="X1737"/>
      <c r="Y1737"/>
      <c r="Z1737"/>
      <c r="AA1737"/>
      <c r="AB1737"/>
      <c r="AC1737"/>
      <c r="AD1737"/>
      <c r="AE1737"/>
      <c r="AF1737"/>
      <c r="AG1737"/>
      <c r="AH1737"/>
    </row>
    <row r="1738" spans="21:34" x14ac:dyDescent="0.2">
      <c r="U1738"/>
      <c r="V1738"/>
      <c r="W1738"/>
      <c r="X1738"/>
      <c r="Y1738"/>
      <c r="Z1738"/>
      <c r="AA1738"/>
      <c r="AB1738"/>
      <c r="AC1738"/>
      <c r="AD1738"/>
      <c r="AE1738"/>
      <c r="AF1738"/>
      <c r="AG1738"/>
      <c r="AH1738"/>
    </row>
    <row r="1739" spans="21:34" x14ac:dyDescent="0.2">
      <c r="U1739"/>
      <c r="V1739"/>
      <c r="W1739"/>
      <c r="X1739"/>
      <c r="Y1739"/>
      <c r="Z1739"/>
      <c r="AA1739"/>
      <c r="AB1739"/>
      <c r="AC1739"/>
      <c r="AD1739"/>
      <c r="AE1739"/>
      <c r="AF1739"/>
      <c r="AG1739"/>
      <c r="AH1739"/>
    </row>
    <row r="1740" spans="21:34" x14ac:dyDescent="0.2">
      <c r="U1740"/>
      <c r="V1740"/>
      <c r="W1740"/>
      <c r="X1740"/>
      <c r="Y1740"/>
      <c r="Z1740"/>
      <c r="AA1740"/>
      <c r="AB1740"/>
      <c r="AC1740"/>
      <c r="AD1740"/>
      <c r="AE1740"/>
      <c r="AF1740"/>
      <c r="AG1740"/>
      <c r="AH1740"/>
    </row>
    <row r="1741" spans="21:34" x14ac:dyDescent="0.2">
      <c r="U1741"/>
      <c r="V1741"/>
      <c r="W1741"/>
      <c r="X1741"/>
      <c r="Y1741"/>
      <c r="Z1741"/>
      <c r="AA1741"/>
      <c r="AB1741"/>
      <c r="AC1741"/>
      <c r="AD1741"/>
      <c r="AE1741"/>
      <c r="AF1741"/>
      <c r="AG1741"/>
      <c r="AH1741"/>
    </row>
    <row r="1742" spans="21:34" x14ac:dyDescent="0.2">
      <c r="U1742"/>
      <c r="V1742"/>
      <c r="W1742"/>
      <c r="X1742"/>
      <c r="Y1742"/>
      <c r="Z1742"/>
      <c r="AA1742"/>
      <c r="AB1742"/>
      <c r="AC1742"/>
      <c r="AD1742"/>
      <c r="AE1742"/>
      <c r="AF1742"/>
      <c r="AG1742"/>
      <c r="AH1742"/>
    </row>
    <row r="1743" spans="21:34" x14ac:dyDescent="0.2">
      <c r="U1743"/>
      <c r="V1743"/>
      <c r="W1743"/>
      <c r="X1743"/>
      <c r="Y1743"/>
      <c r="Z1743"/>
      <c r="AA1743"/>
      <c r="AB1743"/>
      <c r="AC1743"/>
      <c r="AD1743"/>
      <c r="AE1743"/>
      <c r="AF1743"/>
      <c r="AG1743"/>
      <c r="AH1743"/>
    </row>
    <row r="1744" spans="21:34" x14ac:dyDescent="0.2">
      <c r="U1744"/>
      <c r="V1744"/>
      <c r="W1744"/>
      <c r="X1744"/>
      <c r="Y1744"/>
      <c r="Z1744"/>
      <c r="AA1744"/>
      <c r="AB1744"/>
      <c r="AC1744"/>
      <c r="AD1744"/>
      <c r="AE1744"/>
      <c r="AF1744"/>
      <c r="AG1744"/>
      <c r="AH1744"/>
    </row>
    <row r="1745" spans="21:34" x14ac:dyDescent="0.2">
      <c r="U1745"/>
      <c r="V1745"/>
      <c r="W1745"/>
      <c r="X1745"/>
      <c r="Y1745"/>
      <c r="Z1745"/>
      <c r="AA1745"/>
      <c r="AB1745"/>
      <c r="AC1745"/>
      <c r="AD1745"/>
      <c r="AE1745"/>
      <c r="AF1745"/>
      <c r="AG1745"/>
      <c r="AH1745"/>
    </row>
    <row r="1746" spans="21:34" x14ac:dyDescent="0.2">
      <c r="U1746"/>
      <c r="V1746"/>
      <c r="W1746"/>
      <c r="X1746"/>
      <c r="Y1746"/>
      <c r="Z1746"/>
      <c r="AA1746"/>
      <c r="AB1746"/>
      <c r="AC1746"/>
      <c r="AD1746"/>
      <c r="AE1746"/>
      <c r="AF1746"/>
      <c r="AG1746"/>
      <c r="AH1746"/>
    </row>
    <row r="1747" spans="21:34" x14ac:dyDescent="0.2">
      <c r="U1747"/>
      <c r="V1747"/>
      <c r="W1747"/>
      <c r="X1747"/>
      <c r="Y1747"/>
      <c r="Z1747"/>
      <c r="AA1747"/>
      <c r="AB1747"/>
      <c r="AC1747"/>
      <c r="AD1747"/>
      <c r="AE1747"/>
      <c r="AF1747"/>
      <c r="AG1747"/>
      <c r="AH1747"/>
    </row>
    <row r="1748" spans="21:34" x14ac:dyDescent="0.2">
      <c r="U1748"/>
      <c r="V1748"/>
      <c r="W1748"/>
      <c r="X1748"/>
      <c r="Y1748"/>
      <c r="Z1748"/>
      <c r="AA1748"/>
      <c r="AB1748"/>
      <c r="AC1748"/>
      <c r="AD1748"/>
      <c r="AE1748"/>
      <c r="AF1748"/>
      <c r="AG1748"/>
      <c r="AH1748"/>
    </row>
    <row r="1749" spans="21:34" x14ac:dyDescent="0.2">
      <c r="U1749"/>
      <c r="V1749"/>
      <c r="W1749"/>
      <c r="X1749"/>
      <c r="Y1749"/>
      <c r="Z1749"/>
      <c r="AA1749"/>
      <c r="AB1749"/>
      <c r="AC1749"/>
      <c r="AD1749"/>
      <c r="AE1749"/>
      <c r="AF1749"/>
      <c r="AG1749"/>
      <c r="AH1749"/>
    </row>
    <row r="1750" spans="21:34" x14ac:dyDescent="0.2">
      <c r="U1750"/>
      <c r="V1750"/>
      <c r="W1750"/>
      <c r="X1750"/>
      <c r="Y1750"/>
      <c r="Z1750"/>
      <c r="AA1750"/>
      <c r="AB1750"/>
      <c r="AC1750"/>
      <c r="AD1750"/>
      <c r="AE1750"/>
      <c r="AF1750"/>
      <c r="AG1750"/>
      <c r="AH1750"/>
    </row>
    <row r="1751" spans="21:34" x14ac:dyDescent="0.2">
      <c r="U1751"/>
      <c r="V1751"/>
      <c r="W1751"/>
      <c r="X1751"/>
      <c r="Y1751"/>
      <c r="Z1751"/>
      <c r="AA1751"/>
      <c r="AB1751"/>
      <c r="AC1751"/>
      <c r="AD1751"/>
      <c r="AE1751"/>
      <c r="AF1751"/>
      <c r="AG1751"/>
      <c r="AH1751"/>
    </row>
    <row r="1752" spans="21:34" x14ac:dyDescent="0.2">
      <c r="U1752"/>
      <c r="V1752"/>
      <c r="W1752"/>
      <c r="X1752"/>
      <c r="Y1752"/>
      <c r="Z1752"/>
      <c r="AA1752"/>
      <c r="AB1752"/>
      <c r="AC1752"/>
      <c r="AD1752"/>
      <c r="AE1752"/>
      <c r="AF1752"/>
      <c r="AG1752"/>
      <c r="AH1752"/>
    </row>
    <row r="1753" spans="21:34" x14ac:dyDescent="0.2">
      <c r="U1753"/>
      <c r="V1753"/>
      <c r="W1753"/>
      <c r="X1753"/>
      <c r="Y1753"/>
      <c r="Z1753"/>
      <c r="AA1753"/>
      <c r="AB1753"/>
      <c r="AC1753"/>
      <c r="AD1753"/>
      <c r="AE1753"/>
      <c r="AF1753"/>
      <c r="AG1753"/>
      <c r="AH1753"/>
    </row>
    <row r="1754" spans="21:34" x14ac:dyDescent="0.2">
      <c r="U1754"/>
      <c r="V1754"/>
      <c r="W1754"/>
      <c r="X1754"/>
      <c r="Y1754"/>
      <c r="Z1754"/>
      <c r="AA1754"/>
      <c r="AB1754"/>
      <c r="AC1754"/>
      <c r="AD1754"/>
      <c r="AE1754"/>
      <c r="AF1754"/>
      <c r="AG1754"/>
      <c r="AH1754"/>
    </row>
    <row r="1755" spans="21:34" x14ac:dyDescent="0.2">
      <c r="U1755"/>
      <c r="V1755"/>
      <c r="W1755"/>
      <c r="X1755"/>
      <c r="Y1755"/>
      <c r="Z1755"/>
      <c r="AA1755"/>
      <c r="AB1755"/>
      <c r="AC1755"/>
      <c r="AD1755"/>
      <c r="AE1755"/>
      <c r="AF1755"/>
      <c r="AG1755"/>
      <c r="AH1755"/>
    </row>
    <row r="1756" spans="21:34" x14ac:dyDescent="0.2">
      <c r="U1756"/>
      <c r="V1756"/>
      <c r="W1756"/>
      <c r="X1756"/>
      <c r="Y1756"/>
      <c r="Z1756"/>
      <c r="AA1756"/>
      <c r="AB1756"/>
      <c r="AC1756"/>
      <c r="AD1756"/>
      <c r="AE1756"/>
      <c r="AF1756"/>
      <c r="AG1756"/>
      <c r="AH1756"/>
    </row>
    <row r="1757" spans="21:34" x14ac:dyDescent="0.2">
      <c r="U1757"/>
      <c r="V1757"/>
      <c r="W1757"/>
      <c r="X1757"/>
      <c r="Y1757"/>
      <c r="Z1757"/>
      <c r="AA1757"/>
      <c r="AB1757"/>
      <c r="AC1757"/>
      <c r="AD1757"/>
      <c r="AE1757"/>
      <c r="AF1757"/>
      <c r="AG1757"/>
      <c r="AH1757"/>
    </row>
    <row r="1758" spans="21:34" x14ac:dyDescent="0.2">
      <c r="U1758"/>
      <c r="V1758"/>
      <c r="W1758"/>
      <c r="X1758"/>
      <c r="Y1758"/>
      <c r="Z1758"/>
      <c r="AA1758"/>
      <c r="AB1758"/>
      <c r="AC1758"/>
      <c r="AD1758"/>
      <c r="AE1758"/>
      <c r="AF1758"/>
      <c r="AG1758"/>
      <c r="AH1758"/>
    </row>
    <row r="1759" spans="21:34" x14ac:dyDescent="0.2">
      <c r="U1759"/>
      <c r="V1759"/>
      <c r="W1759"/>
      <c r="X1759"/>
      <c r="Y1759"/>
      <c r="Z1759"/>
      <c r="AA1759"/>
      <c r="AB1759"/>
      <c r="AC1759"/>
      <c r="AD1759"/>
      <c r="AE1759"/>
      <c r="AF1759"/>
      <c r="AG1759"/>
      <c r="AH1759"/>
    </row>
    <row r="1760" spans="21:34" x14ac:dyDescent="0.2">
      <c r="U1760"/>
      <c r="V1760"/>
      <c r="W1760"/>
      <c r="X1760"/>
      <c r="Y1760"/>
      <c r="Z1760"/>
      <c r="AA1760"/>
      <c r="AB1760"/>
      <c r="AC1760"/>
      <c r="AD1760"/>
      <c r="AE1760"/>
      <c r="AF1760"/>
      <c r="AG1760"/>
      <c r="AH1760"/>
    </row>
    <row r="1761" spans="21:34" x14ac:dyDescent="0.2">
      <c r="U1761"/>
      <c r="V1761"/>
      <c r="W1761"/>
      <c r="X1761"/>
      <c r="Y1761"/>
      <c r="Z1761"/>
      <c r="AA1761"/>
      <c r="AB1761"/>
      <c r="AC1761"/>
      <c r="AD1761"/>
      <c r="AE1761"/>
      <c r="AF1761"/>
      <c r="AG1761"/>
      <c r="AH1761"/>
    </row>
    <row r="1762" spans="21:34" x14ac:dyDescent="0.2">
      <c r="U1762"/>
      <c r="V1762"/>
      <c r="W1762"/>
      <c r="X1762"/>
      <c r="Y1762"/>
      <c r="Z1762"/>
      <c r="AA1762"/>
      <c r="AB1762"/>
      <c r="AC1762"/>
      <c r="AD1762"/>
      <c r="AE1762"/>
      <c r="AF1762"/>
      <c r="AG1762"/>
      <c r="AH1762"/>
    </row>
    <row r="1763" spans="21:34" x14ac:dyDescent="0.2">
      <c r="U1763"/>
      <c r="V1763"/>
      <c r="W1763"/>
      <c r="X1763"/>
      <c r="Y1763"/>
      <c r="Z1763"/>
      <c r="AA1763"/>
      <c r="AB1763"/>
      <c r="AC1763"/>
      <c r="AD1763"/>
      <c r="AE1763"/>
      <c r="AF1763"/>
      <c r="AG1763"/>
      <c r="AH1763"/>
    </row>
    <row r="1764" spans="21:34" x14ac:dyDescent="0.2">
      <c r="U1764"/>
      <c r="V1764"/>
      <c r="W1764"/>
      <c r="X1764"/>
      <c r="Y1764"/>
      <c r="Z1764"/>
      <c r="AA1764"/>
      <c r="AB1764"/>
      <c r="AC1764"/>
      <c r="AD1764"/>
      <c r="AE1764"/>
      <c r="AF1764"/>
      <c r="AG1764"/>
      <c r="AH1764"/>
    </row>
    <row r="1765" spans="21:34" x14ac:dyDescent="0.2">
      <c r="U1765"/>
      <c r="V1765"/>
      <c r="W1765"/>
      <c r="X1765"/>
      <c r="Y1765"/>
      <c r="Z1765"/>
      <c r="AA1765"/>
      <c r="AB1765"/>
      <c r="AC1765"/>
      <c r="AD1765"/>
      <c r="AE1765"/>
      <c r="AF1765"/>
      <c r="AG1765"/>
      <c r="AH1765"/>
    </row>
    <row r="1766" spans="21:34" x14ac:dyDescent="0.2">
      <c r="U1766"/>
      <c r="V1766"/>
      <c r="W1766"/>
      <c r="X1766"/>
      <c r="Y1766"/>
      <c r="Z1766"/>
      <c r="AA1766"/>
      <c r="AB1766"/>
      <c r="AC1766"/>
      <c r="AD1766"/>
      <c r="AE1766"/>
      <c r="AF1766"/>
      <c r="AG1766"/>
      <c r="AH1766"/>
    </row>
    <row r="1767" spans="21:34" x14ac:dyDescent="0.2">
      <c r="U1767"/>
      <c r="V1767"/>
      <c r="W1767"/>
      <c r="X1767"/>
      <c r="Y1767"/>
      <c r="Z1767"/>
      <c r="AA1767"/>
      <c r="AB1767"/>
      <c r="AC1767"/>
      <c r="AD1767"/>
      <c r="AE1767"/>
      <c r="AF1767"/>
      <c r="AG1767"/>
      <c r="AH1767"/>
    </row>
    <row r="1768" spans="21:34" x14ac:dyDescent="0.2">
      <c r="U1768"/>
      <c r="V1768"/>
      <c r="W1768"/>
      <c r="X1768"/>
      <c r="Y1768"/>
      <c r="Z1768"/>
      <c r="AA1768"/>
      <c r="AB1768"/>
      <c r="AC1768"/>
      <c r="AD1768"/>
      <c r="AE1768"/>
      <c r="AF1768"/>
      <c r="AG1768"/>
      <c r="AH1768"/>
    </row>
    <row r="1769" spans="21:34" x14ac:dyDescent="0.2">
      <c r="U1769"/>
      <c r="V1769"/>
      <c r="W1769"/>
      <c r="X1769"/>
      <c r="Y1769"/>
      <c r="Z1769"/>
      <c r="AA1769"/>
      <c r="AB1769"/>
      <c r="AC1769"/>
      <c r="AD1769"/>
      <c r="AE1769"/>
      <c r="AF1769"/>
      <c r="AG1769"/>
      <c r="AH1769"/>
    </row>
    <row r="1770" spans="21:34" x14ac:dyDescent="0.2">
      <c r="U1770"/>
      <c r="V1770"/>
      <c r="W1770"/>
      <c r="X1770"/>
      <c r="Y1770"/>
      <c r="Z1770"/>
      <c r="AA1770"/>
      <c r="AB1770"/>
      <c r="AC1770"/>
      <c r="AD1770"/>
      <c r="AE1770"/>
      <c r="AF1770"/>
      <c r="AG1770"/>
      <c r="AH1770"/>
    </row>
    <row r="1771" spans="21:34" x14ac:dyDescent="0.2">
      <c r="U1771"/>
      <c r="V1771"/>
      <c r="W1771"/>
      <c r="X1771"/>
      <c r="Y1771"/>
      <c r="Z1771"/>
      <c r="AA1771"/>
      <c r="AB1771"/>
      <c r="AC1771"/>
      <c r="AD1771"/>
      <c r="AE1771"/>
      <c r="AF1771"/>
      <c r="AG1771"/>
      <c r="AH1771"/>
    </row>
    <row r="1772" spans="21:34" x14ac:dyDescent="0.2">
      <c r="U1772"/>
      <c r="V1772"/>
      <c r="W1772"/>
      <c r="X1772"/>
      <c r="Y1772"/>
      <c r="Z1772"/>
      <c r="AA1772"/>
      <c r="AB1772"/>
      <c r="AC1772"/>
      <c r="AD1772"/>
      <c r="AE1772"/>
      <c r="AF1772"/>
      <c r="AG1772"/>
      <c r="AH1772"/>
    </row>
    <row r="1773" spans="21:34" x14ac:dyDescent="0.2">
      <c r="U1773"/>
      <c r="V1773"/>
      <c r="W1773"/>
      <c r="X1773"/>
      <c r="Y1773"/>
      <c r="Z1773"/>
      <c r="AA1773"/>
      <c r="AB1773"/>
      <c r="AC1773"/>
      <c r="AD1773"/>
      <c r="AE1773"/>
      <c r="AF1773"/>
      <c r="AG1773"/>
      <c r="AH1773"/>
    </row>
    <row r="1774" spans="21:34" x14ac:dyDescent="0.2">
      <c r="U1774"/>
      <c r="V1774"/>
      <c r="W1774"/>
      <c r="X1774"/>
      <c r="Y1774"/>
      <c r="Z1774"/>
      <c r="AA1774"/>
      <c r="AB1774"/>
      <c r="AC1774"/>
      <c r="AD1774"/>
      <c r="AE1774"/>
      <c r="AF1774"/>
      <c r="AG1774"/>
      <c r="AH1774"/>
    </row>
    <row r="1775" spans="21:34" x14ac:dyDescent="0.2">
      <c r="U1775"/>
      <c r="V1775"/>
      <c r="W1775"/>
      <c r="X1775"/>
      <c r="Y1775"/>
      <c r="Z1775"/>
      <c r="AA1775"/>
      <c r="AB1775"/>
      <c r="AC1775"/>
      <c r="AD1775"/>
      <c r="AE1775"/>
      <c r="AF1775"/>
      <c r="AG1775"/>
      <c r="AH1775"/>
    </row>
    <row r="1776" spans="21:34" x14ac:dyDescent="0.2">
      <c r="U1776"/>
      <c r="V1776"/>
      <c r="W1776"/>
      <c r="X1776"/>
      <c r="Y1776"/>
      <c r="Z1776"/>
      <c r="AA1776"/>
      <c r="AB1776"/>
      <c r="AC1776"/>
      <c r="AD1776"/>
      <c r="AE1776"/>
      <c r="AF1776"/>
      <c r="AG1776"/>
      <c r="AH1776"/>
    </row>
    <row r="1777" spans="21:34" x14ac:dyDescent="0.2">
      <c r="U1777"/>
      <c r="V1777"/>
      <c r="W1777"/>
      <c r="X1777"/>
      <c r="Y1777"/>
      <c r="Z1777"/>
      <c r="AA1777"/>
      <c r="AB1777"/>
      <c r="AC1777"/>
      <c r="AD1777"/>
      <c r="AE1777"/>
      <c r="AF1777"/>
      <c r="AG1777"/>
      <c r="AH1777"/>
    </row>
    <row r="1778" spans="21:34" x14ac:dyDescent="0.2">
      <c r="U1778"/>
      <c r="V1778"/>
      <c r="W1778"/>
      <c r="X1778"/>
      <c r="Y1778"/>
      <c r="Z1778"/>
      <c r="AA1778"/>
      <c r="AB1778"/>
      <c r="AC1778"/>
      <c r="AD1778"/>
      <c r="AE1778"/>
      <c r="AF1778"/>
      <c r="AG1778"/>
      <c r="AH1778"/>
    </row>
    <row r="1779" spans="21:34" x14ac:dyDescent="0.2">
      <c r="U1779"/>
      <c r="V1779"/>
      <c r="W1779"/>
      <c r="X1779"/>
      <c r="Y1779"/>
      <c r="Z1779"/>
      <c r="AA1779"/>
      <c r="AB1779"/>
      <c r="AC1779"/>
      <c r="AD1779"/>
      <c r="AE1779"/>
      <c r="AF1779"/>
      <c r="AG1779"/>
      <c r="AH1779"/>
    </row>
    <row r="1780" spans="21:34" x14ac:dyDescent="0.2">
      <c r="U1780"/>
      <c r="V1780"/>
      <c r="W1780"/>
      <c r="X1780"/>
      <c r="Y1780"/>
      <c r="Z1780"/>
      <c r="AA1780"/>
      <c r="AB1780"/>
      <c r="AC1780"/>
      <c r="AD1780"/>
      <c r="AE1780"/>
      <c r="AF1780"/>
      <c r="AG1780"/>
      <c r="AH1780"/>
    </row>
    <row r="1781" spans="21:34" x14ac:dyDescent="0.2">
      <c r="U1781"/>
      <c r="V1781"/>
      <c r="W1781"/>
      <c r="X1781"/>
      <c r="Y1781"/>
      <c r="Z1781"/>
      <c r="AA1781"/>
      <c r="AB1781"/>
      <c r="AC1781"/>
      <c r="AD1781"/>
      <c r="AE1781"/>
      <c r="AF1781"/>
      <c r="AG1781"/>
      <c r="AH1781"/>
    </row>
    <row r="1782" spans="21:34" x14ac:dyDescent="0.2">
      <c r="U1782"/>
      <c r="V1782"/>
      <c r="W1782"/>
      <c r="X1782"/>
      <c r="Y1782"/>
      <c r="Z1782"/>
      <c r="AA1782"/>
      <c r="AB1782"/>
      <c r="AC1782"/>
      <c r="AD1782"/>
      <c r="AE1782"/>
      <c r="AF1782"/>
      <c r="AG1782"/>
      <c r="AH1782"/>
    </row>
    <row r="1783" spans="21:34" x14ac:dyDescent="0.2">
      <c r="U1783"/>
      <c r="V1783"/>
      <c r="W1783"/>
      <c r="X1783"/>
      <c r="Y1783"/>
      <c r="Z1783"/>
      <c r="AA1783"/>
      <c r="AB1783"/>
      <c r="AC1783"/>
      <c r="AD1783"/>
      <c r="AE1783"/>
      <c r="AF1783"/>
      <c r="AG1783"/>
      <c r="AH1783"/>
    </row>
    <row r="1784" spans="21:34" x14ac:dyDescent="0.2">
      <c r="U1784"/>
      <c r="V1784"/>
      <c r="W1784"/>
      <c r="X1784"/>
      <c r="Y1784"/>
      <c r="Z1784"/>
      <c r="AA1784"/>
      <c r="AB1784"/>
      <c r="AC1784"/>
      <c r="AD1784"/>
      <c r="AE1784"/>
      <c r="AF1784"/>
      <c r="AG1784"/>
      <c r="AH1784"/>
    </row>
    <row r="1785" spans="21:34" x14ac:dyDescent="0.2">
      <c r="U1785"/>
      <c r="V1785"/>
      <c r="W1785"/>
      <c r="X1785"/>
      <c r="Y1785"/>
      <c r="Z1785"/>
      <c r="AA1785"/>
      <c r="AB1785"/>
      <c r="AC1785"/>
      <c r="AD1785"/>
      <c r="AE1785"/>
      <c r="AF1785"/>
      <c r="AG1785"/>
      <c r="AH1785"/>
    </row>
    <row r="1786" spans="21:34" x14ac:dyDescent="0.2">
      <c r="U1786"/>
      <c r="V1786"/>
      <c r="W1786"/>
      <c r="X1786"/>
      <c r="Y1786"/>
      <c r="Z1786"/>
      <c r="AA1786"/>
      <c r="AB1786"/>
      <c r="AC1786"/>
      <c r="AD1786"/>
      <c r="AE1786"/>
      <c r="AF1786"/>
      <c r="AG1786"/>
      <c r="AH1786"/>
    </row>
    <row r="1787" spans="21:34" x14ac:dyDescent="0.2">
      <c r="U1787"/>
      <c r="V1787"/>
      <c r="W1787"/>
      <c r="X1787"/>
      <c r="Y1787"/>
      <c r="Z1787"/>
      <c r="AA1787"/>
      <c r="AB1787"/>
      <c r="AC1787"/>
      <c r="AD1787"/>
      <c r="AE1787"/>
      <c r="AF1787"/>
      <c r="AG1787"/>
      <c r="AH1787"/>
    </row>
    <row r="1788" spans="21:34" x14ac:dyDescent="0.2">
      <c r="U1788"/>
      <c r="V1788"/>
      <c r="W1788"/>
      <c r="X1788"/>
      <c r="Y1788"/>
      <c r="Z1788"/>
      <c r="AA1788"/>
      <c r="AB1788"/>
      <c r="AC1788"/>
      <c r="AD1788"/>
      <c r="AE1788"/>
      <c r="AF1788"/>
      <c r="AG1788"/>
      <c r="AH1788"/>
    </row>
    <row r="1789" spans="21:34" x14ac:dyDescent="0.2">
      <c r="U1789"/>
      <c r="V1789"/>
      <c r="W1789"/>
      <c r="X1789"/>
      <c r="Y1789"/>
      <c r="Z1789"/>
      <c r="AA1789"/>
      <c r="AB1789"/>
      <c r="AC1789"/>
      <c r="AD1789"/>
      <c r="AE1789"/>
      <c r="AF1789"/>
      <c r="AG1789"/>
      <c r="AH1789"/>
    </row>
    <row r="1790" spans="21:34" x14ac:dyDescent="0.2">
      <c r="U1790"/>
      <c r="V1790"/>
      <c r="W1790"/>
      <c r="X1790"/>
      <c r="Y1790"/>
      <c r="Z1790"/>
      <c r="AA1790"/>
      <c r="AB1790"/>
      <c r="AC1790"/>
      <c r="AD1790"/>
      <c r="AE1790"/>
      <c r="AF1790"/>
      <c r="AG1790"/>
      <c r="AH1790"/>
    </row>
    <row r="1791" spans="21:34" x14ac:dyDescent="0.2">
      <c r="U1791"/>
      <c r="V1791"/>
      <c r="W1791"/>
      <c r="X1791"/>
      <c r="Y1791"/>
      <c r="Z1791"/>
      <c r="AA1791"/>
      <c r="AB1791"/>
      <c r="AC1791"/>
      <c r="AD1791"/>
      <c r="AE1791"/>
      <c r="AF1791"/>
      <c r="AG1791"/>
      <c r="AH1791"/>
    </row>
    <row r="1792" spans="21:34" x14ac:dyDescent="0.2">
      <c r="U1792"/>
      <c r="V1792"/>
      <c r="W1792"/>
      <c r="X1792"/>
      <c r="Y1792"/>
      <c r="Z1792"/>
      <c r="AA1792"/>
      <c r="AB1792"/>
      <c r="AC1792"/>
      <c r="AD1792"/>
      <c r="AE1792"/>
      <c r="AF1792"/>
      <c r="AG1792"/>
      <c r="AH1792"/>
    </row>
    <row r="1793" spans="21:34" x14ac:dyDescent="0.2">
      <c r="U1793"/>
      <c r="V1793"/>
      <c r="W1793"/>
      <c r="X1793"/>
      <c r="Y1793"/>
      <c r="Z1793"/>
      <c r="AA1793"/>
      <c r="AB1793"/>
      <c r="AC1793"/>
      <c r="AD1793"/>
      <c r="AE1793"/>
      <c r="AF1793"/>
      <c r="AG1793"/>
      <c r="AH1793"/>
    </row>
    <row r="1794" spans="21:34" x14ac:dyDescent="0.2">
      <c r="U1794"/>
      <c r="V1794"/>
      <c r="W1794"/>
      <c r="X1794"/>
      <c r="Y1794"/>
      <c r="Z1794"/>
      <c r="AA1794"/>
      <c r="AB1794"/>
      <c r="AC1794"/>
      <c r="AD1794"/>
      <c r="AE1794"/>
      <c r="AF1794"/>
      <c r="AG1794"/>
      <c r="AH1794"/>
    </row>
    <row r="1795" spans="21:34" x14ac:dyDescent="0.2">
      <c r="U1795"/>
      <c r="V1795"/>
      <c r="W1795"/>
      <c r="X1795"/>
      <c r="Y1795"/>
      <c r="Z1795"/>
      <c r="AA1795"/>
      <c r="AB1795"/>
      <c r="AC1795"/>
      <c r="AD1795"/>
      <c r="AE1795"/>
      <c r="AF1795"/>
      <c r="AG1795"/>
      <c r="AH1795"/>
    </row>
    <row r="1796" spans="21:34" x14ac:dyDescent="0.2">
      <c r="U1796"/>
      <c r="V1796"/>
      <c r="W1796"/>
      <c r="X1796"/>
      <c r="Y1796"/>
      <c r="Z1796"/>
      <c r="AA1796"/>
      <c r="AB1796"/>
      <c r="AC1796"/>
      <c r="AD1796"/>
      <c r="AE1796"/>
      <c r="AF1796"/>
      <c r="AG1796"/>
      <c r="AH1796"/>
    </row>
    <row r="1797" spans="21:34" x14ac:dyDescent="0.2">
      <c r="U1797"/>
      <c r="V1797"/>
      <c r="W1797"/>
      <c r="X1797"/>
      <c r="Y1797"/>
      <c r="Z1797"/>
      <c r="AA1797"/>
      <c r="AB1797"/>
      <c r="AC1797"/>
      <c r="AD1797"/>
      <c r="AE1797"/>
      <c r="AF1797"/>
      <c r="AG1797"/>
      <c r="AH1797"/>
    </row>
    <row r="1798" spans="21:34" x14ac:dyDescent="0.2">
      <c r="U1798"/>
      <c r="V1798"/>
      <c r="W1798"/>
      <c r="X1798"/>
      <c r="Y1798"/>
      <c r="Z1798"/>
      <c r="AA1798"/>
      <c r="AB1798"/>
      <c r="AC1798"/>
      <c r="AD1798"/>
      <c r="AE1798"/>
      <c r="AF1798"/>
      <c r="AG1798"/>
      <c r="AH1798"/>
    </row>
    <row r="1799" spans="21:34" x14ac:dyDescent="0.2">
      <c r="U1799"/>
      <c r="V1799"/>
      <c r="W1799"/>
      <c r="X1799"/>
      <c r="Y1799"/>
      <c r="Z1799"/>
      <c r="AA1799"/>
      <c r="AB1799"/>
      <c r="AC1799"/>
      <c r="AD1799"/>
      <c r="AE1799"/>
      <c r="AF1799"/>
      <c r="AG1799"/>
      <c r="AH1799"/>
    </row>
    <row r="1800" spans="21:34" x14ac:dyDescent="0.2">
      <c r="U1800"/>
      <c r="V1800"/>
      <c r="W1800"/>
      <c r="X1800"/>
      <c r="Y1800"/>
      <c r="Z1800"/>
      <c r="AA1800"/>
      <c r="AB1800"/>
      <c r="AC1800"/>
      <c r="AD1800"/>
      <c r="AE1800"/>
      <c r="AF1800"/>
      <c r="AG1800"/>
      <c r="AH1800"/>
    </row>
    <row r="1801" spans="21:34" x14ac:dyDescent="0.2">
      <c r="U1801"/>
      <c r="V1801"/>
      <c r="W1801"/>
      <c r="X1801"/>
      <c r="Y1801"/>
      <c r="Z1801"/>
      <c r="AA1801"/>
      <c r="AB1801"/>
      <c r="AC1801"/>
      <c r="AD1801"/>
      <c r="AE1801"/>
      <c r="AF1801"/>
      <c r="AG1801"/>
      <c r="AH1801"/>
    </row>
    <row r="1802" spans="21:34" x14ac:dyDescent="0.2">
      <c r="U1802"/>
      <c r="V1802"/>
      <c r="W1802"/>
      <c r="X1802"/>
      <c r="Y1802"/>
      <c r="Z1802"/>
      <c r="AA1802"/>
      <c r="AB1802"/>
      <c r="AC1802"/>
      <c r="AD1802"/>
      <c r="AE1802"/>
      <c r="AF1802"/>
      <c r="AG1802"/>
      <c r="AH1802"/>
    </row>
    <row r="1803" spans="21:34" x14ac:dyDescent="0.2">
      <c r="U1803"/>
      <c r="V1803"/>
      <c r="W1803"/>
      <c r="X1803"/>
      <c r="Y1803"/>
      <c r="Z1803"/>
      <c r="AA1803"/>
      <c r="AB1803"/>
      <c r="AC1803"/>
      <c r="AD1803"/>
      <c r="AE1803"/>
      <c r="AF1803"/>
      <c r="AG1803"/>
      <c r="AH1803"/>
    </row>
    <row r="1804" spans="21:34" x14ac:dyDescent="0.2">
      <c r="U1804"/>
      <c r="V1804"/>
      <c r="W1804"/>
      <c r="X1804"/>
      <c r="Y1804"/>
      <c r="Z1804"/>
      <c r="AA1804"/>
      <c r="AB1804"/>
      <c r="AC1804"/>
      <c r="AD1804"/>
      <c r="AE1804"/>
      <c r="AF1804"/>
      <c r="AG1804"/>
      <c r="AH1804"/>
    </row>
    <row r="1805" spans="21:34" x14ac:dyDescent="0.2">
      <c r="U1805"/>
      <c r="V1805"/>
      <c r="W1805"/>
      <c r="X1805"/>
      <c r="Y1805"/>
      <c r="Z1805"/>
      <c r="AA1805"/>
      <c r="AB1805"/>
      <c r="AC1805"/>
      <c r="AD1805"/>
      <c r="AE1805"/>
      <c r="AF1805"/>
      <c r="AG1805"/>
      <c r="AH1805"/>
    </row>
    <row r="1806" spans="21:34" x14ac:dyDescent="0.2">
      <c r="U1806"/>
      <c r="V1806"/>
      <c r="W1806"/>
      <c r="X1806"/>
      <c r="Y1806"/>
      <c r="Z1806"/>
      <c r="AA1806"/>
      <c r="AB1806"/>
      <c r="AC1806"/>
      <c r="AD1806"/>
      <c r="AE1806"/>
      <c r="AF1806"/>
      <c r="AG1806"/>
      <c r="AH1806"/>
    </row>
    <row r="1807" spans="21:34" x14ac:dyDescent="0.2">
      <c r="U1807"/>
      <c r="V1807"/>
      <c r="W1807"/>
      <c r="X1807"/>
      <c r="Y1807"/>
      <c r="Z1807"/>
      <c r="AA1807"/>
      <c r="AB1807"/>
      <c r="AC1807"/>
      <c r="AD1807"/>
      <c r="AE1807"/>
      <c r="AF1807"/>
      <c r="AG1807"/>
      <c r="AH1807"/>
    </row>
    <row r="1808" spans="21:34" x14ac:dyDescent="0.2">
      <c r="U1808"/>
      <c r="V1808"/>
      <c r="W1808"/>
      <c r="X1808"/>
      <c r="Y1808"/>
      <c r="Z1808"/>
      <c r="AA1808"/>
      <c r="AB1808"/>
      <c r="AC1808"/>
      <c r="AD1808"/>
      <c r="AE1808"/>
      <c r="AF1808"/>
      <c r="AG1808"/>
      <c r="AH1808"/>
    </row>
    <row r="1809" spans="21:34" x14ac:dyDescent="0.2">
      <c r="U1809"/>
      <c r="V1809"/>
      <c r="W1809"/>
      <c r="X1809"/>
      <c r="Y1809"/>
      <c r="Z1809"/>
      <c r="AA1809"/>
      <c r="AB1809"/>
      <c r="AC1809"/>
      <c r="AD1809"/>
      <c r="AE1809"/>
      <c r="AF1809"/>
      <c r="AG1809"/>
      <c r="AH1809"/>
    </row>
    <row r="1810" spans="21:34" x14ac:dyDescent="0.2">
      <c r="U1810"/>
      <c r="V1810"/>
      <c r="W1810"/>
      <c r="X1810"/>
      <c r="Y1810"/>
      <c r="Z1810"/>
      <c r="AA1810"/>
      <c r="AB1810"/>
      <c r="AC1810"/>
      <c r="AD1810"/>
      <c r="AE1810"/>
      <c r="AF1810"/>
      <c r="AG1810"/>
      <c r="AH1810"/>
    </row>
    <row r="1811" spans="21:34" x14ac:dyDescent="0.2">
      <c r="U1811"/>
      <c r="V1811"/>
      <c r="W1811"/>
      <c r="X1811"/>
      <c r="Y1811"/>
      <c r="Z1811"/>
      <c r="AA1811"/>
      <c r="AB1811"/>
      <c r="AC1811"/>
      <c r="AD1811"/>
      <c r="AE1811"/>
      <c r="AF1811"/>
      <c r="AG1811"/>
      <c r="AH1811"/>
    </row>
    <row r="1812" spans="21:34" x14ac:dyDescent="0.2">
      <c r="U1812"/>
      <c r="V1812"/>
      <c r="W1812"/>
      <c r="X1812"/>
      <c r="Y1812"/>
      <c r="Z1812"/>
      <c r="AA1812"/>
      <c r="AB1812"/>
      <c r="AC1812"/>
      <c r="AD1812"/>
      <c r="AE1812"/>
      <c r="AF1812"/>
      <c r="AG1812"/>
      <c r="AH1812"/>
    </row>
    <row r="1813" spans="21:34" x14ac:dyDescent="0.2">
      <c r="U1813"/>
      <c r="V1813"/>
      <c r="W1813"/>
      <c r="X1813"/>
      <c r="Y1813"/>
      <c r="Z1813"/>
      <c r="AA1813"/>
      <c r="AB1813"/>
      <c r="AC1813"/>
      <c r="AD1813"/>
      <c r="AE1813"/>
      <c r="AF1813"/>
      <c r="AG1813"/>
      <c r="AH1813"/>
    </row>
    <row r="1814" spans="21:34" x14ac:dyDescent="0.2">
      <c r="U1814"/>
      <c r="V1814"/>
      <c r="W1814"/>
      <c r="X1814"/>
      <c r="Y1814"/>
      <c r="Z1814"/>
      <c r="AA1814"/>
      <c r="AB1814"/>
      <c r="AC1814"/>
      <c r="AD1814"/>
      <c r="AE1814"/>
      <c r="AF1814"/>
      <c r="AG1814"/>
      <c r="AH1814"/>
    </row>
    <row r="1815" spans="21:34" x14ac:dyDescent="0.2">
      <c r="U1815"/>
      <c r="V1815"/>
      <c r="W1815"/>
      <c r="X1815"/>
      <c r="Y1815"/>
      <c r="Z1815"/>
      <c r="AA1815"/>
      <c r="AB1815"/>
      <c r="AC1815"/>
      <c r="AD1815"/>
      <c r="AE1815"/>
      <c r="AF1815"/>
      <c r="AG1815"/>
      <c r="AH1815"/>
    </row>
    <row r="1816" spans="21:34" x14ac:dyDescent="0.2">
      <c r="U1816"/>
      <c r="V1816"/>
      <c r="W1816"/>
      <c r="X1816"/>
      <c r="Y1816"/>
      <c r="Z1816"/>
      <c r="AA1816"/>
      <c r="AB1816"/>
      <c r="AC1816"/>
      <c r="AD1816"/>
      <c r="AE1816"/>
      <c r="AF1816"/>
      <c r="AG1816"/>
      <c r="AH1816"/>
    </row>
    <row r="1817" spans="21:34" x14ac:dyDescent="0.2">
      <c r="U1817"/>
      <c r="V1817"/>
      <c r="W1817"/>
      <c r="X1817"/>
      <c r="Y1817"/>
      <c r="Z1817"/>
      <c r="AA1817"/>
      <c r="AB1817"/>
      <c r="AC1817"/>
      <c r="AD1817"/>
      <c r="AE1817"/>
      <c r="AF1817"/>
      <c r="AG1817"/>
      <c r="AH1817"/>
    </row>
    <row r="1818" spans="21:34" x14ac:dyDescent="0.2">
      <c r="U1818"/>
      <c r="V1818"/>
      <c r="W1818"/>
      <c r="X1818"/>
      <c r="Y1818"/>
      <c r="Z1818"/>
      <c r="AA1818"/>
      <c r="AB1818"/>
      <c r="AC1818"/>
      <c r="AD1818"/>
      <c r="AE1818"/>
      <c r="AF1818"/>
      <c r="AG1818"/>
      <c r="AH1818"/>
    </row>
    <row r="1819" spans="21:34" x14ac:dyDescent="0.2">
      <c r="U1819"/>
      <c r="V1819"/>
      <c r="W1819"/>
      <c r="X1819"/>
      <c r="Y1819"/>
      <c r="Z1819"/>
      <c r="AA1819"/>
      <c r="AB1819"/>
      <c r="AC1819"/>
      <c r="AD1819"/>
      <c r="AE1819"/>
      <c r="AF1819"/>
      <c r="AG1819"/>
      <c r="AH1819"/>
    </row>
    <row r="1820" spans="21:34" x14ac:dyDescent="0.2">
      <c r="U1820"/>
      <c r="V1820"/>
      <c r="W1820"/>
      <c r="X1820"/>
      <c r="Y1820"/>
      <c r="Z1820"/>
      <c r="AA1820"/>
      <c r="AB1820"/>
      <c r="AC1820"/>
      <c r="AD1820"/>
      <c r="AE1820"/>
      <c r="AF1820"/>
      <c r="AG1820"/>
      <c r="AH1820"/>
    </row>
    <row r="1821" spans="21:34" x14ac:dyDescent="0.2">
      <c r="U1821"/>
      <c r="V1821"/>
      <c r="W1821"/>
      <c r="X1821"/>
      <c r="Y1821"/>
      <c r="Z1821"/>
      <c r="AA1821"/>
      <c r="AB1821"/>
      <c r="AC1821"/>
      <c r="AD1821"/>
      <c r="AE1821"/>
      <c r="AF1821"/>
      <c r="AG1821"/>
      <c r="AH1821"/>
    </row>
    <row r="1822" spans="21:34" x14ac:dyDescent="0.2">
      <c r="U1822"/>
      <c r="V1822"/>
      <c r="W1822"/>
      <c r="X1822"/>
      <c r="Y1822"/>
      <c r="Z1822"/>
      <c r="AA1822"/>
      <c r="AB1822"/>
      <c r="AC1822"/>
      <c r="AD1822"/>
      <c r="AE1822"/>
      <c r="AF1822"/>
      <c r="AG1822"/>
      <c r="AH1822"/>
    </row>
    <row r="1823" spans="21:34" x14ac:dyDescent="0.2">
      <c r="U1823"/>
      <c r="V1823"/>
      <c r="W1823"/>
      <c r="X1823"/>
      <c r="Y1823"/>
      <c r="Z1823"/>
      <c r="AA1823"/>
      <c r="AB1823"/>
      <c r="AC1823"/>
      <c r="AD1823"/>
      <c r="AE1823"/>
      <c r="AF1823"/>
      <c r="AG1823"/>
      <c r="AH1823"/>
    </row>
    <row r="1824" spans="21:34" x14ac:dyDescent="0.2">
      <c r="U1824"/>
      <c r="V1824"/>
      <c r="W1824"/>
      <c r="X1824"/>
      <c r="Y1824"/>
      <c r="Z1824"/>
      <c r="AA1824"/>
      <c r="AB1824"/>
      <c r="AC1824"/>
      <c r="AD1824"/>
      <c r="AE1824"/>
      <c r="AF1824"/>
      <c r="AG1824"/>
      <c r="AH1824"/>
    </row>
    <row r="1825" spans="21:34" x14ac:dyDescent="0.2">
      <c r="U1825"/>
      <c r="V1825"/>
      <c r="W1825"/>
      <c r="X1825"/>
      <c r="Y1825"/>
      <c r="Z1825"/>
      <c r="AA1825"/>
      <c r="AB1825"/>
      <c r="AC1825"/>
      <c r="AD1825"/>
      <c r="AE1825"/>
      <c r="AF1825"/>
      <c r="AG1825"/>
      <c r="AH1825"/>
    </row>
    <row r="1826" spans="21:34" x14ac:dyDescent="0.2">
      <c r="U1826"/>
      <c r="V1826"/>
      <c r="W1826"/>
      <c r="X1826"/>
      <c r="Y1826"/>
      <c r="Z1826"/>
      <c r="AA1826"/>
      <c r="AB1826"/>
      <c r="AC1826"/>
      <c r="AD1826"/>
      <c r="AE1826"/>
      <c r="AF1826"/>
      <c r="AG1826"/>
      <c r="AH1826"/>
    </row>
    <row r="1827" spans="21:34" x14ac:dyDescent="0.2">
      <c r="U1827"/>
      <c r="V1827"/>
      <c r="W1827"/>
      <c r="X1827"/>
      <c r="Y1827"/>
      <c r="Z1827"/>
      <c r="AA1827"/>
      <c r="AB1827"/>
      <c r="AC1827"/>
      <c r="AD1827"/>
      <c r="AE1827"/>
      <c r="AF1827"/>
      <c r="AG1827"/>
      <c r="AH1827"/>
    </row>
    <row r="1828" spans="21:34" x14ac:dyDescent="0.2">
      <c r="U1828"/>
      <c r="V1828"/>
      <c r="W1828"/>
      <c r="X1828"/>
      <c r="Y1828"/>
      <c r="Z1828"/>
      <c r="AA1828"/>
      <c r="AB1828"/>
      <c r="AC1828"/>
      <c r="AD1828"/>
      <c r="AE1828"/>
      <c r="AF1828"/>
      <c r="AG1828"/>
      <c r="AH1828"/>
    </row>
    <row r="1829" spans="21:34" x14ac:dyDescent="0.2">
      <c r="U1829"/>
      <c r="V1829"/>
      <c r="W1829"/>
      <c r="X1829"/>
      <c r="Y1829"/>
      <c r="Z1829"/>
      <c r="AA1829"/>
      <c r="AB1829"/>
      <c r="AC1829"/>
      <c r="AD1829"/>
      <c r="AE1829"/>
      <c r="AF1829"/>
      <c r="AG1829"/>
      <c r="AH1829"/>
    </row>
    <row r="1830" spans="21:34" x14ac:dyDescent="0.2">
      <c r="U1830"/>
      <c r="V1830"/>
      <c r="W1830"/>
      <c r="X1830"/>
      <c r="Y1830"/>
      <c r="Z1830"/>
      <c r="AA1830"/>
      <c r="AB1830"/>
      <c r="AC1830"/>
      <c r="AD1830"/>
      <c r="AE1830"/>
      <c r="AF1830"/>
      <c r="AG1830"/>
      <c r="AH1830"/>
    </row>
    <row r="1831" spans="21:34" x14ac:dyDescent="0.2">
      <c r="U1831"/>
      <c r="V1831"/>
      <c r="W1831"/>
      <c r="X1831"/>
      <c r="Y1831"/>
      <c r="Z1831"/>
      <c r="AA1831"/>
      <c r="AB1831"/>
      <c r="AC1831"/>
      <c r="AD1831"/>
      <c r="AE1831"/>
      <c r="AF1831"/>
      <c r="AG1831"/>
      <c r="AH1831"/>
    </row>
    <row r="1832" spans="21:34" x14ac:dyDescent="0.2">
      <c r="U1832"/>
      <c r="V1832"/>
      <c r="W1832"/>
      <c r="X1832"/>
      <c r="Y1832"/>
      <c r="Z1832"/>
      <c r="AA1832"/>
      <c r="AB1832"/>
      <c r="AC1832"/>
      <c r="AD1832"/>
      <c r="AE1832"/>
      <c r="AF1832"/>
      <c r="AG1832"/>
      <c r="AH1832"/>
    </row>
    <row r="1833" spans="21:34" x14ac:dyDescent="0.2">
      <c r="U1833"/>
      <c r="V1833"/>
      <c r="W1833"/>
      <c r="X1833"/>
      <c r="Y1833"/>
      <c r="Z1833"/>
      <c r="AA1833"/>
      <c r="AB1833"/>
      <c r="AC1833"/>
      <c r="AD1833"/>
      <c r="AE1833"/>
      <c r="AF1833"/>
      <c r="AG1833"/>
      <c r="AH1833"/>
    </row>
    <row r="1834" spans="21:34" x14ac:dyDescent="0.2">
      <c r="U1834"/>
      <c r="V1834"/>
      <c r="W1834"/>
      <c r="X1834"/>
      <c r="Y1834"/>
      <c r="Z1834"/>
      <c r="AA1834"/>
      <c r="AB1834"/>
      <c r="AC1834"/>
      <c r="AD1834"/>
      <c r="AE1834"/>
      <c r="AF1834"/>
      <c r="AG1834"/>
      <c r="AH1834"/>
    </row>
    <row r="1835" spans="21:34" x14ac:dyDescent="0.2">
      <c r="U1835"/>
      <c r="V1835"/>
      <c r="W1835"/>
      <c r="X1835"/>
      <c r="Y1835"/>
      <c r="Z1835"/>
      <c r="AA1835"/>
      <c r="AB1835"/>
      <c r="AC1835"/>
      <c r="AD1835"/>
      <c r="AE1835"/>
      <c r="AF1835"/>
      <c r="AG1835"/>
      <c r="AH1835"/>
    </row>
    <row r="1836" spans="21:34" x14ac:dyDescent="0.2">
      <c r="U1836"/>
      <c r="V1836"/>
      <c r="W1836"/>
      <c r="X1836"/>
      <c r="Y1836"/>
      <c r="Z1836"/>
      <c r="AA1836"/>
      <c r="AB1836"/>
      <c r="AC1836"/>
      <c r="AD1836"/>
      <c r="AE1836"/>
      <c r="AF1836"/>
      <c r="AG1836"/>
      <c r="AH1836"/>
    </row>
    <row r="1837" spans="21:34" x14ac:dyDescent="0.2">
      <c r="U1837"/>
      <c r="V1837"/>
      <c r="W1837"/>
      <c r="X1837"/>
      <c r="Y1837"/>
      <c r="Z1837"/>
      <c r="AA1837"/>
      <c r="AB1837"/>
      <c r="AC1837"/>
      <c r="AD1837"/>
      <c r="AE1837"/>
      <c r="AF1837"/>
      <c r="AG1837"/>
      <c r="AH1837"/>
    </row>
    <row r="1838" spans="21:34" x14ac:dyDescent="0.2">
      <c r="U1838"/>
      <c r="V1838"/>
      <c r="W1838"/>
      <c r="X1838"/>
      <c r="Y1838"/>
      <c r="Z1838"/>
      <c r="AA1838"/>
      <c r="AB1838"/>
      <c r="AC1838"/>
      <c r="AD1838"/>
      <c r="AE1838"/>
      <c r="AF1838"/>
      <c r="AG1838"/>
      <c r="AH1838"/>
    </row>
    <row r="1839" spans="21:34" x14ac:dyDescent="0.2">
      <c r="U1839"/>
      <c r="V1839"/>
      <c r="W1839"/>
      <c r="X1839"/>
      <c r="Y1839"/>
      <c r="Z1839"/>
      <c r="AA1839"/>
      <c r="AB1839"/>
      <c r="AC1839"/>
      <c r="AD1839"/>
      <c r="AE1839"/>
      <c r="AF1839"/>
      <c r="AG1839"/>
      <c r="AH1839"/>
    </row>
    <row r="1840" spans="21:34" x14ac:dyDescent="0.2">
      <c r="U1840"/>
      <c r="V1840"/>
      <c r="W1840"/>
      <c r="X1840"/>
      <c r="Y1840"/>
      <c r="Z1840"/>
      <c r="AA1840"/>
      <c r="AB1840"/>
      <c r="AC1840"/>
      <c r="AD1840"/>
      <c r="AE1840"/>
      <c r="AF1840"/>
      <c r="AG1840"/>
      <c r="AH1840"/>
    </row>
    <row r="1841" spans="21:34" x14ac:dyDescent="0.2">
      <c r="U1841"/>
      <c r="V1841"/>
      <c r="W1841"/>
      <c r="X1841"/>
      <c r="Y1841"/>
      <c r="Z1841"/>
      <c r="AA1841"/>
      <c r="AB1841"/>
      <c r="AC1841"/>
      <c r="AD1841"/>
      <c r="AE1841"/>
      <c r="AF1841"/>
      <c r="AG1841"/>
      <c r="AH1841"/>
    </row>
    <row r="1842" spans="21:34" x14ac:dyDescent="0.2">
      <c r="U1842"/>
      <c r="V1842"/>
      <c r="W1842"/>
      <c r="X1842"/>
      <c r="Y1842"/>
      <c r="Z1842"/>
      <c r="AA1842"/>
      <c r="AB1842"/>
      <c r="AC1842"/>
      <c r="AD1842"/>
      <c r="AE1842"/>
      <c r="AF1842"/>
      <c r="AG1842"/>
      <c r="AH1842"/>
    </row>
    <row r="1843" spans="21:34" x14ac:dyDescent="0.2">
      <c r="U1843"/>
      <c r="V1843"/>
      <c r="W1843"/>
      <c r="X1843"/>
      <c r="Y1843"/>
      <c r="Z1843"/>
      <c r="AA1843"/>
      <c r="AB1843"/>
      <c r="AC1843"/>
      <c r="AD1843"/>
      <c r="AE1843"/>
      <c r="AF1843"/>
      <c r="AG1843"/>
      <c r="AH1843"/>
    </row>
    <row r="1844" spans="21:34" x14ac:dyDescent="0.2">
      <c r="U1844"/>
      <c r="V1844"/>
      <c r="W1844"/>
      <c r="X1844"/>
      <c r="Y1844"/>
      <c r="Z1844"/>
      <c r="AA1844"/>
      <c r="AB1844"/>
      <c r="AC1844"/>
      <c r="AD1844"/>
      <c r="AE1844"/>
      <c r="AF1844"/>
      <c r="AG1844"/>
      <c r="AH1844"/>
    </row>
    <row r="1845" spans="21:34" x14ac:dyDescent="0.2">
      <c r="U1845"/>
      <c r="V1845"/>
      <c r="W1845"/>
      <c r="X1845"/>
      <c r="Y1845"/>
      <c r="Z1845"/>
      <c r="AA1845"/>
      <c r="AB1845"/>
      <c r="AC1845"/>
      <c r="AD1845"/>
      <c r="AE1845"/>
      <c r="AF1845"/>
      <c r="AG1845"/>
      <c r="AH1845"/>
    </row>
    <row r="1846" spans="21:34" x14ac:dyDescent="0.2">
      <c r="U1846"/>
      <c r="V1846"/>
      <c r="W1846"/>
      <c r="X1846"/>
      <c r="Y1846"/>
      <c r="Z1846"/>
      <c r="AA1846"/>
      <c r="AB1846"/>
      <c r="AC1846"/>
      <c r="AD1846"/>
      <c r="AE1846"/>
      <c r="AF1846"/>
      <c r="AG1846"/>
      <c r="AH1846"/>
    </row>
    <row r="1847" spans="21:34" x14ac:dyDescent="0.2">
      <c r="U1847"/>
      <c r="V1847"/>
      <c r="W1847"/>
      <c r="X1847"/>
      <c r="Y1847"/>
      <c r="Z1847"/>
      <c r="AA1847"/>
      <c r="AB1847"/>
      <c r="AC1847"/>
      <c r="AD1847"/>
      <c r="AE1847"/>
      <c r="AF1847"/>
      <c r="AG1847"/>
      <c r="AH1847"/>
    </row>
    <row r="1848" spans="21:34" x14ac:dyDescent="0.2">
      <c r="U1848"/>
      <c r="V1848"/>
      <c r="W1848"/>
      <c r="X1848"/>
      <c r="Y1848"/>
      <c r="Z1848"/>
      <c r="AA1848"/>
      <c r="AB1848"/>
      <c r="AC1848"/>
      <c r="AD1848"/>
      <c r="AE1848"/>
      <c r="AF1848"/>
      <c r="AG1848"/>
      <c r="AH1848"/>
    </row>
    <row r="1849" spans="21:34" x14ac:dyDescent="0.2">
      <c r="U1849"/>
      <c r="V1849"/>
      <c r="W1849"/>
      <c r="X1849"/>
      <c r="Y1849"/>
      <c r="Z1849"/>
      <c r="AA1849"/>
      <c r="AB1849"/>
      <c r="AC1849"/>
      <c r="AD1849"/>
      <c r="AE1849"/>
      <c r="AF1849"/>
      <c r="AG1849"/>
      <c r="AH1849"/>
    </row>
    <row r="1850" spans="21:34" x14ac:dyDescent="0.2">
      <c r="U1850"/>
      <c r="V1850"/>
      <c r="W1850"/>
      <c r="X1850"/>
      <c r="Y1850"/>
      <c r="Z1850"/>
      <c r="AA1850"/>
      <c r="AB1850"/>
      <c r="AC1850"/>
      <c r="AD1850"/>
      <c r="AE1850"/>
      <c r="AF1850"/>
      <c r="AG1850"/>
      <c r="AH1850"/>
    </row>
    <row r="1851" spans="21:34" x14ac:dyDescent="0.2">
      <c r="U1851"/>
      <c r="V1851"/>
      <c r="W1851"/>
      <c r="X1851"/>
      <c r="Y1851"/>
      <c r="Z1851"/>
      <c r="AA1851"/>
      <c r="AB1851"/>
      <c r="AC1851"/>
      <c r="AD1851"/>
      <c r="AE1851"/>
      <c r="AF1851"/>
      <c r="AG1851"/>
      <c r="AH1851"/>
    </row>
    <row r="1852" spans="21:34" x14ac:dyDescent="0.2">
      <c r="U1852"/>
      <c r="V1852"/>
      <c r="W1852"/>
      <c r="X1852"/>
      <c r="Y1852"/>
      <c r="Z1852"/>
      <c r="AA1852"/>
      <c r="AB1852"/>
      <c r="AC1852"/>
      <c r="AD1852"/>
      <c r="AE1852"/>
      <c r="AF1852"/>
      <c r="AG1852"/>
      <c r="AH1852"/>
    </row>
    <row r="1853" spans="21:34" x14ac:dyDescent="0.2">
      <c r="U1853"/>
      <c r="V1853"/>
      <c r="W1853"/>
      <c r="X1853"/>
      <c r="Y1853"/>
      <c r="Z1853"/>
      <c r="AA1853"/>
      <c r="AB1853"/>
      <c r="AC1853"/>
      <c r="AD1853"/>
      <c r="AE1853"/>
      <c r="AF1853"/>
      <c r="AG1853"/>
      <c r="AH1853"/>
    </row>
    <row r="1854" spans="21:34" x14ac:dyDescent="0.2">
      <c r="U1854"/>
      <c r="V1854"/>
      <c r="W1854"/>
      <c r="X1854"/>
      <c r="Y1854"/>
      <c r="Z1854"/>
      <c r="AA1854"/>
      <c r="AB1854"/>
      <c r="AC1854"/>
      <c r="AD1854"/>
      <c r="AE1854"/>
      <c r="AF1854"/>
      <c r="AG1854"/>
      <c r="AH1854"/>
    </row>
    <row r="1855" spans="21:34" x14ac:dyDescent="0.2">
      <c r="U1855"/>
      <c r="V1855"/>
      <c r="W1855"/>
      <c r="X1855"/>
      <c r="Y1855"/>
      <c r="Z1855"/>
      <c r="AA1855"/>
      <c r="AB1855"/>
      <c r="AC1855"/>
      <c r="AD1855"/>
      <c r="AE1855"/>
      <c r="AF1855"/>
      <c r="AG1855"/>
      <c r="AH1855"/>
    </row>
    <row r="1856" spans="21:34" x14ac:dyDescent="0.2">
      <c r="U1856"/>
      <c r="V1856"/>
      <c r="W1856"/>
      <c r="X1856"/>
      <c r="Y1856"/>
      <c r="Z1856"/>
      <c r="AA1856"/>
      <c r="AB1856"/>
      <c r="AC1856"/>
      <c r="AD1856"/>
      <c r="AE1856"/>
      <c r="AF1856"/>
      <c r="AG1856"/>
      <c r="AH1856"/>
    </row>
    <row r="1857" spans="21:34" x14ac:dyDescent="0.2">
      <c r="U1857"/>
      <c r="V1857"/>
      <c r="W1857"/>
      <c r="X1857"/>
      <c r="Y1857"/>
      <c r="Z1857"/>
      <c r="AA1857"/>
      <c r="AB1857"/>
      <c r="AC1857"/>
      <c r="AD1857"/>
      <c r="AE1857"/>
      <c r="AF1857"/>
      <c r="AG1857"/>
      <c r="AH1857"/>
    </row>
    <row r="1858" spans="21:34" x14ac:dyDescent="0.2">
      <c r="U1858"/>
      <c r="V1858"/>
      <c r="W1858"/>
      <c r="X1858"/>
      <c r="Y1858"/>
      <c r="Z1858"/>
      <c r="AA1858"/>
      <c r="AB1858"/>
      <c r="AC1858"/>
      <c r="AD1858"/>
      <c r="AE1858"/>
      <c r="AF1858"/>
      <c r="AG1858"/>
      <c r="AH1858"/>
    </row>
    <row r="1859" spans="21:34" x14ac:dyDescent="0.2">
      <c r="U1859"/>
      <c r="V1859"/>
      <c r="W1859"/>
      <c r="X1859"/>
      <c r="Y1859"/>
      <c r="Z1859"/>
      <c r="AA1859"/>
      <c r="AB1859"/>
      <c r="AC1859"/>
      <c r="AD1859"/>
      <c r="AE1859"/>
      <c r="AF1859"/>
      <c r="AG1859"/>
      <c r="AH1859"/>
    </row>
    <row r="1860" spans="21:34" x14ac:dyDescent="0.2">
      <c r="U1860"/>
      <c r="V1860"/>
      <c r="W1860"/>
      <c r="X1860"/>
      <c r="Y1860"/>
      <c r="Z1860"/>
      <c r="AA1860"/>
      <c r="AB1860"/>
      <c r="AC1860"/>
      <c r="AD1860"/>
      <c r="AE1860"/>
      <c r="AF1860"/>
      <c r="AG1860"/>
      <c r="AH1860"/>
    </row>
    <row r="1861" spans="21:34" x14ac:dyDescent="0.2">
      <c r="U1861"/>
      <c r="V1861"/>
      <c r="W1861"/>
      <c r="X1861"/>
      <c r="Y1861"/>
      <c r="Z1861"/>
      <c r="AA1861"/>
      <c r="AB1861"/>
      <c r="AC1861"/>
      <c r="AD1861"/>
      <c r="AE1861"/>
      <c r="AF1861"/>
      <c r="AG1861"/>
      <c r="AH1861"/>
    </row>
    <row r="1862" spans="21:34" x14ac:dyDescent="0.2">
      <c r="U1862"/>
      <c r="V1862"/>
      <c r="W1862"/>
      <c r="X1862"/>
      <c r="Y1862"/>
      <c r="Z1862"/>
      <c r="AA1862"/>
      <c r="AB1862"/>
      <c r="AC1862"/>
      <c r="AD1862"/>
      <c r="AE1862"/>
      <c r="AF1862"/>
      <c r="AG1862"/>
      <c r="AH1862"/>
    </row>
    <row r="1863" spans="21:34" x14ac:dyDescent="0.2">
      <c r="U1863"/>
      <c r="V1863"/>
      <c r="W1863"/>
      <c r="X1863"/>
      <c r="Y1863"/>
      <c r="Z1863"/>
      <c r="AA1863"/>
      <c r="AB1863"/>
      <c r="AC1863"/>
      <c r="AD1863"/>
      <c r="AE1863"/>
      <c r="AF1863"/>
      <c r="AG1863"/>
      <c r="AH1863"/>
    </row>
    <row r="1864" spans="21:34" x14ac:dyDescent="0.2">
      <c r="U1864"/>
      <c r="V1864"/>
      <c r="W1864"/>
      <c r="X1864"/>
      <c r="Y1864"/>
      <c r="Z1864"/>
      <c r="AA1864"/>
      <c r="AB1864"/>
      <c r="AC1864"/>
      <c r="AD1864"/>
      <c r="AE1864"/>
      <c r="AF1864"/>
      <c r="AG1864"/>
      <c r="AH1864"/>
    </row>
    <row r="1865" spans="21:34" x14ac:dyDescent="0.2">
      <c r="U1865"/>
      <c r="V1865"/>
      <c r="W1865"/>
      <c r="X1865"/>
      <c r="Y1865"/>
      <c r="Z1865"/>
      <c r="AA1865"/>
      <c r="AB1865"/>
      <c r="AC1865"/>
      <c r="AD1865"/>
      <c r="AE1865"/>
      <c r="AF1865"/>
      <c r="AG1865"/>
      <c r="AH1865"/>
    </row>
    <row r="1866" spans="21:34" x14ac:dyDescent="0.2">
      <c r="U1866"/>
      <c r="V1866"/>
      <c r="W1866"/>
      <c r="X1866"/>
      <c r="Y1866"/>
      <c r="Z1866"/>
      <c r="AA1866"/>
      <c r="AB1866"/>
      <c r="AC1866"/>
      <c r="AD1866"/>
      <c r="AE1866"/>
      <c r="AF1866"/>
      <c r="AG1866"/>
      <c r="AH1866"/>
    </row>
    <row r="1867" spans="21:34" x14ac:dyDescent="0.2">
      <c r="U1867"/>
      <c r="V1867"/>
      <c r="W1867"/>
      <c r="X1867"/>
      <c r="Y1867"/>
      <c r="Z1867"/>
      <c r="AA1867"/>
      <c r="AB1867"/>
      <c r="AC1867"/>
      <c r="AD1867"/>
      <c r="AE1867"/>
      <c r="AF1867"/>
      <c r="AG1867"/>
      <c r="AH1867"/>
    </row>
    <row r="1868" spans="21:34" x14ac:dyDescent="0.2">
      <c r="U1868"/>
      <c r="V1868"/>
      <c r="W1868"/>
      <c r="X1868"/>
      <c r="Y1868"/>
      <c r="Z1868"/>
      <c r="AA1868"/>
      <c r="AB1868"/>
      <c r="AC1868"/>
      <c r="AD1868"/>
      <c r="AE1868"/>
      <c r="AF1868"/>
      <c r="AG1868"/>
      <c r="AH1868"/>
    </row>
    <row r="1869" spans="21:34" x14ac:dyDescent="0.2">
      <c r="U1869"/>
      <c r="V1869"/>
      <c r="W1869"/>
      <c r="X1869"/>
      <c r="Y1869"/>
      <c r="Z1869"/>
      <c r="AA1869"/>
      <c r="AB1869"/>
      <c r="AC1869"/>
      <c r="AD1869"/>
      <c r="AE1869"/>
      <c r="AF1869"/>
      <c r="AG1869"/>
      <c r="AH1869"/>
    </row>
    <row r="1870" spans="21:34" x14ac:dyDescent="0.2">
      <c r="U1870"/>
      <c r="V1870"/>
      <c r="W1870"/>
      <c r="X1870"/>
      <c r="Y1870"/>
      <c r="Z1870"/>
      <c r="AA1870"/>
      <c r="AB1870"/>
      <c r="AC1870"/>
      <c r="AD1870"/>
      <c r="AE1870"/>
      <c r="AF1870"/>
      <c r="AG1870"/>
      <c r="AH1870"/>
    </row>
    <row r="1871" spans="21:34" x14ac:dyDescent="0.2">
      <c r="U1871"/>
      <c r="V1871"/>
      <c r="W1871"/>
      <c r="X1871"/>
      <c r="Y1871"/>
      <c r="Z1871"/>
      <c r="AA1871"/>
      <c r="AB1871"/>
      <c r="AC1871"/>
      <c r="AD1871"/>
      <c r="AE1871"/>
      <c r="AF1871"/>
      <c r="AG1871"/>
      <c r="AH1871"/>
    </row>
    <row r="1872" spans="21:34" x14ac:dyDescent="0.2">
      <c r="U1872"/>
      <c r="V1872"/>
      <c r="W1872"/>
      <c r="X1872"/>
      <c r="Y1872"/>
      <c r="Z1872"/>
      <c r="AA1872"/>
      <c r="AB1872"/>
      <c r="AC1872"/>
      <c r="AD1872"/>
      <c r="AE1872"/>
      <c r="AF1872"/>
      <c r="AG1872"/>
      <c r="AH1872"/>
    </row>
    <row r="1873" spans="21:34" x14ac:dyDescent="0.2">
      <c r="U1873"/>
      <c r="V1873"/>
      <c r="W1873"/>
      <c r="X1873"/>
      <c r="Y1873"/>
      <c r="Z1873"/>
      <c r="AA1873"/>
      <c r="AB1873"/>
      <c r="AC1873"/>
      <c r="AD1873"/>
      <c r="AE1873"/>
      <c r="AF1873"/>
      <c r="AG1873"/>
      <c r="AH1873"/>
    </row>
    <row r="1874" spans="21:34" x14ac:dyDescent="0.2">
      <c r="U1874"/>
      <c r="V1874"/>
      <c r="W1874"/>
      <c r="X1874"/>
      <c r="Y1874"/>
      <c r="Z1874"/>
      <c r="AA1874"/>
      <c r="AB1874"/>
      <c r="AC1874"/>
      <c r="AD1874"/>
      <c r="AE1874"/>
      <c r="AF1874"/>
      <c r="AG1874"/>
      <c r="AH1874"/>
    </row>
    <row r="1875" spans="21:34" x14ac:dyDescent="0.2">
      <c r="U1875"/>
      <c r="V1875"/>
      <c r="W1875"/>
      <c r="X1875"/>
      <c r="Y1875"/>
      <c r="Z1875"/>
      <c r="AA1875"/>
      <c r="AB1875"/>
      <c r="AC1875"/>
      <c r="AD1875"/>
      <c r="AE1875"/>
      <c r="AF1875"/>
      <c r="AG1875"/>
      <c r="AH1875"/>
    </row>
    <row r="1876" spans="21:34" x14ac:dyDescent="0.2">
      <c r="U1876"/>
      <c r="V1876"/>
      <c r="W1876"/>
      <c r="X1876"/>
      <c r="Y1876"/>
      <c r="Z1876"/>
      <c r="AA1876"/>
      <c r="AB1876"/>
      <c r="AC1876"/>
      <c r="AD1876"/>
      <c r="AE1876"/>
      <c r="AF1876"/>
      <c r="AG1876"/>
      <c r="AH1876"/>
    </row>
    <row r="1877" spans="21:34" x14ac:dyDescent="0.2">
      <c r="U1877"/>
      <c r="V1877"/>
      <c r="W1877"/>
      <c r="X1877"/>
      <c r="Y1877"/>
      <c r="Z1877"/>
      <c r="AA1877"/>
      <c r="AB1877"/>
      <c r="AC1877"/>
      <c r="AD1877"/>
      <c r="AE1877"/>
      <c r="AF1877"/>
      <c r="AG1877"/>
      <c r="AH1877"/>
    </row>
    <row r="1878" spans="21:34" x14ac:dyDescent="0.2">
      <c r="U1878"/>
      <c r="V1878"/>
      <c r="W1878"/>
      <c r="X1878"/>
      <c r="Y1878"/>
      <c r="Z1878"/>
      <c r="AA1878"/>
      <c r="AB1878"/>
      <c r="AC1878"/>
      <c r="AD1878"/>
      <c r="AE1878"/>
      <c r="AF1878"/>
      <c r="AG1878"/>
      <c r="AH1878"/>
    </row>
    <row r="1879" spans="21:34" x14ac:dyDescent="0.2">
      <c r="U1879"/>
      <c r="V1879"/>
      <c r="W1879"/>
      <c r="X1879"/>
      <c r="Y1879"/>
      <c r="Z1879"/>
      <c r="AA1879"/>
      <c r="AB1879"/>
      <c r="AC1879"/>
      <c r="AD1879"/>
      <c r="AE1879"/>
      <c r="AF1879"/>
      <c r="AG1879"/>
      <c r="AH1879"/>
    </row>
    <row r="1880" spans="21:34" x14ac:dyDescent="0.2">
      <c r="U1880"/>
      <c r="V1880"/>
      <c r="W1880"/>
      <c r="X1880"/>
      <c r="Y1880"/>
      <c r="Z1880"/>
      <c r="AA1880"/>
      <c r="AB1880"/>
      <c r="AC1880"/>
      <c r="AD1880"/>
      <c r="AE1880"/>
      <c r="AF1880"/>
      <c r="AG1880"/>
      <c r="AH1880"/>
    </row>
    <row r="1881" spans="21:34" x14ac:dyDescent="0.2">
      <c r="U1881"/>
      <c r="V1881"/>
      <c r="W1881"/>
      <c r="X1881"/>
      <c r="Y1881"/>
      <c r="Z1881"/>
      <c r="AA1881"/>
      <c r="AB1881"/>
      <c r="AC1881"/>
      <c r="AD1881"/>
      <c r="AE1881"/>
      <c r="AF1881"/>
      <c r="AG1881"/>
      <c r="AH1881"/>
    </row>
    <row r="1882" spans="21:34" x14ac:dyDescent="0.2">
      <c r="U1882"/>
      <c r="V1882"/>
      <c r="W1882"/>
      <c r="X1882"/>
      <c r="Y1882"/>
      <c r="Z1882"/>
      <c r="AA1882"/>
      <c r="AB1882"/>
      <c r="AC1882"/>
      <c r="AD1882"/>
      <c r="AE1882"/>
      <c r="AF1882"/>
      <c r="AG1882"/>
      <c r="AH1882"/>
    </row>
    <row r="1883" spans="21:34" x14ac:dyDescent="0.2">
      <c r="U1883"/>
      <c r="V1883"/>
      <c r="W1883"/>
      <c r="X1883"/>
      <c r="Y1883"/>
      <c r="Z1883"/>
      <c r="AA1883"/>
      <c r="AB1883"/>
      <c r="AC1883"/>
      <c r="AD1883"/>
      <c r="AE1883"/>
      <c r="AF1883"/>
      <c r="AG1883"/>
      <c r="AH1883"/>
    </row>
    <row r="1884" spans="21:34" x14ac:dyDescent="0.2">
      <c r="U1884"/>
      <c r="V1884"/>
      <c r="W1884"/>
      <c r="X1884"/>
      <c r="Y1884"/>
      <c r="Z1884"/>
      <c r="AA1884"/>
      <c r="AB1884"/>
      <c r="AC1884"/>
      <c r="AD1884"/>
      <c r="AE1884"/>
      <c r="AF1884"/>
      <c r="AG1884"/>
      <c r="AH1884"/>
    </row>
    <row r="1885" spans="21:34" x14ac:dyDescent="0.2">
      <c r="U1885"/>
      <c r="V1885"/>
      <c r="W1885"/>
      <c r="X1885"/>
      <c r="Y1885"/>
      <c r="Z1885"/>
      <c r="AA1885"/>
      <c r="AB1885"/>
      <c r="AC1885"/>
      <c r="AD1885"/>
      <c r="AE1885"/>
      <c r="AF1885"/>
      <c r="AG1885"/>
      <c r="AH1885"/>
    </row>
    <row r="1886" spans="21:34" x14ac:dyDescent="0.2">
      <c r="U1886"/>
      <c r="V1886"/>
      <c r="W1886"/>
      <c r="X1886"/>
      <c r="Y1886"/>
      <c r="Z1886"/>
      <c r="AA1886"/>
      <c r="AB1886"/>
      <c r="AC1886"/>
      <c r="AD1886"/>
      <c r="AE1886"/>
      <c r="AF1886"/>
      <c r="AG1886"/>
      <c r="AH1886"/>
    </row>
    <row r="1887" spans="21:34" x14ac:dyDescent="0.2">
      <c r="U1887"/>
      <c r="V1887"/>
      <c r="W1887"/>
      <c r="X1887"/>
      <c r="Y1887"/>
      <c r="Z1887"/>
      <c r="AA1887"/>
      <c r="AB1887"/>
      <c r="AC1887"/>
      <c r="AD1887"/>
      <c r="AE1887"/>
      <c r="AF1887"/>
      <c r="AG1887"/>
      <c r="AH1887"/>
    </row>
    <row r="1888" spans="21:34" x14ac:dyDescent="0.2">
      <c r="U1888"/>
      <c r="V1888"/>
      <c r="W1888"/>
      <c r="X1888"/>
      <c r="Y1888"/>
      <c r="Z1888"/>
      <c r="AA1888"/>
      <c r="AB1888"/>
      <c r="AC1888"/>
      <c r="AD1888"/>
      <c r="AE1888"/>
      <c r="AF1888"/>
      <c r="AG1888"/>
      <c r="AH1888"/>
    </row>
    <row r="1889" spans="21:34" x14ac:dyDescent="0.2">
      <c r="U1889"/>
      <c r="V1889"/>
      <c r="W1889"/>
      <c r="X1889"/>
      <c r="Y1889"/>
      <c r="Z1889"/>
      <c r="AA1889"/>
      <c r="AB1889"/>
      <c r="AC1889"/>
      <c r="AD1889"/>
      <c r="AE1889"/>
      <c r="AF1889"/>
      <c r="AG1889"/>
      <c r="AH1889"/>
    </row>
    <row r="1890" spans="21:34" x14ac:dyDescent="0.2">
      <c r="U1890"/>
      <c r="V1890"/>
      <c r="W1890"/>
      <c r="X1890"/>
      <c r="Y1890"/>
      <c r="Z1890"/>
      <c r="AA1890"/>
      <c r="AB1890"/>
      <c r="AC1890"/>
      <c r="AD1890"/>
      <c r="AE1890"/>
      <c r="AF1890"/>
      <c r="AG1890"/>
      <c r="AH1890"/>
    </row>
    <row r="1891" spans="21:34" x14ac:dyDescent="0.2">
      <c r="U1891"/>
      <c r="V1891"/>
      <c r="W1891"/>
      <c r="X1891"/>
      <c r="Y1891"/>
      <c r="Z1891"/>
      <c r="AA1891"/>
      <c r="AB1891"/>
      <c r="AC1891"/>
      <c r="AD1891"/>
      <c r="AE1891"/>
      <c r="AF1891"/>
      <c r="AG1891"/>
      <c r="AH1891"/>
    </row>
    <row r="1892" spans="21:34" x14ac:dyDescent="0.2">
      <c r="U1892"/>
      <c r="V1892"/>
      <c r="W1892"/>
      <c r="X1892"/>
      <c r="Y1892"/>
      <c r="Z1892"/>
      <c r="AA1892"/>
      <c r="AB1892"/>
      <c r="AC1892"/>
      <c r="AD1892"/>
      <c r="AE1892"/>
      <c r="AF1892"/>
      <c r="AG1892"/>
      <c r="AH1892"/>
    </row>
    <row r="1893" spans="21:34" x14ac:dyDescent="0.2">
      <c r="U1893"/>
      <c r="V1893"/>
      <c r="W1893"/>
      <c r="X1893"/>
      <c r="Y1893"/>
      <c r="Z1893"/>
      <c r="AA1893"/>
      <c r="AB1893"/>
      <c r="AC1893"/>
      <c r="AD1893"/>
      <c r="AE1893"/>
      <c r="AF1893"/>
      <c r="AG1893"/>
      <c r="AH1893"/>
    </row>
    <row r="1894" spans="21:34" x14ac:dyDescent="0.2">
      <c r="U1894"/>
      <c r="V1894"/>
      <c r="W1894"/>
      <c r="X1894"/>
      <c r="Y1894"/>
      <c r="Z1894"/>
      <c r="AA1894"/>
      <c r="AB1894"/>
      <c r="AC1894"/>
      <c r="AD1894"/>
      <c r="AE1894"/>
      <c r="AF1894"/>
      <c r="AG1894"/>
      <c r="AH1894"/>
    </row>
    <row r="1895" spans="21:34" x14ac:dyDescent="0.2">
      <c r="U1895"/>
      <c r="V1895"/>
      <c r="W1895"/>
      <c r="X1895"/>
      <c r="Y1895"/>
      <c r="Z1895"/>
      <c r="AA1895"/>
      <c r="AB1895"/>
      <c r="AC1895"/>
      <c r="AD1895"/>
      <c r="AE1895"/>
      <c r="AF1895"/>
      <c r="AG1895"/>
      <c r="AH1895"/>
    </row>
    <row r="1896" spans="21:34" x14ac:dyDescent="0.2">
      <c r="U1896"/>
      <c r="V1896"/>
      <c r="W1896"/>
      <c r="X1896"/>
      <c r="Y1896"/>
      <c r="Z1896"/>
      <c r="AA1896"/>
      <c r="AB1896"/>
      <c r="AC1896"/>
      <c r="AD1896"/>
      <c r="AE1896"/>
      <c r="AF1896"/>
      <c r="AG1896"/>
      <c r="AH1896"/>
    </row>
    <row r="1897" spans="21:34" x14ac:dyDescent="0.2">
      <c r="U1897"/>
      <c r="V1897"/>
      <c r="W1897"/>
      <c r="X1897"/>
      <c r="Y1897"/>
      <c r="Z1897"/>
      <c r="AA1897"/>
      <c r="AB1897"/>
      <c r="AC1897"/>
      <c r="AD1897"/>
      <c r="AE1897"/>
      <c r="AF1897"/>
      <c r="AG1897"/>
      <c r="AH1897"/>
    </row>
    <row r="1898" spans="21:34" x14ac:dyDescent="0.2">
      <c r="U1898"/>
      <c r="V1898"/>
      <c r="W1898"/>
      <c r="X1898"/>
      <c r="Y1898"/>
      <c r="Z1898"/>
      <c r="AA1898"/>
      <c r="AB1898"/>
      <c r="AC1898"/>
      <c r="AD1898"/>
      <c r="AE1898"/>
      <c r="AF1898"/>
      <c r="AG1898"/>
      <c r="AH1898"/>
    </row>
    <row r="1899" spans="21:34" x14ac:dyDescent="0.2">
      <c r="U1899"/>
      <c r="V1899"/>
      <c r="W1899"/>
      <c r="X1899"/>
      <c r="Y1899"/>
      <c r="Z1899"/>
      <c r="AA1899"/>
      <c r="AB1899"/>
      <c r="AC1899"/>
      <c r="AD1899"/>
      <c r="AE1899"/>
      <c r="AF1899"/>
      <c r="AG1899"/>
      <c r="AH1899"/>
    </row>
    <row r="1900" spans="21:34" x14ac:dyDescent="0.2">
      <c r="U1900"/>
      <c r="V1900"/>
      <c r="W1900"/>
      <c r="X1900"/>
      <c r="Y1900"/>
      <c r="Z1900"/>
      <c r="AA1900"/>
      <c r="AB1900"/>
      <c r="AC1900"/>
      <c r="AD1900"/>
      <c r="AE1900"/>
      <c r="AF1900"/>
      <c r="AG1900"/>
      <c r="AH1900"/>
    </row>
    <row r="1901" spans="21:34" x14ac:dyDescent="0.2">
      <c r="U1901"/>
      <c r="V1901"/>
      <c r="W1901"/>
      <c r="X1901"/>
      <c r="Y1901"/>
      <c r="Z1901"/>
      <c r="AA1901"/>
      <c r="AB1901"/>
      <c r="AC1901"/>
      <c r="AD1901"/>
      <c r="AE1901"/>
      <c r="AF1901"/>
      <c r="AG1901"/>
      <c r="AH1901"/>
    </row>
    <row r="1902" spans="21:34" x14ac:dyDescent="0.2">
      <c r="U1902"/>
      <c r="V1902"/>
      <c r="W1902"/>
      <c r="X1902"/>
      <c r="Y1902"/>
      <c r="Z1902"/>
      <c r="AA1902"/>
      <c r="AB1902"/>
      <c r="AC1902"/>
      <c r="AD1902"/>
      <c r="AE1902"/>
      <c r="AF1902"/>
      <c r="AG1902"/>
      <c r="AH1902"/>
    </row>
    <row r="1903" spans="21:34" x14ac:dyDescent="0.2">
      <c r="U1903"/>
      <c r="V1903"/>
      <c r="W1903"/>
      <c r="X1903"/>
      <c r="Y1903"/>
      <c r="Z1903"/>
      <c r="AA1903"/>
      <c r="AB1903"/>
      <c r="AC1903"/>
      <c r="AD1903"/>
      <c r="AE1903"/>
      <c r="AF1903"/>
      <c r="AG1903"/>
      <c r="AH1903"/>
    </row>
    <row r="1904" spans="21:34" x14ac:dyDescent="0.2">
      <c r="U1904"/>
      <c r="V1904"/>
      <c r="W1904"/>
      <c r="X1904"/>
      <c r="Y1904"/>
      <c r="Z1904"/>
      <c r="AA1904"/>
      <c r="AB1904"/>
      <c r="AC1904"/>
      <c r="AD1904"/>
      <c r="AE1904"/>
      <c r="AF1904"/>
      <c r="AG1904"/>
      <c r="AH1904"/>
    </row>
    <row r="1905" spans="21:34" x14ac:dyDescent="0.2">
      <c r="U1905"/>
      <c r="V1905"/>
      <c r="W1905"/>
      <c r="X1905"/>
      <c r="Y1905"/>
      <c r="Z1905"/>
      <c r="AA1905"/>
      <c r="AB1905"/>
      <c r="AC1905"/>
      <c r="AD1905"/>
      <c r="AE1905"/>
      <c r="AF1905"/>
      <c r="AG1905"/>
      <c r="AH1905"/>
    </row>
    <row r="1906" spans="21:34" x14ac:dyDescent="0.2">
      <c r="U1906"/>
      <c r="V1906"/>
      <c r="W1906"/>
      <c r="X1906"/>
      <c r="Y1906"/>
      <c r="Z1906"/>
      <c r="AA1906"/>
      <c r="AB1906"/>
      <c r="AC1906"/>
      <c r="AD1906"/>
      <c r="AE1906"/>
      <c r="AF1906"/>
      <c r="AG1906"/>
      <c r="AH1906"/>
    </row>
    <row r="1907" spans="21:34" x14ac:dyDescent="0.2">
      <c r="U1907"/>
      <c r="V1907"/>
      <c r="W1907"/>
      <c r="X1907"/>
      <c r="Y1907"/>
      <c r="Z1907"/>
      <c r="AA1907"/>
      <c r="AB1907"/>
      <c r="AC1907"/>
      <c r="AD1907"/>
      <c r="AE1907"/>
      <c r="AF1907"/>
      <c r="AG1907"/>
      <c r="AH1907"/>
    </row>
    <row r="1908" spans="21:34" x14ac:dyDescent="0.2">
      <c r="U1908"/>
      <c r="V1908"/>
      <c r="W1908"/>
      <c r="X1908"/>
      <c r="Y1908"/>
      <c r="Z1908"/>
      <c r="AA1908"/>
      <c r="AB1908"/>
      <c r="AC1908"/>
      <c r="AD1908"/>
      <c r="AE1908"/>
      <c r="AF1908"/>
      <c r="AG1908"/>
      <c r="AH1908"/>
    </row>
    <row r="1909" spans="21:34" x14ac:dyDescent="0.2">
      <c r="U1909"/>
      <c r="V1909"/>
      <c r="W1909"/>
      <c r="X1909"/>
      <c r="Y1909"/>
      <c r="Z1909"/>
      <c r="AA1909"/>
      <c r="AB1909"/>
      <c r="AC1909"/>
      <c r="AD1909"/>
      <c r="AE1909"/>
      <c r="AF1909"/>
      <c r="AG1909"/>
      <c r="AH1909"/>
    </row>
    <row r="1910" spans="21:34" x14ac:dyDescent="0.2">
      <c r="U1910"/>
      <c r="V1910"/>
      <c r="W1910"/>
      <c r="X1910"/>
      <c r="Y1910"/>
      <c r="Z1910"/>
      <c r="AA1910"/>
      <c r="AB1910"/>
      <c r="AC1910"/>
      <c r="AD1910"/>
      <c r="AE1910"/>
      <c r="AF1910"/>
      <c r="AG1910"/>
      <c r="AH1910"/>
    </row>
    <row r="1911" spans="21:34" x14ac:dyDescent="0.2">
      <c r="U1911"/>
      <c r="V1911"/>
      <c r="W1911"/>
      <c r="X1911"/>
      <c r="Y1911"/>
      <c r="Z1911"/>
      <c r="AA1911"/>
      <c r="AB1911"/>
      <c r="AC1911"/>
      <c r="AD1911"/>
      <c r="AE1911"/>
      <c r="AF1911"/>
      <c r="AG1911"/>
      <c r="AH1911"/>
    </row>
    <row r="1912" spans="21:34" x14ac:dyDescent="0.2">
      <c r="U1912"/>
      <c r="V1912"/>
      <c r="W1912"/>
      <c r="X1912"/>
      <c r="Y1912"/>
      <c r="Z1912"/>
      <c r="AA1912"/>
      <c r="AB1912"/>
      <c r="AC1912"/>
      <c r="AD1912"/>
      <c r="AE1912"/>
      <c r="AF1912"/>
      <c r="AG1912"/>
      <c r="AH1912"/>
    </row>
    <row r="1913" spans="21:34" x14ac:dyDescent="0.2">
      <c r="U1913"/>
      <c r="V1913"/>
      <c r="W1913"/>
      <c r="X1913"/>
      <c r="Y1913"/>
      <c r="Z1913"/>
      <c r="AA1913"/>
      <c r="AB1913"/>
      <c r="AC1913"/>
      <c r="AD1913"/>
      <c r="AE1913"/>
      <c r="AF1913"/>
      <c r="AG1913"/>
      <c r="AH1913"/>
    </row>
    <row r="1914" spans="21:34" x14ac:dyDescent="0.2">
      <c r="U1914"/>
      <c r="V1914"/>
      <c r="W1914"/>
      <c r="X1914"/>
      <c r="Y1914"/>
      <c r="Z1914"/>
      <c r="AA1914"/>
      <c r="AB1914"/>
      <c r="AC1914"/>
      <c r="AD1914"/>
      <c r="AE1914"/>
      <c r="AF1914"/>
      <c r="AG1914"/>
      <c r="AH1914"/>
    </row>
    <row r="1915" spans="21:34" x14ac:dyDescent="0.2">
      <c r="U1915"/>
      <c r="V1915"/>
      <c r="W1915"/>
      <c r="X1915"/>
      <c r="Y1915"/>
      <c r="Z1915"/>
      <c r="AA1915"/>
      <c r="AB1915"/>
      <c r="AC1915"/>
      <c r="AD1915"/>
      <c r="AE1915"/>
      <c r="AF1915"/>
      <c r="AG1915"/>
      <c r="AH1915"/>
    </row>
    <row r="1916" spans="21:34" x14ac:dyDescent="0.2">
      <c r="U1916"/>
      <c r="V1916"/>
      <c r="W1916"/>
      <c r="X1916"/>
      <c r="Y1916"/>
      <c r="Z1916"/>
      <c r="AA1916"/>
      <c r="AB1916"/>
      <c r="AC1916"/>
      <c r="AD1916"/>
      <c r="AE1916"/>
      <c r="AF1916"/>
      <c r="AG1916"/>
      <c r="AH1916"/>
    </row>
    <row r="1917" spans="21:34" x14ac:dyDescent="0.2">
      <c r="U1917"/>
      <c r="V1917"/>
      <c r="W1917"/>
      <c r="X1917"/>
      <c r="Y1917"/>
      <c r="Z1917"/>
      <c r="AA1917"/>
      <c r="AB1917"/>
      <c r="AC1917"/>
      <c r="AD1917"/>
      <c r="AE1917"/>
      <c r="AF1917"/>
      <c r="AG1917"/>
      <c r="AH1917"/>
    </row>
    <row r="1918" spans="21:34" x14ac:dyDescent="0.2">
      <c r="U1918"/>
      <c r="V1918"/>
      <c r="W1918"/>
      <c r="X1918"/>
      <c r="Y1918"/>
      <c r="Z1918"/>
      <c r="AA1918"/>
      <c r="AB1918"/>
      <c r="AC1918"/>
      <c r="AD1918"/>
      <c r="AE1918"/>
      <c r="AF1918"/>
      <c r="AG1918"/>
      <c r="AH1918"/>
    </row>
    <row r="1919" spans="21:34" x14ac:dyDescent="0.2">
      <c r="U1919"/>
      <c r="V1919"/>
      <c r="W1919"/>
      <c r="X1919"/>
      <c r="Y1919"/>
      <c r="Z1919"/>
      <c r="AA1919"/>
      <c r="AB1919"/>
      <c r="AC1919"/>
      <c r="AD1919"/>
      <c r="AE1919"/>
      <c r="AF1919"/>
      <c r="AG1919"/>
      <c r="AH1919"/>
    </row>
    <row r="1920" spans="21:34" x14ac:dyDescent="0.2">
      <c r="U1920"/>
      <c r="V1920"/>
      <c r="W1920"/>
      <c r="X1920"/>
      <c r="Y1920"/>
      <c r="Z1920"/>
      <c r="AA1920"/>
      <c r="AB1920"/>
      <c r="AC1920"/>
      <c r="AD1920"/>
      <c r="AE1920"/>
      <c r="AF1920"/>
      <c r="AG1920"/>
      <c r="AH1920"/>
    </row>
    <row r="1921" spans="21:34" x14ac:dyDescent="0.2">
      <c r="U1921"/>
      <c r="V1921"/>
      <c r="W1921"/>
      <c r="X1921"/>
      <c r="Y1921"/>
      <c r="Z1921"/>
      <c r="AA1921"/>
      <c r="AB1921"/>
      <c r="AC1921"/>
      <c r="AD1921"/>
      <c r="AE1921"/>
      <c r="AF1921"/>
      <c r="AG1921"/>
      <c r="AH1921"/>
    </row>
    <row r="1922" spans="21:34" x14ac:dyDescent="0.2">
      <c r="U1922"/>
      <c r="V1922"/>
      <c r="W1922"/>
      <c r="X1922"/>
      <c r="Y1922"/>
      <c r="Z1922"/>
      <c r="AA1922"/>
      <c r="AB1922"/>
      <c r="AC1922"/>
      <c r="AD1922"/>
      <c r="AE1922"/>
      <c r="AF1922"/>
      <c r="AG1922"/>
      <c r="AH1922"/>
    </row>
    <row r="1923" spans="21:34" x14ac:dyDescent="0.2">
      <c r="U1923"/>
      <c r="V1923"/>
      <c r="W1923"/>
      <c r="X1923"/>
      <c r="Y1923"/>
      <c r="Z1923"/>
      <c r="AA1923"/>
      <c r="AB1923"/>
      <c r="AC1923"/>
      <c r="AD1923"/>
      <c r="AE1923"/>
      <c r="AF1923"/>
      <c r="AG1923"/>
      <c r="AH1923"/>
    </row>
    <row r="1924" spans="21:34" x14ac:dyDescent="0.2">
      <c r="U1924"/>
      <c r="V1924"/>
      <c r="W1924"/>
      <c r="X1924"/>
      <c r="Y1924"/>
      <c r="Z1924"/>
      <c r="AA1924"/>
      <c r="AB1924"/>
      <c r="AC1924"/>
      <c r="AD1924"/>
      <c r="AE1924"/>
      <c r="AF1924"/>
      <c r="AG1924"/>
      <c r="AH1924"/>
    </row>
    <row r="1925" spans="21:34" x14ac:dyDescent="0.2">
      <c r="U1925"/>
      <c r="V1925"/>
      <c r="W1925"/>
      <c r="X1925"/>
      <c r="Y1925"/>
      <c r="Z1925"/>
      <c r="AA1925"/>
      <c r="AB1925"/>
      <c r="AC1925"/>
      <c r="AD1925"/>
      <c r="AE1925"/>
      <c r="AF1925"/>
      <c r="AG1925"/>
      <c r="AH1925"/>
    </row>
    <row r="1926" spans="21:34" x14ac:dyDescent="0.2">
      <c r="U1926"/>
      <c r="V1926"/>
      <c r="W1926"/>
      <c r="X1926"/>
      <c r="Y1926"/>
      <c r="Z1926"/>
      <c r="AA1926"/>
      <c r="AB1926"/>
      <c r="AC1926"/>
      <c r="AD1926"/>
      <c r="AE1926"/>
      <c r="AF1926"/>
      <c r="AG1926"/>
      <c r="AH1926"/>
    </row>
    <row r="1927" spans="21:34" x14ac:dyDescent="0.2">
      <c r="U1927"/>
      <c r="V1927"/>
      <c r="W1927"/>
      <c r="X1927"/>
      <c r="Y1927"/>
      <c r="Z1927"/>
      <c r="AA1927"/>
      <c r="AB1927"/>
      <c r="AC1927"/>
      <c r="AD1927"/>
      <c r="AE1927"/>
      <c r="AF1927"/>
      <c r="AG1927"/>
      <c r="AH1927"/>
    </row>
    <row r="1928" spans="21:34" x14ac:dyDescent="0.2">
      <c r="U1928"/>
      <c r="V1928"/>
      <c r="W1928"/>
      <c r="X1928"/>
      <c r="Y1928"/>
      <c r="Z1928"/>
      <c r="AA1928"/>
      <c r="AB1928"/>
      <c r="AC1928"/>
      <c r="AD1928"/>
      <c r="AE1928"/>
      <c r="AF1928"/>
      <c r="AG1928"/>
      <c r="AH1928"/>
    </row>
    <row r="1929" spans="21:34" x14ac:dyDescent="0.2">
      <c r="U1929"/>
      <c r="V1929"/>
      <c r="W1929"/>
      <c r="X1929"/>
      <c r="Y1929"/>
      <c r="Z1929"/>
      <c r="AA1929"/>
      <c r="AB1929"/>
      <c r="AC1929"/>
      <c r="AD1929"/>
      <c r="AE1929"/>
      <c r="AF1929"/>
      <c r="AG1929"/>
      <c r="AH1929"/>
    </row>
    <row r="1930" spans="21:34" x14ac:dyDescent="0.2">
      <c r="U1930"/>
      <c r="V1930"/>
      <c r="W1930"/>
      <c r="X1930"/>
      <c r="Y1930"/>
      <c r="Z1930"/>
      <c r="AA1930"/>
      <c r="AB1930"/>
      <c r="AC1930"/>
      <c r="AD1930"/>
      <c r="AE1930"/>
      <c r="AF1930"/>
      <c r="AG1930"/>
      <c r="AH1930"/>
    </row>
    <row r="1931" spans="21:34" x14ac:dyDescent="0.2">
      <c r="U1931"/>
      <c r="V1931"/>
      <c r="W1931"/>
      <c r="X1931"/>
      <c r="Y1931"/>
      <c r="Z1931"/>
      <c r="AA1931"/>
      <c r="AB1931"/>
      <c r="AC1931"/>
      <c r="AD1931"/>
      <c r="AE1931"/>
      <c r="AF1931"/>
      <c r="AG1931"/>
      <c r="AH1931"/>
    </row>
    <row r="1932" spans="21:34" x14ac:dyDescent="0.2">
      <c r="U1932"/>
      <c r="V1932"/>
      <c r="W1932"/>
      <c r="X1932"/>
      <c r="Y1932"/>
      <c r="Z1932"/>
      <c r="AA1932"/>
      <c r="AB1932"/>
      <c r="AC1932"/>
      <c r="AD1932"/>
      <c r="AE1932"/>
      <c r="AF1932"/>
      <c r="AG1932"/>
      <c r="AH1932"/>
    </row>
    <row r="1933" spans="21:34" x14ac:dyDescent="0.2">
      <c r="U1933"/>
      <c r="V1933"/>
      <c r="W1933"/>
      <c r="X1933"/>
      <c r="Y1933"/>
      <c r="Z1933"/>
      <c r="AA1933"/>
      <c r="AB1933"/>
      <c r="AC1933"/>
      <c r="AD1933"/>
      <c r="AE1933"/>
      <c r="AF1933"/>
      <c r="AG1933"/>
      <c r="AH1933"/>
    </row>
    <row r="1934" spans="21:34" x14ac:dyDescent="0.2">
      <c r="U1934"/>
      <c r="V1934"/>
      <c r="W1934"/>
      <c r="X1934"/>
      <c r="Y1934"/>
      <c r="Z1934"/>
      <c r="AA1934"/>
      <c r="AB1934"/>
      <c r="AC1934"/>
      <c r="AD1934"/>
      <c r="AE1934"/>
      <c r="AF1934"/>
      <c r="AG1934"/>
      <c r="AH1934"/>
    </row>
    <row r="1935" spans="21:34" x14ac:dyDescent="0.2">
      <c r="U1935"/>
      <c r="V1935"/>
      <c r="W1935"/>
      <c r="X1935"/>
      <c r="Y1935"/>
      <c r="Z1935"/>
      <c r="AA1935"/>
      <c r="AB1935"/>
      <c r="AC1935"/>
      <c r="AD1935"/>
      <c r="AE1935"/>
      <c r="AF1935"/>
      <c r="AG1935"/>
      <c r="AH1935"/>
    </row>
    <row r="1936" spans="21:34" x14ac:dyDescent="0.2">
      <c r="U1936"/>
      <c r="V1936"/>
      <c r="W1936"/>
      <c r="X1936"/>
      <c r="Y1936"/>
      <c r="Z1936"/>
      <c r="AA1936"/>
      <c r="AB1936"/>
      <c r="AC1936"/>
      <c r="AD1936"/>
      <c r="AE1936"/>
      <c r="AF1936"/>
      <c r="AG1936"/>
      <c r="AH1936"/>
    </row>
    <row r="1937" spans="21:34" x14ac:dyDescent="0.2">
      <c r="U1937"/>
      <c r="V1937"/>
      <c r="W1937"/>
      <c r="X1937"/>
      <c r="Y1937"/>
      <c r="Z1937"/>
      <c r="AA1937"/>
      <c r="AB1937"/>
      <c r="AC1937"/>
      <c r="AD1937"/>
      <c r="AE1937"/>
      <c r="AF1937"/>
      <c r="AG1937"/>
      <c r="AH1937"/>
    </row>
    <row r="1938" spans="21:34" x14ac:dyDescent="0.2">
      <c r="U1938"/>
      <c r="V1938"/>
      <c r="W1938"/>
      <c r="X1938"/>
      <c r="Y1938"/>
      <c r="Z1938"/>
      <c r="AA1938"/>
      <c r="AB1938"/>
      <c r="AC1938"/>
      <c r="AD1938"/>
      <c r="AE1938"/>
      <c r="AF1938"/>
      <c r="AG1938"/>
      <c r="AH1938"/>
    </row>
    <row r="1939" spans="21:34" x14ac:dyDescent="0.2">
      <c r="U1939"/>
      <c r="V1939"/>
      <c r="W1939"/>
      <c r="X1939"/>
      <c r="Y1939"/>
      <c r="Z1939"/>
      <c r="AA1939"/>
      <c r="AB1939"/>
      <c r="AC1939"/>
      <c r="AD1939"/>
      <c r="AE1939"/>
      <c r="AF1939"/>
      <c r="AG1939"/>
      <c r="AH1939"/>
    </row>
    <row r="1940" spans="21:34" x14ac:dyDescent="0.2">
      <c r="U1940"/>
      <c r="V1940"/>
      <c r="W1940"/>
      <c r="X1940"/>
      <c r="Y1940"/>
      <c r="Z1940"/>
      <c r="AA1940"/>
      <c r="AB1940"/>
      <c r="AC1940"/>
      <c r="AD1940"/>
      <c r="AE1940"/>
      <c r="AF1940"/>
      <c r="AG1940"/>
      <c r="AH1940"/>
    </row>
    <row r="1941" spans="21:34" x14ac:dyDescent="0.2">
      <c r="U1941"/>
      <c r="V1941"/>
      <c r="W1941"/>
      <c r="X1941"/>
      <c r="Y1941"/>
      <c r="Z1941"/>
      <c r="AA1941"/>
      <c r="AB1941"/>
      <c r="AC1941"/>
      <c r="AD1941"/>
      <c r="AE1941"/>
      <c r="AF1941"/>
      <c r="AG1941"/>
      <c r="AH1941"/>
    </row>
    <row r="1942" spans="21:34" x14ac:dyDescent="0.2">
      <c r="U1942"/>
      <c r="V1942"/>
      <c r="W1942"/>
      <c r="X1942"/>
      <c r="Y1942"/>
      <c r="Z1942"/>
      <c r="AA1942"/>
      <c r="AB1942"/>
      <c r="AC1942"/>
      <c r="AD1942"/>
      <c r="AE1942"/>
      <c r="AF1942"/>
      <c r="AG1942"/>
      <c r="AH1942"/>
    </row>
    <row r="1943" spans="21:34" x14ac:dyDescent="0.2">
      <c r="U1943"/>
      <c r="V1943"/>
      <c r="W1943"/>
      <c r="X1943"/>
      <c r="Y1943"/>
      <c r="Z1943"/>
      <c r="AA1943"/>
      <c r="AB1943"/>
      <c r="AC1943"/>
      <c r="AD1943"/>
      <c r="AE1943"/>
      <c r="AF1943"/>
      <c r="AG1943"/>
      <c r="AH1943"/>
    </row>
    <row r="1944" spans="21:34" x14ac:dyDescent="0.2">
      <c r="U1944"/>
      <c r="V1944"/>
      <c r="W1944"/>
      <c r="X1944"/>
      <c r="Y1944"/>
      <c r="Z1944"/>
      <c r="AA1944"/>
      <c r="AB1944"/>
      <c r="AC1944"/>
      <c r="AD1944"/>
      <c r="AE1944"/>
      <c r="AF1944"/>
      <c r="AG1944"/>
      <c r="AH1944"/>
    </row>
    <row r="1945" spans="21:34" x14ac:dyDescent="0.2">
      <c r="U1945"/>
      <c r="V1945"/>
      <c r="W1945"/>
      <c r="X1945"/>
      <c r="Y1945"/>
      <c r="Z1945"/>
      <c r="AA1945"/>
      <c r="AB1945"/>
      <c r="AC1945"/>
      <c r="AD1945"/>
      <c r="AE1945"/>
      <c r="AF1945"/>
      <c r="AG1945"/>
      <c r="AH1945"/>
    </row>
    <row r="1946" spans="21:34" x14ac:dyDescent="0.2">
      <c r="U1946"/>
      <c r="V1946"/>
      <c r="W1946"/>
      <c r="X1946"/>
      <c r="Y1946"/>
      <c r="Z1946"/>
      <c r="AA1946"/>
      <c r="AB1946"/>
      <c r="AC1946"/>
      <c r="AD1946"/>
      <c r="AE1946"/>
      <c r="AF1946"/>
      <c r="AG1946"/>
      <c r="AH1946"/>
    </row>
    <row r="1947" spans="21:34" x14ac:dyDescent="0.2">
      <c r="U1947"/>
      <c r="V1947"/>
      <c r="W1947"/>
      <c r="X1947"/>
      <c r="Y1947"/>
      <c r="Z1947"/>
      <c r="AA1947"/>
      <c r="AB1947"/>
      <c r="AC1947"/>
      <c r="AD1947"/>
      <c r="AE1947"/>
      <c r="AF1947"/>
      <c r="AG1947"/>
      <c r="AH1947"/>
    </row>
    <row r="1948" spans="21:34" x14ac:dyDescent="0.2">
      <c r="U1948"/>
      <c r="V1948"/>
      <c r="W1948"/>
      <c r="X1948"/>
      <c r="Y1948"/>
      <c r="Z1948"/>
      <c r="AA1948"/>
      <c r="AB1948"/>
      <c r="AC1948"/>
      <c r="AD1948"/>
      <c r="AE1948"/>
      <c r="AF1948"/>
      <c r="AG1948"/>
      <c r="AH1948"/>
    </row>
    <row r="1949" spans="21:34" x14ac:dyDescent="0.2">
      <c r="U1949"/>
      <c r="V1949"/>
      <c r="W1949"/>
      <c r="X1949"/>
      <c r="Y1949"/>
      <c r="Z1949"/>
      <c r="AA1949"/>
      <c r="AB1949"/>
      <c r="AC1949"/>
      <c r="AD1949"/>
      <c r="AE1949"/>
      <c r="AF1949"/>
      <c r="AG1949"/>
      <c r="AH1949"/>
    </row>
    <row r="1950" spans="21:34" x14ac:dyDescent="0.2">
      <c r="U1950"/>
      <c r="V1950"/>
      <c r="W1950"/>
      <c r="X1950"/>
      <c r="Y1950"/>
      <c r="Z1950"/>
      <c r="AA1950"/>
      <c r="AB1950"/>
      <c r="AC1950"/>
      <c r="AD1950"/>
      <c r="AE1950"/>
      <c r="AF1950"/>
      <c r="AG1950"/>
      <c r="AH1950"/>
    </row>
    <row r="1951" spans="21:34" x14ac:dyDescent="0.2">
      <c r="U1951"/>
      <c r="V1951"/>
      <c r="W1951"/>
      <c r="X1951"/>
      <c r="Y1951"/>
      <c r="Z1951"/>
      <c r="AA1951"/>
      <c r="AB1951"/>
      <c r="AC1951"/>
      <c r="AD1951"/>
      <c r="AE1951"/>
      <c r="AF1951"/>
      <c r="AG1951"/>
      <c r="AH1951"/>
    </row>
    <row r="1952" spans="21:34" x14ac:dyDescent="0.2">
      <c r="U1952"/>
      <c r="V1952"/>
      <c r="W1952"/>
      <c r="X1952"/>
      <c r="Y1952"/>
      <c r="Z1952"/>
      <c r="AA1952"/>
      <c r="AB1952"/>
      <c r="AC1952"/>
      <c r="AD1952"/>
      <c r="AE1952"/>
      <c r="AF1952"/>
      <c r="AG1952"/>
      <c r="AH1952"/>
    </row>
    <row r="1953" spans="21:34" x14ac:dyDescent="0.2">
      <c r="U1953"/>
      <c r="V1953"/>
      <c r="W1953"/>
      <c r="X1953"/>
      <c r="Y1953"/>
      <c r="Z1953"/>
      <c r="AA1953"/>
      <c r="AB1953"/>
      <c r="AC1953"/>
      <c r="AD1953"/>
      <c r="AE1953"/>
      <c r="AF1953"/>
      <c r="AG1953"/>
      <c r="AH1953"/>
    </row>
    <row r="1954" spans="21:34" x14ac:dyDescent="0.2">
      <c r="U1954"/>
      <c r="V1954"/>
      <c r="W1954"/>
      <c r="X1954"/>
      <c r="Y1954"/>
      <c r="Z1954"/>
      <c r="AA1954"/>
      <c r="AB1954"/>
      <c r="AC1954"/>
      <c r="AD1954"/>
      <c r="AE1954"/>
      <c r="AF1954"/>
      <c r="AG1954"/>
      <c r="AH1954"/>
    </row>
    <row r="1955" spans="21:34" x14ac:dyDescent="0.2">
      <c r="U1955"/>
      <c r="V1955"/>
      <c r="W1955"/>
      <c r="X1955"/>
      <c r="Y1955"/>
      <c r="Z1955"/>
      <c r="AA1955"/>
      <c r="AB1955"/>
      <c r="AC1955"/>
      <c r="AD1955"/>
      <c r="AE1955"/>
      <c r="AF1955"/>
      <c r="AG1955"/>
      <c r="AH1955"/>
    </row>
    <row r="1956" spans="21:34" x14ac:dyDescent="0.2">
      <c r="U1956"/>
      <c r="V1956"/>
      <c r="W1956"/>
      <c r="X1956"/>
      <c r="Y1956"/>
      <c r="Z1956"/>
      <c r="AA1956"/>
      <c r="AB1956"/>
      <c r="AC1956"/>
      <c r="AD1956"/>
      <c r="AE1956"/>
      <c r="AF1956"/>
      <c r="AG1956"/>
      <c r="AH1956"/>
    </row>
    <row r="1957" spans="21:34" x14ac:dyDescent="0.2">
      <c r="U1957"/>
      <c r="V1957"/>
      <c r="W1957"/>
      <c r="X1957"/>
      <c r="Y1957"/>
      <c r="Z1957"/>
      <c r="AA1957"/>
      <c r="AB1957"/>
      <c r="AC1957"/>
      <c r="AD1957"/>
      <c r="AE1957"/>
      <c r="AF1957"/>
      <c r="AG1957"/>
      <c r="AH1957"/>
    </row>
    <row r="1958" spans="21:34" x14ac:dyDescent="0.2">
      <c r="U1958"/>
      <c r="V1958"/>
      <c r="W1958"/>
      <c r="X1958"/>
      <c r="Y1958"/>
      <c r="Z1958"/>
      <c r="AA1958"/>
      <c r="AB1958"/>
      <c r="AC1958"/>
      <c r="AD1958"/>
      <c r="AE1958"/>
      <c r="AF1958"/>
      <c r="AG1958"/>
      <c r="AH1958"/>
    </row>
    <row r="1959" spans="21:34" x14ac:dyDescent="0.2">
      <c r="U1959"/>
      <c r="V1959"/>
      <c r="W1959"/>
      <c r="X1959"/>
      <c r="Y1959"/>
      <c r="Z1959"/>
      <c r="AA1959"/>
      <c r="AB1959"/>
      <c r="AC1959"/>
      <c r="AD1959"/>
      <c r="AE1959"/>
      <c r="AF1959"/>
      <c r="AG1959"/>
      <c r="AH1959"/>
    </row>
    <row r="1960" spans="21:34" x14ac:dyDescent="0.2">
      <c r="U1960"/>
      <c r="V1960"/>
      <c r="W1960"/>
      <c r="X1960"/>
      <c r="Y1960"/>
      <c r="Z1960"/>
      <c r="AA1960"/>
      <c r="AB1960"/>
      <c r="AC1960"/>
      <c r="AD1960"/>
      <c r="AE1960"/>
      <c r="AF1960"/>
      <c r="AG1960"/>
      <c r="AH1960"/>
    </row>
    <row r="1961" spans="21:34" x14ac:dyDescent="0.2">
      <c r="U1961"/>
      <c r="V1961"/>
      <c r="W1961"/>
      <c r="X1961"/>
      <c r="Y1961"/>
      <c r="Z1961"/>
      <c r="AA1961"/>
      <c r="AB1961"/>
      <c r="AC1961"/>
      <c r="AD1961"/>
      <c r="AE1961"/>
      <c r="AF1961"/>
      <c r="AG1961"/>
      <c r="AH1961"/>
    </row>
    <row r="1962" spans="21:34" x14ac:dyDescent="0.2">
      <c r="U1962"/>
      <c r="V1962"/>
      <c r="W1962"/>
      <c r="X1962"/>
      <c r="Y1962"/>
      <c r="Z1962"/>
      <c r="AA1962"/>
      <c r="AB1962"/>
      <c r="AC1962"/>
      <c r="AD1962"/>
      <c r="AE1962"/>
      <c r="AF1962"/>
      <c r="AG1962"/>
      <c r="AH1962"/>
    </row>
    <row r="1963" spans="21:34" x14ac:dyDescent="0.2">
      <c r="U1963"/>
      <c r="V1963"/>
      <c r="W1963"/>
      <c r="X1963"/>
      <c r="Y1963"/>
      <c r="Z1963"/>
      <c r="AA1963"/>
      <c r="AB1963"/>
      <c r="AC1963"/>
      <c r="AD1963"/>
      <c r="AE1963"/>
      <c r="AF1963"/>
      <c r="AG1963"/>
      <c r="AH1963"/>
    </row>
    <row r="1964" spans="21:34" x14ac:dyDescent="0.2">
      <c r="U1964"/>
      <c r="V1964"/>
      <c r="W1964"/>
      <c r="X1964"/>
      <c r="Y1964"/>
      <c r="Z1964"/>
      <c r="AA1964"/>
      <c r="AB1964"/>
      <c r="AC1964"/>
      <c r="AD1964"/>
      <c r="AE1964"/>
      <c r="AF1964"/>
      <c r="AG1964"/>
      <c r="AH1964"/>
    </row>
    <row r="1965" spans="21:34" x14ac:dyDescent="0.2">
      <c r="U1965"/>
      <c r="V1965"/>
      <c r="W1965"/>
      <c r="X1965"/>
      <c r="Y1965"/>
      <c r="Z1965"/>
      <c r="AA1965"/>
      <c r="AB1965"/>
      <c r="AC1965"/>
      <c r="AD1965"/>
      <c r="AE1965"/>
      <c r="AF1965"/>
      <c r="AG1965"/>
      <c r="AH1965"/>
    </row>
    <row r="1966" spans="21:34" x14ac:dyDescent="0.2">
      <c r="U1966"/>
      <c r="V1966"/>
      <c r="W1966"/>
      <c r="X1966"/>
      <c r="Y1966"/>
      <c r="Z1966"/>
      <c r="AA1966"/>
      <c r="AB1966"/>
      <c r="AC1966"/>
      <c r="AD1966"/>
      <c r="AE1966"/>
      <c r="AF1966"/>
      <c r="AG1966"/>
      <c r="AH1966"/>
    </row>
    <row r="1967" spans="21:34" x14ac:dyDescent="0.2">
      <c r="U1967"/>
      <c r="V1967"/>
      <c r="W1967"/>
      <c r="X1967"/>
      <c r="Y1967"/>
      <c r="Z1967"/>
      <c r="AA1967"/>
      <c r="AB1967"/>
      <c r="AC1967"/>
      <c r="AD1967"/>
      <c r="AE1967"/>
      <c r="AF1967"/>
      <c r="AG1967"/>
      <c r="AH1967"/>
    </row>
    <row r="1968" spans="21:34" x14ac:dyDescent="0.2">
      <c r="U1968"/>
      <c r="V1968"/>
      <c r="W1968"/>
      <c r="X1968"/>
      <c r="Y1968"/>
      <c r="Z1968"/>
      <c r="AA1968"/>
      <c r="AB1968"/>
      <c r="AC1968"/>
      <c r="AD1968"/>
      <c r="AE1968"/>
      <c r="AF1968"/>
      <c r="AG1968"/>
      <c r="AH1968"/>
    </row>
    <row r="1969" spans="21:34" x14ac:dyDescent="0.2">
      <c r="U1969"/>
      <c r="V1969"/>
      <c r="W1969"/>
      <c r="X1969"/>
      <c r="Y1969"/>
      <c r="Z1969"/>
      <c r="AA1969"/>
      <c r="AB1969"/>
      <c r="AC1969"/>
      <c r="AD1969"/>
      <c r="AE1969"/>
      <c r="AF1969"/>
      <c r="AG1969"/>
      <c r="AH1969"/>
    </row>
    <row r="1970" spans="21:34" x14ac:dyDescent="0.2">
      <c r="U1970"/>
      <c r="V1970"/>
      <c r="W1970"/>
      <c r="X1970"/>
      <c r="Y1970"/>
      <c r="Z1970"/>
      <c r="AA1970"/>
      <c r="AB1970"/>
      <c r="AC1970"/>
      <c r="AD1970"/>
      <c r="AE1970"/>
      <c r="AF1970"/>
      <c r="AG1970"/>
      <c r="AH1970"/>
    </row>
    <row r="1971" spans="21:34" x14ac:dyDescent="0.2">
      <c r="U1971"/>
      <c r="V1971"/>
      <c r="W1971"/>
      <c r="X1971"/>
      <c r="Y1971"/>
      <c r="Z1971"/>
      <c r="AA1971"/>
      <c r="AB1971"/>
      <c r="AC1971"/>
      <c r="AD1971"/>
      <c r="AE1971"/>
      <c r="AF1971"/>
      <c r="AG1971"/>
      <c r="AH1971"/>
    </row>
    <row r="1972" spans="21:34" x14ac:dyDescent="0.2">
      <c r="U1972"/>
      <c r="V1972"/>
      <c r="W1972"/>
      <c r="X1972"/>
      <c r="Y1972"/>
      <c r="Z1972"/>
      <c r="AA1972"/>
      <c r="AB1972"/>
      <c r="AC1972"/>
      <c r="AD1972"/>
      <c r="AE1972"/>
      <c r="AF1972"/>
      <c r="AG1972"/>
      <c r="AH1972"/>
    </row>
    <row r="1973" spans="21:34" x14ac:dyDescent="0.2">
      <c r="U1973"/>
      <c r="V1973"/>
      <c r="W1973"/>
      <c r="X1973"/>
      <c r="Y1973"/>
      <c r="Z1973"/>
      <c r="AA1973"/>
      <c r="AB1973"/>
      <c r="AC1973"/>
      <c r="AD1973"/>
      <c r="AE1973"/>
      <c r="AF1973"/>
      <c r="AG1973"/>
      <c r="AH1973"/>
    </row>
    <row r="1974" spans="21:34" x14ac:dyDescent="0.2">
      <c r="U1974"/>
      <c r="V1974"/>
      <c r="W1974"/>
      <c r="X1974"/>
      <c r="Y1974"/>
      <c r="Z1974"/>
      <c r="AA1974"/>
      <c r="AB1974"/>
      <c r="AC1974"/>
      <c r="AD1974"/>
      <c r="AE1974"/>
      <c r="AF1974"/>
      <c r="AG1974"/>
      <c r="AH1974"/>
    </row>
    <row r="1975" spans="21:34" x14ac:dyDescent="0.2">
      <c r="U1975"/>
      <c r="V1975"/>
      <c r="W1975"/>
      <c r="X1975"/>
      <c r="Y1975"/>
      <c r="Z1975"/>
      <c r="AA1975"/>
      <c r="AB1975"/>
      <c r="AC1975"/>
      <c r="AD1975"/>
      <c r="AE1975"/>
      <c r="AF1975"/>
      <c r="AG1975"/>
      <c r="AH1975"/>
    </row>
    <row r="1976" spans="21:34" x14ac:dyDescent="0.2">
      <c r="U1976"/>
      <c r="V1976"/>
      <c r="W1976"/>
      <c r="X1976"/>
      <c r="Y1976"/>
      <c r="Z1976"/>
      <c r="AA1976"/>
      <c r="AB1976"/>
      <c r="AC1976"/>
      <c r="AD1976"/>
      <c r="AE1976"/>
      <c r="AF1976"/>
      <c r="AG1976"/>
      <c r="AH1976"/>
    </row>
    <row r="1977" spans="21:34" x14ac:dyDescent="0.2">
      <c r="U1977"/>
      <c r="V1977"/>
      <c r="W1977"/>
      <c r="X1977"/>
      <c r="Y1977"/>
      <c r="Z1977"/>
      <c r="AA1977"/>
      <c r="AB1977"/>
      <c r="AC1977"/>
      <c r="AD1977"/>
      <c r="AE1977"/>
      <c r="AF1977"/>
      <c r="AG1977"/>
      <c r="AH1977"/>
    </row>
    <row r="1978" spans="21:34" x14ac:dyDescent="0.2">
      <c r="U1978"/>
      <c r="V1978"/>
      <c r="W1978"/>
      <c r="X1978"/>
      <c r="Y1978"/>
      <c r="Z1978"/>
      <c r="AA1978"/>
      <c r="AB1978"/>
      <c r="AC1978"/>
      <c r="AD1978"/>
      <c r="AE1978"/>
      <c r="AF1978"/>
      <c r="AG1978"/>
      <c r="AH1978"/>
    </row>
    <row r="1979" spans="21:34" x14ac:dyDescent="0.2">
      <c r="U1979"/>
      <c r="V1979"/>
      <c r="W1979"/>
      <c r="X1979"/>
      <c r="Y1979"/>
      <c r="Z1979"/>
      <c r="AA1979"/>
      <c r="AB1979"/>
      <c r="AC1979"/>
      <c r="AD1979"/>
      <c r="AE1979"/>
      <c r="AF1979"/>
      <c r="AG1979"/>
      <c r="AH1979"/>
    </row>
    <row r="1980" spans="21:34" x14ac:dyDescent="0.2">
      <c r="U1980"/>
      <c r="V1980"/>
      <c r="W1980"/>
      <c r="X1980"/>
      <c r="Y1980"/>
      <c r="Z1980"/>
      <c r="AA1980"/>
      <c r="AB1980"/>
      <c r="AC1980"/>
      <c r="AD1980"/>
      <c r="AE1980"/>
      <c r="AF1980"/>
      <c r="AG1980"/>
      <c r="AH1980"/>
    </row>
    <row r="1981" spans="21:34" x14ac:dyDescent="0.2">
      <c r="U1981"/>
      <c r="V1981"/>
      <c r="W1981"/>
      <c r="X1981"/>
      <c r="Y1981"/>
      <c r="Z1981"/>
      <c r="AA1981"/>
      <c r="AB1981"/>
      <c r="AC1981"/>
      <c r="AD1981"/>
      <c r="AE1981"/>
      <c r="AF1981"/>
      <c r="AG1981"/>
      <c r="AH1981"/>
    </row>
    <row r="1982" spans="21:34" x14ac:dyDescent="0.2">
      <c r="U1982"/>
      <c r="V1982"/>
      <c r="W1982"/>
      <c r="X1982"/>
      <c r="Y1982"/>
      <c r="Z1982"/>
      <c r="AA1982"/>
      <c r="AB1982"/>
      <c r="AC1982"/>
      <c r="AD1982"/>
      <c r="AE1982"/>
      <c r="AF1982"/>
      <c r="AG1982"/>
      <c r="AH1982"/>
    </row>
    <row r="1983" spans="21:34" x14ac:dyDescent="0.2">
      <c r="U1983"/>
      <c r="V1983"/>
      <c r="W1983"/>
      <c r="X1983"/>
      <c r="Y1983"/>
      <c r="Z1983"/>
      <c r="AA1983"/>
      <c r="AB1983"/>
      <c r="AC1983"/>
      <c r="AD1983"/>
      <c r="AE1983"/>
      <c r="AF1983"/>
      <c r="AG1983"/>
      <c r="AH1983"/>
    </row>
    <row r="1984" spans="21:34" x14ac:dyDescent="0.2">
      <c r="U1984"/>
      <c r="V1984"/>
      <c r="W1984"/>
      <c r="X1984"/>
      <c r="Y1984"/>
      <c r="Z1984"/>
      <c r="AA1984"/>
      <c r="AB1984"/>
      <c r="AC1984"/>
      <c r="AD1984"/>
      <c r="AE1984"/>
      <c r="AF1984"/>
      <c r="AG1984"/>
      <c r="AH1984"/>
    </row>
    <row r="1985" spans="21:34" x14ac:dyDescent="0.2">
      <c r="U1985"/>
      <c r="V1985"/>
      <c r="W1985"/>
      <c r="X1985"/>
      <c r="Y1985"/>
      <c r="Z1985"/>
      <c r="AA1985"/>
      <c r="AB1985"/>
      <c r="AC1985"/>
      <c r="AD1985"/>
      <c r="AE1985"/>
      <c r="AF1985"/>
      <c r="AG1985"/>
      <c r="AH1985"/>
    </row>
    <row r="1986" spans="21:34" x14ac:dyDescent="0.2">
      <c r="U1986"/>
      <c r="V1986"/>
      <c r="W1986"/>
      <c r="X1986"/>
      <c r="Y1986"/>
      <c r="Z1986"/>
      <c r="AA1986"/>
      <c r="AB1986"/>
      <c r="AC1986"/>
      <c r="AD1986"/>
      <c r="AE1986"/>
      <c r="AF1986"/>
      <c r="AG1986"/>
      <c r="AH1986"/>
    </row>
    <row r="1987" spans="21:34" x14ac:dyDescent="0.2">
      <c r="U1987"/>
      <c r="V1987"/>
      <c r="W1987"/>
      <c r="X1987"/>
      <c r="Y1987"/>
      <c r="Z1987"/>
      <c r="AA1987"/>
      <c r="AB1987"/>
      <c r="AC1987"/>
      <c r="AD1987"/>
      <c r="AE1987"/>
      <c r="AF1987"/>
      <c r="AG1987"/>
      <c r="AH1987"/>
    </row>
    <row r="1988" spans="21:34" x14ac:dyDescent="0.2">
      <c r="U1988"/>
      <c r="V1988"/>
      <c r="W1988"/>
      <c r="X1988"/>
      <c r="Y1988"/>
      <c r="Z1988"/>
      <c r="AA1988"/>
      <c r="AB1988"/>
      <c r="AC1988"/>
      <c r="AD1988"/>
      <c r="AE1988"/>
      <c r="AF1988"/>
      <c r="AG1988"/>
      <c r="AH1988"/>
    </row>
    <row r="1989" spans="21:34" x14ac:dyDescent="0.2">
      <c r="U1989"/>
      <c r="V1989"/>
      <c r="W1989"/>
      <c r="X1989"/>
      <c r="Y1989"/>
      <c r="Z1989"/>
      <c r="AA1989"/>
      <c r="AB1989"/>
      <c r="AC1989"/>
      <c r="AD1989"/>
      <c r="AE1989"/>
      <c r="AF1989"/>
      <c r="AG1989"/>
      <c r="AH1989"/>
    </row>
    <row r="1990" spans="21:34" x14ac:dyDescent="0.2">
      <c r="U1990"/>
      <c r="V1990"/>
      <c r="W1990"/>
      <c r="X1990"/>
      <c r="Y1990"/>
      <c r="Z1990"/>
      <c r="AA1990"/>
      <c r="AB1990"/>
      <c r="AC1990"/>
      <c r="AD1990"/>
      <c r="AE1990"/>
      <c r="AF1990"/>
      <c r="AG1990"/>
      <c r="AH1990"/>
    </row>
    <row r="1991" spans="21:34" x14ac:dyDescent="0.2">
      <c r="U1991"/>
      <c r="V1991"/>
      <c r="W1991"/>
      <c r="X1991"/>
      <c r="Y1991"/>
      <c r="Z1991"/>
      <c r="AA1991"/>
      <c r="AB1991"/>
      <c r="AC1991"/>
      <c r="AD1991"/>
      <c r="AE1991"/>
      <c r="AF1991"/>
      <c r="AG1991"/>
      <c r="AH1991"/>
    </row>
    <row r="1992" spans="21:34" x14ac:dyDescent="0.2">
      <c r="U1992"/>
      <c r="V1992"/>
      <c r="W1992"/>
      <c r="X1992"/>
      <c r="Y1992"/>
      <c r="Z1992"/>
      <c r="AA1992"/>
      <c r="AB1992"/>
      <c r="AC1992"/>
      <c r="AD1992"/>
      <c r="AE1992"/>
      <c r="AF1992"/>
      <c r="AG1992"/>
      <c r="AH1992"/>
    </row>
    <row r="1993" spans="21:34" x14ac:dyDescent="0.2">
      <c r="U1993"/>
      <c r="V1993"/>
      <c r="W1993"/>
      <c r="X1993"/>
      <c r="Y1993"/>
      <c r="Z1993"/>
      <c r="AA1993"/>
      <c r="AB1993"/>
      <c r="AC1993"/>
      <c r="AD1993"/>
      <c r="AE1993"/>
      <c r="AF1993"/>
      <c r="AG1993"/>
      <c r="AH1993"/>
    </row>
    <row r="1994" spans="21:34" x14ac:dyDescent="0.2">
      <c r="U1994"/>
      <c r="V1994"/>
      <c r="W1994"/>
      <c r="X1994"/>
      <c r="Y1994"/>
      <c r="Z1994"/>
      <c r="AA1994"/>
      <c r="AB1994"/>
      <c r="AC1994"/>
      <c r="AD1994"/>
      <c r="AE1994"/>
      <c r="AF1994"/>
      <c r="AG1994"/>
      <c r="AH1994"/>
    </row>
    <row r="1995" spans="21:34" x14ac:dyDescent="0.2">
      <c r="U1995"/>
      <c r="V1995"/>
      <c r="W1995"/>
      <c r="X1995"/>
      <c r="Y1995"/>
      <c r="Z1995"/>
      <c r="AA1995"/>
      <c r="AB1995"/>
      <c r="AC1995"/>
      <c r="AD1995"/>
      <c r="AE1995"/>
      <c r="AF1995"/>
      <c r="AG1995"/>
      <c r="AH1995"/>
    </row>
    <row r="1996" spans="21:34" x14ac:dyDescent="0.2">
      <c r="U1996"/>
      <c r="V1996"/>
      <c r="W1996"/>
      <c r="X1996"/>
      <c r="Y1996"/>
      <c r="Z1996"/>
      <c r="AA1996"/>
      <c r="AB1996"/>
      <c r="AC1996"/>
      <c r="AD1996"/>
      <c r="AE1996"/>
      <c r="AF1996"/>
      <c r="AG1996"/>
      <c r="AH1996"/>
    </row>
    <row r="1997" spans="21:34" x14ac:dyDescent="0.2">
      <c r="U1997"/>
      <c r="V1997"/>
      <c r="W1997"/>
      <c r="X1997"/>
      <c r="Y1997"/>
      <c r="Z1997"/>
      <c r="AA1997"/>
      <c r="AB1997"/>
      <c r="AC1997"/>
      <c r="AD1997"/>
      <c r="AE1997"/>
      <c r="AF1997"/>
      <c r="AG1997"/>
      <c r="AH1997"/>
    </row>
    <row r="1998" spans="21:34" x14ac:dyDescent="0.2">
      <c r="U1998"/>
      <c r="V1998"/>
      <c r="W1998"/>
      <c r="X1998"/>
      <c r="Y1998"/>
      <c r="Z1998"/>
      <c r="AA1998"/>
      <c r="AB1998"/>
      <c r="AC1998"/>
      <c r="AD1998"/>
      <c r="AE1998"/>
      <c r="AF1998"/>
      <c r="AG1998"/>
      <c r="AH1998"/>
    </row>
    <row r="1999" spans="21:34" x14ac:dyDescent="0.2">
      <c r="U1999"/>
      <c r="V1999"/>
      <c r="W1999"/>
      <c r="X1999"/>
      <c r="Y1999"/>
      <c r="Z1999"/>
      <c r="AA1999"/>
      <c r="AB1999"/>
      <c r="AC1999"/>
      <c r="AD1999"/>
      <c r="AE1999"/>
      <c r="AF1999"/>
      <c r="AG1999"/>
      <c r="AH1999"/>
    </row>
    <row r="2000" spans="21:34" x14ac:dyDescent="0.2">
      <c r="U2000"/>
      <c r="V2000"/>
      <c r="W2000"/>
      <c r="X2000"/>
      <c r="Y2000"/>
      <c r="Z2000"/>
      <c r="AA2000"/>
      <c r="AB2000"/>
      <c r="AC2000"/>
      <c r="AD2000"/>
      <c r="AE2000"/>
      <c r="AF2000"/>
      <c r="AG2000"/>
      <c r="AH2000"/>
    </row>
    <row r="2001" spans="21:34" x14ac:dyDescent="0.2">
      <c r="U2001"/>
      <c r="V2001"/>
      <c r="W2001"/>
      <c r="X2001"/>
      <c r="Y2001"/>
      <c r="Z2001"/>
      <c r="AA2001"/>
      <c r="AB2001"/>
      <c r="AC2001"/>
      <c r="AD2001"/>
      <c r="AE2001"/>
      <c r="AF2001"/>
      <c r="AG2001"/>
      <c r="AH2001"/>
    </row>
    <row r="2002" spans="21:34" x14ac:dyDescent="0.2">
      <c r="U2002"/>
      <c r="V2002"/>
      <c r="W2002"/>
      <c r="X2002"/>
      <c r="Y2002"/>
      <c r="Z2002"/>
      <c r="AA2002"/>
      <c r="AB2002"/>
      <c r="AC2002"/>
      <c r="AD2002"/>
      <c r="AE2002"/>
      <c r="AF2002"/>
      <c r="AG2002"/>
      <c r="AH2002"/>
    </row>
    <row r="2003" spans="21:34" x14ac:dyDescent="0.2">
      <c r="U2003"/>
      <c r="V2003"/>
      <c r="W2003"/>
      <c r="X2003"/>
      <c r="Y2003"/>
      <c r="Z2003"/>
      <c r="AA2003"/>
      <c r="AB2003"/>
      <c r="AC2003"/>
      <c r="AD2003"/>
      <c r="AE2003"/>
      <c r="AF2003"/>
      <c r="AG2003"/>
      <c r="AH2003"/>
    </row>
    <row r="2004" spans="21:34" x14ac:dyDescent="0.2">
      <c r="U2004"/>
      <c r="V2004"/>
      <c r="W2004"/>
      <c r="X2004"/>
      <c r="Y2004"/>
      <c r="Z2004"/>
      <c r="AA2004"/>
      <c r="AB2004"/>
      <c r="AC2004"/>
      <c r="AD2004"/>
      <c r="AE2004"/>
      <c r="AF2004"/>
      <c r="AG2004"/>
      <c r="AH2004"/>
    </row>
    <row r="2005" spans="21:34" x14ac:dyDescent="0.2">
      <c r="U2005"/>
      <c r="V2005"/>
      <c r="W2005"/>
      <c r="X2005"/>
      <c r="Y2005"/>
      <c r="Z2005"/>
      <c r="AA2005"/>
      <c r="AB2005"/>
      <c r="AC2005"/>
      <c r="AD2005"/>
      <c r="AE2005"/>
      <c r="AF2005"/>
      <c r="AG2005"/>
      <c r="AH2005"/>
    </row>
    <row r="2006" spans="21:34" x14ac:dyDescent="0.2">
      <c r="U2006"/>
      <c r="V2006"/>
      <c r="W2006"/>
      <c r="X2006"/>
      <c r="Y2006"/>
      <c r="Z2006"/>
      <c r="AA2006"/>
      <c r="AB2006"/>
      <c r="AC2006"/>
      <c r="AD2006"/>
      <c r="AE2006"/>
      <c r="AF2006"/>
      <c r="AG2006"/>
      <c r="AH2006"/>
    </row>
    <row r="2007" spans="21:34" x14ac:dyDescent="0.2">
      <c r="U2007"/>
      <c r="V2007"/>
      <c r="W2007"/>
      <c r="X2007"/>
      <c r="Y2007"/>
      <c r="Z2007"/>
      <c r="AA2007"/>
      <c r="AB2007"/>
      <c r="AC2007"/>
      <c r="AD2007"/>
      <c r="AE2007"/>
      <c r="AF2007"/>
      <c r="AG2007"/>
      <c r="AH2007"/>
    </row>
    <row r="2008" spans="21:34" x14ac:dyDescent="0.2">
      <c r="U2008"/>
      <c r="V2008"/>
      <c r="W2008"/>
      <c r="X2008"/>
      <c r="Y2008"/>
      <c r="Z2008"/>
      <c r="AA2008"/>
      <c r="AB2008"/>
      <c r="AC2008"/>
      <c r="AD2008"/>
      <c r="AE2008"/>
      <c r="AF2008"/>
      <c r="AG2008"/>
      <c r="AH2008"/>
    </row>
    <row r="2009" spans="21:34" x14ac:dyDescent="0.2">
      <c r="U2009"/>
      <c r="V2009"/>
      <c r="W2009"/>
      <c r="X2009"/>
      <c r="Y2009"/>
      <c r="Z2009"/>
      <c r="AA2009"/>
      <c r="AB2009"/>
      <c r="AC2009"/>
      <c r="AD2009"/>
      <c r="AE2009"/>
      <c r="AF2009"/>
      <c r="AG2009"/>
      <c r="AH2009"/>
    </row>
    <row r="2010" spans="21:34" x14ac:dyDescent="0.2">
      <c r="U2010"/>
      <c r="V2010"/>
      <c r="W2010"/>
      <c r="X2010"/>
      <c r="Y2010"/>
      <c r="Z2010"/>
      <c r="AA2010"/>
      <c r="AB2010"/>
      <c r="AC2010"/>
      <c r="AD2010"/>
      <c r="AE2010"/>
      <c r="AF2010"/>
      <c r="AG2010"/>
      <c r="AH2010"/>
    </row>
    <row r="2011" spans="21:34" x14ac:dyDescent="0.2">
      <c r="U2011"/>
      <c r="V2011"/>
      <c r="W2011"/>
      <c r="X2011"/>
      <c r="Y2011"/>
      <c r="Z2011"/>
      <c r="AA2011"/>
      <c r="AB2011"/>
      <c r="AC2011"/>
      <c r="AD2011"/>
      <c r="AE2011"/>
      <c r="AF2011"/>
      <c r="AG2011"/>
      <c r="AH2011"/>
    </row>
    <row r="2012" spans="21:34" x14ac:dyDescent="0.2">
      <c r="U2012"/>
      <c r="V2012"/>
      <c r="W2012"/>
      <c r="X2012"/>
      <c r="Y2012"/>
      <c r="Z2012"/>
      <c r="AA2012"/>
      <c r="AB2012"/>
      <c r="AC2012"/>
      <c r="AD2012"/>
      <c r="AE2012"/>
      <c r="AF2012"/>
      <c r="AG2012"/>
      <c r="AH2012"/>
    </row>
    <row r="2013" spans="21:34" x14ac:dyDescent="0.2">
      <c r="U2013"/>
      <c r="V2013"/>
      <c r="W2013"/>
      <c r="X2013"/>
      <c r="Y2013"/>
      <c r="Z2013"/>
      <c r="AA2013"/>
      <c r="AB2013"/>
      <c r="AC2013"/>
      <c r="AD2013"/>
      <c r="AE2013"/>
      <c r="AF2013"/>
      <c r="AG2013"/>
      <c r="AH2013"/>
    </row>
    <row r="2014" spans="21:34" x14ac:dyDescent="0.2">
      <c r="U2014"/>
      <c r="V2014"/>
      <c r="W2014"/>
      <c r="X2014"/>
      <c r="Y2014"/>
      <c r="Z2014"/>
      <c r="AA2014"/>
      <c r="AB2014"/>
      <c r="AC2014"/>
      <c r="AD2014"/>
      <c r="AE2014"/>
      <c r="AF2014"/>
      <c r="AG2014"/>
      <c r="AH2014"/>
    </row>
    <row r="2015" spans="21:34" x14ac:dyDescent="0.2">
      <c r="U2015"/>
      <c r="V2015"/>
      <c r="W2015"/>
      <c r="X2015"/>
      <c r="Y2015"/>
      <c r="Z2015"/>
      <c r="AA2015"/>
      <c r="AB2015"/>
      <c r="AC2015"/>
      <c r="AD2015"/>
      <c r="AE2015"/>
      <c r="AF2015"/>
      <c r="AG2015"/>
      <c r="AH2015"/>
    </row>
    <row r="2016" spans="21:34" x14ac:dyDescent="0.2">
      <c r="U2016"/>
      <c r="V2016"/>
      <c r="W2016"/>
      <c r="X2016"/>
      <c r="Y2016"/>
      <c r="Z2016"/>
      <c r="AA2016"/>
      <c r="AB2016"/>
      <c r="AC2016"/>
      <c r="AD2016"/>
      <c r="AE2016"/>
      <c r="AF2016"/>
      <c r="AG2016"/>
      <c r="AH2016"/>
    </row>
    <row r="2017" spans="21:34" x14ac:dyDescent="0.2">
      <c r="U2017"/>
      <c r="V2017"/>
      <c r="W2017"/>
      <c r="X2017"/>
      <c r="Y2017"/>
      <c r="Z2017"/>
      <c r="AA2017"/>
      <c r="AB2017"/>
      <c r="AC2017"/>
      <c r="AD2017"/>
      <c r="AE2017"/>
      <c r="AF2017"/>
      <c r="AG2017"/>
      <c r="AH2017"/>
    </row>
    <row r="2018" spans="21:34" x14ac:dyDescent="0.2">
      <c r="U2018"/>
      <c r="V2018"/>
      <c r="W2018"/>
      <c r="X2018"/>
      <c r="Y2018"/>
      <c r="Z2018"/>
      <c r="AA2018"/>
      <c r="AB2018"/>
      <c r="AC2018"/>
      <c r="AD2018"/>
      <c r="AE2018"/>
      <c r="AF2018"/>
      <c r="AG2018"/>
      <c r="AH2018"/>
    </row>
    <row r="2019" spans="21:34" x14ac:dyDescent="0.2">
      <c r="U2019"/>
      <c r="V2019"/>
      <c r="W2019"/>
      <c r="X2019"/>
      <c r="Y2019"/>
      <c r="Z2019"/>
      <c r="AA2019"/>
      <c r="AB2019"/>
      <c r="AC2019"/>
      <c r="AD2019"/>
      <c r="AE2019"/>
      <c r="AF2019"/>
      <c r="AG2019"/>
      <c r="AH2019"/>
    </row>
    <row r="2020" spans="21:34" x14ac:dyDescent="0.2">
      <c r="U2020"/>
      <c r="V2020"/>
      <c r="W2020"/>
      <c r="X2020"/>
      <c r="Y2020"/>
      <c r="Z2020"/>
      <c r="AA2020"/>
      <c r="AB2020"/>
      <c r="AC2020"/>
      <c r="AD2020"/>
      <c r="AE2020"/>
      <c r="AF2020"/>
      <c r="AG2020"/>
      <c r="AH2020"/>
    </row>
    <row r="2021" spans="21:34" x14ac:dyDescent="0.2">
      <c r="U2021"/>
      <c r="V2021"/>
      <c r="W2021"/>
      <c r="X2021"/>
      <c r="Y2021"/>
      <c r="Z2021"/>
      <c r="AA2021"/>
      <c r="AB2021"/>
      <c r="AC2021"/>
      <c r="AD2021"/>
      <c r="AE2021"/>
      <c r="AF2021"/>
      <c r="AG2021"/>
      <c r="AH2021"/>
    </row>
    <row r="2022" spans="21:34" x14ac:dyDescent="0.2">
      <c r="U2022"/>
      <c r="V2022"/>
      <c r="W2022"/>
      <c r="X2022"/>
      <c r="Y2022"/>
      <c r="Z2022"/>
      <c r="AA2022"/>
      <c r="AB2022"/>
      <c r="AC2022"/>
      <c r="AD2022"/>
      <c r="AE2022"/>
      <c r="AF2022"/>
      <c r="AG2022"/>
      <c r="AH2022"/>
    </row>
    <row r="2023" spans="21:34" x14ac:dyDescent="0.2">
      <c r="U2023"/>
      <c r="V2023"/>
      <c r="W2023"/>
      <c r="X2023"/>
      <c r="Y2023"/>
      <c r="Z2023"/>
      <c r="AA2023"/>
      <c r="AB2023"/>
      <c r="AC2023"/>
      <c r="AD2023"/>
      <c r="AE2023"/>
      <c r="AF2023"/>
      <c r="AG2023"/>
      <c r="AH2023"/>
    </row>
  </sheetData>
  <sortState xmlns:xlrd2="http://schemas.microsoft.com/office/spreadsheetml/2017/richdata2" ref="Z22:AB26">
    <sortCondition ref="Z23"/>
  </sortState>
  <pageMargins left="0.7" right="0.7" top="0.75" bottom="0.75" header="0.3" footer="0.3"/>
  <pageSetup paperSize="9" orientation="portrait" horizontalDpi="0" verticalDpi="0"/>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DEDAF-7415-D14C-8ADE-F7403A588E63}">
  <sheetPr codeName="Sheet5"/>
  <dimension ref="A1:AJ1027"/>
  <sheetViews>
    <sheetView showGridLines="0" topLeftCell="A6" workbookViewId="0">
      <selection activeCell="M41" sqref="M39:M45"/>
    </sheetView>
  </sheetViews>
  <sheetFormatPr baseColWidth="10" defaultRowHeight="16" x14ac:dyDescent="0.2"/>
  <cols>
    <col min="1" max="1" width="35.5" bestFit="1" customWidth="1"/>
    <col min="32" max="32" width="10.33203125" customWidth="1"/>
  </cols>
  <sheetData>
    <row r="1" spans="1:36" ht="20" x14ac:dyDescent="0.2">
      <c r="A1" s="7" t="s">
        <v>432</v>
      </c>
      <c r="F1" s="6" t="s">
        <v>444</v>
      </c>
      <c r="X1" s="6" t="s">
        <v>445</v>
      </c>
      <c r="AD1" s="6" t="s">
        <v>446</v>
      </c>
    </row>
    <row r="3" spans="1:36" ht="20" x14ac:dyDescent="0.2">
      <c r="A3" s="7" t="s">
        <v>428</v>
      </c>
      <c r="B3" s="7" t="s">
        <v>427</v>
      </c>
    </row>
    <row r="5" spans="1:36" x14ac:dyDescent="0.2">
      <c r="A5" s="4"/>
      <c r="B5" s="4"/>
      <c r="E5" s="4"/>
      <c r="F5" s="4"/>
    </row>
    <row r="6" spans="1:36" ht="51" x14ac:dyDescent="0.2">
      <c r="A6" s="5" t="s">
        <v>402</v>
      </c>
      <c r="B6" s="4" t="s">
        <v>423</v>
      </c>
      <c r="E6" s="5" t="s">
        <v>423</v>
      </c>
      <c r="F6" s="5" t="s">
        <v>416</v>
      </c>
      <c r="G6" s="4"/>
      <c r="H6" s="4"/>
      <c r="I6" s="4"/>
      <c r="J6" s="4"/>
      <c r="X6" s="5" t="s">
        <v>423</v>
      </c>
      <c r="Y6" s="5" t="s">
        <v>416</v>
      </c>
      <c r="Z6" s="4"/>
      <c r="AA6" s="4"/>
      <c r="AB6" s="4"/>
      <c r="AD6" s="5" t="s">
        <v>402</v>
      </c>
      <c r="AE6" s="4" t="s">
        <v>447</v>
      </c>
      <c r="AF6" s="4" t="s">
        <v>423</v>
      </c>
      <c r="AH6" t="s">
        <v>448</v>
      </c>
      <c r="AI6" t="s">
        <v>460</v>
      </c>
      <c r="AJ6" t="s">
        <v>459</v>
      </c>
    </row>
    <row r="7" spans="1:36" ht="34" x14ac:dyDescent="0.2">
      <c r="A7" s="4" t="s">
        <v>433</v>
      </c>
      <c r="B7" s="65">
        <v>108</v>
      </c>
      <c r="E7" s="5" t="s">
        <v>402</v>
      </c>
      <c r="F7" s="4" t="s">
        <v>49</v>
      </c>
      <c r="G7" s="4" t="s">
        <v>64</v>
      </c>
      <c r="H7" s="4" t="s">
        <v>40</v>
      </c>
      <c r="I7" s="4" t="s">
        <v>26</v>
      </c>
      <c r="J7" s="4" t="s">
        <v>403</v>
      </c>
      <c r="X7" s="5" t="s">
        <v>402</v>
      </c>
      <c r="Y7" s="4" t="s">
        <v>478</v>
      </c>
      <c r="Z7" s="4" t="s">
        <v>479</v>
      </c>
      <c r="AA7" s="4" t="s">
        <v>480</v>
      </c>
      <c r="AB7" s="4" t="s">
        <v>403</v>
      </c>
      <c r="AD7" s="4" t="s">
        <v>56</v>
      </c>
      <c r="AE7" s="65">
        <v>41728</v>
      </c>
      <c r="AF7" s="65">
        <v>168</v>
      </c>
      <c r="AH7" t="str">
        <f t="shared" ref="AH7:AH12" si="0">AD7</f>
        <v>English</v>
      </c>
      <c r="AI7">
        <f t="shared" ref="AI7:AJ12" si="1">AE7</f>
        <v>41728</v>
      </c>
      <c r="AJ7">
        <f t="shared" si="1"/>
        <v>168</v>
      </c>
    </row>
    <row r="8" spans="1:36" ht="17" x14ac:dyDescent="0.2">
      <c r="A8" s="4" t="s">
        <v>434</v>
      </c>
      <c r="B8" s="65">
        <v>99</v>
      </c>
      <c r="E8" s="4" t="s">
        <v>59</v>
      </c>
      <c r="F8" s="65">
        <v>22</v>
      </c>
      <c r="G8" s="65">
        <v>44</v>
      </c>
      <c r="H8" s="65">
        <v>38</v>
      </c>
      <c r="I8" s="65">
        <v>36</v>
      </c>
      <c r="J8" s="65">
        <v>140</v>
      </c>
      <c r="X8" s="4" t="s">
        <v>59</v>
      </c>
      <c r="Y8" s="65">
        <v>50</v>
      </c>
      <c r="Z8" s="65">
        <v>39</v>
      </c>
      <c r="AA8" s="65">
        <v>51</v>
      </c>
      <c r="AB8" s="65">
        <v>140</v>
      </c>
      <c r="AD8" s="4" t="s">
        <v>67</v>
      </c>
      <c r="AE8" s="65">
        <v>46762</v>
      </c>
      <c r="AF8" s="65">
        <v>171</v>
      </c>
      <c r="AH8" t="str">
        <f t="shared" si="0"/>
        <v>French</v>
      </c>
      <c r="AI8">
        <f t="shared" si="1"/>
        <v>46762</v>
      </c>
      <c r="AJ8">
        <f t="shared" si="1"/>
        <v>171</v>
      </c>
    </row>
    <row r="9" spans="1:36" ht="17" x14ac:dyDescent="0.2">
      <c r="A9" s="4" t="s">
        <v>435</v>
      </c>
      <c r="B9" s="65">
        <v>104</v>
      </c>
      <c r="E9" s="4" t="s">
        <v>39</v>
      </c>
      <c r="F9" s="65">
        <v>34</v>
      </c>
      <c r="G9" s="65">
        <v>27</v>
      </c>
      <c r="H9" s="65">
        <v>36</v>
      </c>
      <c r="I9" s="65">
        <v>42</v>
      </c>
      <c r="J9" s="65">
        <v>139</v>
      </c>
      <c r="X9" s="4" t="s">
        <v>39</v>
      </c>
      <c r="Y9" s="65">
        <v>44</v>
      </c>
      <c r="Z9" s="65">
        <v>46</v>
      </c>
      <c r="AA9" s="65">
        <v>49</v>
      </c>
      <c r="AB9" s="65">
        <v>139</v>
      </c>
      <c r="AD9" s="4" t="s">
        <v>34</v>
      </c>
      <c r="AE9" s="65">
        <v>40881</v>
      </c>
      <c r="AF9" s="65">
        <v>167</v>
      </c>
      <c r="AH9" t="str">
        <f t="shared" si="0"/>
        <v>German</v>
      </c>
      <c r="AI9">
        <f t="shared" si="1"/>
        <v>40881</v>
      </c>
      <c r="AJ9">
        <f t="shared" si="1"/>
        <v>167</v>
      </c>
    </row>
    <row r="10" spans="1:36" ht="17" x14ac:dyDescent="0.2">
      <c r="A10" s="4" t="s">
        <v>436</v>
      </c>
      <c r="B10" s="65">
        <v>112</v>
      </c>
      <c r="E10" s="4" t="s">
        <v>74</v>
      </c>
      <c r="F10" s="65">
        <v>39</v>
      </c>
      <c r="G10" s="65">
        <v>41</v>
      </c>
      <c r="H10" s="65">
        <v>31</v>
      </c>
      <c r="I10" s="65">
        <v>40</v>
      </c>
      <c r="J10" s="65">
        <v>151</v>
      </c>
      <c r="X10" s="4" t="s">
        <v>74</v>
      </c>
      <c r="Y10" s="65">
        <v>50</v>
      </c>
      <c r="Z10" s="65">
        <v>54</v>
      </c>
      <c r="AA10" s="65">
        <v>47</v>
      </c>
      <c r="AB10" s="65">
        <v>151</v>
      </c>
      <c r="AD10" s="4" t="s">
        <v>27</v>
      </c>
      <c r="AE10" s="65">
        <v>41044</v>
      </c>
      <c r="AF10" s="65">
        <v>162</v>
      </c>
      <c r="AH10" t="str">
        <f t="shared" si="0"/>
        <v>Hindi</v>
      </c>
      <c r="AI10">
        <f t="shared" si="1"/>
        <v>41044</v>
      </c>
      <c r="AJ10">
        <f t="shared" si="1"/>
        <v>162</v>
      </c>
    </row>
    <row r="11" spans="1:36" ht="17" x14ac:dyDescent="0.2">
      <c r="A11" s="4" t="s">
        <v>437</v>
      </c>
      <c r="B11" s="65">
        <v>86</v>
      </c>
      <c r="E11" s="4" t="s">
        <v>63</v>
      </c>
      <c r="F11" s="65">
        <v>31</v>
      </c>
      <c r="G11" s="65">
        <v>35</v>
      </c>
      <c r="H11" s="65">
        <v>43</v>
      </c>
      <c r="I11" s="65">
        <v>37</v>
      </c>
      <c r="J11" s="65">
        <v>146</v>
      </c>
      <c r="X11" s="4" t="s">
        <v>63</v>
      </c>
      <c r="Y11" s="65">
        <v>51</v>
      </c>
      <c r="Z11" s="65">
        <v>49</v>
      </c>
      <c r="AA11" s="65">
        <v>46</v>
      </c>
      <c r="AB11" s="65">
        <v>146</v>
      </c>
      <c r="AD11" s="4" t="s">
        <v>41</v>
      </c>
      <c r="AE11" s="65">
        <v>43557</v>
      </c>
      <c r="AF11" s="65">
        <v>179</v>
      </c>
      <c r="AH11" t="str">
        <f t="shared" si="0"/>
        <v>Mandarin</v>
      </c>
      <c r="AI11">
        <f t="shared" si="1"/>
        <v>43557</v>
      </c>
      <c r="AJ11">
        <f t="shared" si="1"/>
        <v>179</v>
      </c>
    </row>
    <row r="12" spans="1:36" ht="17" x14ac:dyDescent="0.2">
      <c r="A12" s="4" t="s">
        <v>438</v>
      </c>
      <c r="B12" s="65">
        <v>109</v>
      </c>
      <c r="E12" s="4" t="s">
        <v>48</v>
      </c>
      <c r="F12" s="65">
        <v>25</v>
      </c>
      <c r="G12" s="65">
        <v>29</v>
      </c>
      <c r="H12" s="65">
        <v>39</v>
      </c>
      <c r="I12" s="65">
        <v>23</v>
      </c>
      <c r="J12" s="65">
        <v>116</v>
      </c>
      <c r="X12" s="4" t="s">
        <v>48</v>
      </c>
      <c r="Y12" s="65">
        <v>45</v>
      </c>
      <c r="Z12" s="65">
        <v>34</v>
      </c>
      <c r="AA12" s="65">
        <v>37</v>
      </c>
      <c r="AB12" s="65">
        <v>116</v>
      </c>
      <c r="AD12" s="4" t="s">
        <v>50</v>
      </c>
      <c r="AE12" s="65">
        <v>40544</v>
      </c>
      <c r="AF12" s="65">
        <v>153</v>
      </c>
      <c r="AH12" t="str">
        <f t="shared" si="0"/>
        <v>Spanish</v>
      </c>
      <c r="AI12">
        <f t="shared" si="1"/>
        <v>40544</v>
      </c>
      <c r="AJ12">
        <f t="shared" si="1"/>
        <v>153</v>
      </c>
    </row>
    <row r="13" spans="1:36" ht="17" x14ac:dyDescent="0.2">
      <c r="A13" s="4" t="s">
        <v>439</v>
      </c>
      <c r="B13" s="65">
        <v>96</v>
      </c>
      <c r="E13" s="4" t="s">
        <v>44</v>
      </c>
      <c r="F13" s="65">
        <v>33</v>
      </c>
      <c r="G13" s="65">
        <v>38</v>
      </c>
      <c r="H13" s="65">
        <v>31</v>
      </c>
      <c r="I13" s="65">
        <v>48</v>
      </c>
      <c r="J13" s="65">
        <v>150</v>
      </c>
      <c r="X13" s="4" t="s">
        <v>44</v>
      </c>
      <c r="Y13" s="65">
        <v>52</v>
      </c>
      <c r="Z13" s="65">
        <v>48</v>
      </c>
      <c r="AA13" s="65">
        <v>50</v>
      </c>
      <c r="AB13" s="65">
        <v>150</v>
      </c>
      <c r="AD13" s="4" t="s">
        <v>403</v>
      </c>
      <c r="AE13" s="65">
        <v>254516</v>
      </c>
      <c r="AF13" s="65">
        <v>1000</v>
      </c>
    </row>
    <row r="14" spans="1:36" ht="17" x14ac:dyDescent="0.2">
      <c r="A14" s="4" t="s">
        <v>440</v>
      </c>
      <c r="B14" s="65">
        <v>95</v>
      </c>
      <c r="E14" s="4" t="s">
        <v>25</v>
      </c>
      <c r="F14" s="65">
        <v>44</v>
      </c>
      <c r="G14" s="65">
        <v>40</v>
      </c>
      <c r="H14" s="65">
        <v>31</v>
      </c>
      <c r="I14" s="65">
        <v>43</v>
      </c>
      <c r="J14" s="65">
        <v>158</v>
      </c>
      <c r="X14" s="4" t="s">
        <v>25</v>
      </c>
      <c r="Y14" s="65">
        <v>53</v>
      </c>
      <c r="Z14" s="65">
        <v>53</v>
      </c>
      <c r="AA14" s="65">
        <v>52</v>
      </c>
      <c r="AB14" s="65">
        <v>158</v>
      </c>
    </row>
    <row r="15" spans="1:36" ht="17" x14ac:dyDescent="0.2">
      <c r="A15" s="4" t="s">
        <v>441</v>
      </c>
      <c r="B15" s="65">
        <v>98</v>
      </c>
      <c r="E15" s="4" t="s">
        <v>403</v>
      </c>
      <c r="F15" s="65">
        <v>228</v>
      </c>
      <c r="G15" s="65">
        <v>254</v>
      </c>
      <c r="H15" s="65">
        <v>249</v>
      </c>
      <c r="I15" s="65">
        <v>269</v>
      </c>
      <c r="J15" s="65">
        <v>1000</v>
      </c>
      <c r="X15" s="4" t="s">
        <v>403</v>
      </c>
      <c r="Y15" s="65">
        <v>345</v>
      </c>
      <c r="Z15" s="65">
        <v>323</v>
      </c>
      <c r="AA15" s="65">
        <v>332</v>
      </c>
      <c r="AB15" s="65">
        <v>1000</v>
      </c>
    </row>
    <row r="16" spans="1:36" ht="17" x14ac:dyDescent="0.2">
      <c r="A16" s="4" t="s">
        <v>442</v>
      </c>
      <c r="B16" s="65">
        <v>93</v>
      </c>
    </row>
    <row r="17" spans="1:22" ht="17" x14ac:dyDescent="0.2">
      <c r="A17" s="4" t="s">
        <v>403</v>
      </c>
      <c r="B17" s="65">
        <v>1000</v>
      </c>
    </row>
    <row r="19" spans="1:22" ht="17" x14ac:dyDescent="0.2">
      <c r="E19" t="s">
        <v>462</v>
      </c>
      <c r="M19" s="5" t="s">
        <v>12</v>
      </c>
      <c r="N19" s="4" t="s">
        <v>474</v>
      </c>
    </row>
    <row r="21" spans="1:22" ht="34" x14ac:dyDescent="0.2">
      <c r="A21" s="6" t="s">
        <v>443</v>
      </c>
      <c r="E21" s="4"/>
      <c r="F21" s="5" t="s">
        <v>416</v>
      </c>
      <c r="G21" s="4"/>
      <c r="H21" s="4"/>
      <c r="I21" s="4"/>
      <c r="J21" s="4"/>
      <c r="M21" s="4"/>
      <c r="N21" s="5" t="s">
        <v>416</v>
      </c>
      <c r="O21" s="4"/>
      <c r="P21" s="4"/>
      <c r="Q21" s="4"/>
      <c r="R21" s="4"/>
      <c r="S21" s="4"/>
    </row>
    <row r="22" spans="1:22" ht="34" x14ac:dyDescent="0.2">
      <c r="E22" s="4"/>
      <c r="F22" s="4" t="s">
        <v>49</v>
      </c>
      <c r="G22" s="4" t="s">
        <v>64</v>
      </c>
      <c r="H22" s="4" t="s">
        <v>40</v>
      </c>
      <c r="I22" s="4" t="s">
        <v>26</v>
      </c>
      <c r="J22" s="4" t="s">
        <v>403</v>
      </c>
      <c r="M22" s="4"/>
      <c r="N22" s="4" t="s">
        <v>52</v>
      </c>
      <c r="O22" s="4" t="s">
        <v>36</v>
      </c>
      <c r="P22" s="4" t="s">
        <v>30</v>
      </c>
      <c r="Q22" s="4" t="s">
        <v>60</v>
      </c>
      <c r="R22" s="4" t="s">
        <v>68</v>
      </c>
      <c r="S22" s="4" t="s">
        <v>403</v>
      </c>
      <c r="U22" t="s">
        <v>482</v>
      </c>
      <c r="V22" t="s">
        <v>483</v>
      </c>
    </row>
    <row r="23" spans="1:22" ht="34" x14ac:dyDescent="0.2">
      <c r="E23" s="4" t="s">
        <v>423</v>
      </c>
      <c r="F23" s="65">
        <v>228</v>
      </c>
      <c r="G23" s="65">
        <v>254</v>
      </c>
      <c r="H23" s="65">
        <v>249</v>
      </c>
      <c r="I23" s="65">
        <v>269</v>
      </c>
      <c r="J23" s="65">
        <v>1000</v>
      </c>
      <c r="M23" s="4" t="s">
        <v>423</v>
      </c>
      <c r="N23" s="65">
        <v>180</v>
      </c>
      <c r="O23" s="65">
        <v>200</v>
      </c>
      <c r="P23" s="65">
        <v>207</v>
      </c>
      <c r="Q23" s="65">
        <v>208</v>
      </c>
      <c r="R23" s="65">
        <v>205</v>
      </c>
      <c r="S23" s="65">
        <v>1000</v>
      </c>
      <c r="U23" s="4" t="s">
        <v>25</v>
      </c>
      <c r="V23" s="4">
        <v>158</v>
      </c>
    </row>
    <row r="24" spans="1:22" ht="17" x14ac:dyDescent="0.2">
      <c r="U24" s="4" t="s">
        <v>74</v>
      </c>
      <c r="V24" s="4">
        <v>151</v>
      </c>
    </row>
    <row r="25" spans="1:22" ht="17" x14ac:dyDescent="0.2">
      <c r="A25" s="4"/>
      <c r="B25" s="4"/>
      <c r="U25" s="4" t="s">
        <v>44</v>
      </c>
      <c r="V25" s="4">
        <v>150</v>
      </c>
    </row>
    <row r="26" spans="1:22" ht="17" x14ac:dyDescent="0.2">
      <c r="A26" s="5" t="s">
        <v>402</v>
      </c>
      <c r="U26" s="4" t="s">
        <v>63</v>
      </c>
      <c r="V26" s="4">
        <v>146</v>
      </c>
    </row>
    <row r="27" spans="1:22" ht="17" x14ac:dyDescent="0.2">
      <c r="A27" s="4">
        <v>1003</v>
      </c>
      <c r="U27" s="4" t="s">
        <v>59</v>
      </c>
      <c r="V27" s="4">
        <v>140</v>
      </c>
    </row>
    <row r="28" spans="1:22" ht="17" x14ac:dyDescent="0.2">
      <c r="A28" s="4">
        <v>1005</v>
      </c>
      <c r="U28" s="4" t="s">
        <v>39</v>
      </c>
      <c r="V28" s="4">
        <v>139</v>
      </c>
    </row>
    <row r="29" spans="1:22" ht="17" x14ac:dyDescent="0.2">
      <c r="A29" s="4">
        <v>1006</v>
      </c>
      <c r="U29" s="4" t="s">
        <v>48</v>
      </c>
      <c r="V29" s="4">
        <v>116</v>
      </c>
    </row>
    <row r="30" spans="1:22" x14ac:dyDescent="0.2">
      <c r="A30" s="4">
        <v>1035</v>
      </c>
    </row>
    <row r="31" spans="1:22" x14ac:dyDescent="0.2">
      <c r="A31" s="4">
        <v>1037</v>
      </c>
    </row>
    <row r="32" spans="1:22" x14ac:dyDescent="0.2">
      <c r="A32" s="4">
        <v>1050</v>
      </c>
    </row>
    <row r="33" spans="1:14" x14ac:dyDescent="0.2">
      <c r="A33" s="4">
        <v>1055</v>
      </c>
    </row>
    <row r="34" spans="1:14" x14ac:dyDescent="0.2">
      <c r="A34" s="4">
        <v>1062</v>
      </c>
    </row>
    <row r="35" spans="1:14" x14ac:dyDescent="0.2">
      <c r="A35" s="4">
        <v>1075</v>
      </c>
    </row>
    <row r="36" spans="1:14" ht="17" x14ac:dyDescent="0.2">
      <c r="A36" s="4">
        <v>1081</v>
      </c>
      <c r="M36" s="5" t="s">
        <v>12</v>
      </c>
      <c r="N36" s="4" t="s">
        <v>474</v>
      </c>
    </row>
    <row r="37" spans="1:14" x14ac:dyDescent="0.2">
      <c r="A37" s="4">
        <v>1090</v>
      </c>
    </row>
    <row r="38" spans="1:14" ht="34" x14ac:dyDescent="0.2">
      <c r="A38" s="4">
        <v>1101</v>
      </c>
      <c r="M38" s="5" t="s">
        <v>402</v>
      </c>
      <c r="N38" s="4" t="s">
        <v>423</v>
      </c>
    </row>
    <row r="39" spans="1:14" ht="17" x14ac:dyDescent="0.2">
      <c r="A39" s="4">
        <v>1103</v>
      </c>
      <c r="M39" s="4" t="s">
        <v>24</v>
      </c>
      <c r="N39" s="65">
        <v>150</v>
      </c>
    </row>
    <row r="40" spans="1:14" ht="17" x14ac:dyDescent="0.2">
      <c r="A40" s="4">
        <v>1110</v>
      </c>
      <c r="M40" s="4" t="s">
        <v>62</v>
      </c>
      <c r="N40" s="65">
        <v>146</v>
      </c>
    </row>
    <row r="41" spans="1:14" ht="34" x14ac:dyDescent="0.2">
      <c r="A41" s="4">
        <v>1114</v>
      </c>
      <c r="M41" s="4" t="s">
        <v>46</v>
      </c>
      <c r="N41" s="65">
        <v>130</v>
      </c>
    </row>
    <row r="42" spans="1:14" ht="17" x14ac:dyDescent="0.2">
      <c r="A42" s="4">
        <v>1118</v>
      </c>
      <c r="M42" s="4" t="s">
        <v>33</v>
      </c>
      <c r="N42" s="65">
        <v>142</v>
      </c>
    </row>
    <row r="43" spans="1:14" ht="17" x14ac:dyDescent="0.2">
      <c r="A43" s="4">
        <v>1123</v>
      </c>
      <c r="M43" s="4" t="s">
        <v>55</v>
      </c>
      <c r="N43" s="65">
        <v>157</v>
      </c>
    </row>
    <row r="44" spans="1:14" ht="17" x14ac:dyDescent="0.2">
      <c r="A44" s="4">
        <v>1148</v>
      </c>
      <c r="M44" s="4" t="s">
        <v>79</v>
      </c>
      <c r="N44" s="65">
        <v>146</v>
      </c>
    </row>
    <row r="45" spans="1:14" ht="17" x14ac:dyDescent="0.2">
      <c r="A45" s="4">
        <v>1149</v>
      </c>
      <c r="M45" s="4" t="s">
        <v>43</v>
      </c>
      <c r="N45" s="65">
        <v>129</v>
      </c>
    </row>
    <row r="46" spans="1:14" ht="17" x14ac:dyDescent="0.2">
      <c r="A46" s="4">
        <v>1150</v>
      </c>
      <c r="M46" s="4" t="s">
        <v>403</v>
      </c>
      <c r="N46" s="65">
        <v>1000</v>
      </c>
    </row>
    <row r="47" spans="1:14" x14ac:dyDescent="0.2">
      <c r="A47" s="4">
        <v>1162</v>
      </c>
    </row>
    <row r="48" spans="1:14" x14ac:dyDescent="0.2">
      <c r="A48" s="4">
        <v>1169</v>
      </c>
    </row>
    <row r="49" spans="1:1" x14ac:dyDescent="0.2">
      <c r="A49" s="4">
        <v>1175</v>
      </c>
    </row>
    <row r="50" spans="1:1" x14ac:dyDescent="0.2">
      <c r="A50" s="4">
        <v>1179</v>
      </c>
    </row>
    <row r="51" spans="1:1" x14ac:dyDescent="0.2">
      <c r="A51" s="4">
        <v>1185</v>
      </c>
    </row>
    <row r="52" spans="1:1" x14ac:dyDescent="0.2">
      <c r="A52" s="4">
        <v>1194</v>
      </c>
    </row>
    <row r="53" spans="1:1" x14ac:dyDescent="0.2">
      <c r="A53" s="4">
        <v>1214</v>
      </c>
    </row>
    <row r="54" spans="1:1" x14ac:dyDescent="0.2">
      <c r="A54" s="4">
        <v>1215</v>
      </c>
    </row>
    <row r="55" spans="1:1" x14ac:dyDescent="0.2">
      <c r="A55" s="4">
        <v>1222</v>
      </c>
    </row>
    <row r="56" spans="1:1" x14ac:dyDescent="0.2">
      <c r="A56" s="4">
        <v>1228</v>
      </c>
    </row>
    <row r="57" spans="1:1" x14ac:dyDescent="0.2">
      <c r="A57" s="4">
        <v>1235</v>
      </c>
    </row>
    <row r="58" spans="1:1" x14ac:dyDescent="0.2">
      <c r="A58" s="4">
        <v>1253</v>
      </c>
    </row>
    <row r="59" spans="1:1" x14ac:dyDescent="0.2">
      <c r="A59" s="4">
        <v>1255</v>
      </c>
    </row>
    <row r="60" spans="1:1" x14ac:dyDescent="0.2">
      <c r="A60" s="4">
        <v>1257</v>
      </c>
    </row>
    <row r="61" spans="1:1" x14ac:dyDescent="0.2">
      <c r="A61" s="4">
        <v>1260</v>
      </c>
    </row>
    <row r="62" spans="1:1" x14ac:dyDescent="0.2">
      <c r="A62" s="4">
        <v>1269</v>
      </c>
    </row>
    <row r="63" spans="1:1" x14ac:dyDescent="0.2">
      <c r="A63" s="4">
        <v>1272</v>
      </c>
    </row>
    <row r="64" spans="1:1" x14ac:dyDescent="0.2">
      <c r="A64" s="4">
        <v>1282</v>
      </c>
    </row>
    <row r="65" spans="1:1" x14ac:dyDescent="0.2">
      <c r="A65" s="4">
        <v>1284</v>
      </c>
    </row>
    <row r="66" spans="1:1" x14ac:dyDescent="0.2">
      <c r="A66" s="4">
        <v>1300</v>
      </c>
    </row>
    <row r="67" spans="1:1" x14ac:dyDescent="0.2">
      <c r="A67" s="4">
        <v>1303</v>
      </c>
    </row>
    <row r="68" spans="1:1" x14ac:dyDescent="0.2">
      <c r="A68" s="4">
        <v>1333</v>
      </c>
    </row>
    <row r="69" spans="1:1" x14ac:dyDescent="0.2">
      <c r="A69" s="4">
        <v>1336</v>
      </c>
    </row>
    <row r="70" spans="1:1" x14ac:dyDescent="0.2">
      <c r="A70" s="4">
        <v>1337</v>
      </c>
    </row>
    <row r="71" spans="1:1" x14ac:dyDescent="0.2">
      <c r="A71" s="4">
        <v>1338</v>
      </c>
    </row>
    <row r="72" spans="1:1" x14ac:dyDescent="0.2">
      <c r="A72" s="4">
        <v>1354</v>
      </c>
    </row>
    <row r="73" spans="1:1" x14ac:dyDescent="0.2">
      <c r="A73" s="4">
        <v>1364</v>
      </c>
    </row>
    <row r="74" spans="1:1" x14ac:dyDescent="0.2">
      <c r="A74" s="4">
        <v>1373</v>
      </c>
    </row>
    <row r="75" spans="1:1" x14ac:dyDescent="0.2">
      <c r="A75" s="4">
        <v>1379</v>
      </c>
    </row>
    <row r="76" spans="1:1" x14ac:dyDescent="0.2">
      <c r="A76" s="4">
        <v>1385</v>
      </c>
    </row>
    <row r="77" spans="1:1" x14ac:dyDescent="0.2">
      <c r="A77" s="4">
        <v>1388</v>
      </c>
    </row>
    <row r="78" spans="1:1" x14ac:dyDescent="0.2">
      <c r="A78" s="4">
        <v>1390</v>
      </c>
    </row>
    <row r="79" spans="1:1" x14ac:dyDescent="0.2">
      <c r="A79" s="4">
        <v>1393</v>
      </c>
    </row>
    <row r="80" spans="1:1" x14ac:dyDescent="0.2">
      <c r="A80" s="4">
        <v>1408</v>
      </c>
    </row>
    <row r="81" spans="1:1" x14ac:dyDescent="0.2">
      <c r="A81" s="4">
        <v>1413</v>
      </c>
    </row>
    <row r="82" spans="1:1" x14ac:dyDescent="0.2">
      <c r="A82" s="4">
        <v>1419</v>
      </c>
    </row>
    <row r="83" spans="1:1" x14ac:dyDescent="0.2">
      <c r="A83" s="4">
        <v>1420</v>
      </c>
    </row>
    <row r="84" spans="1:1" x14ac:dyDescent="0.2">
      <c r="A84" s="4">
        <v>1425</v>
      </c>
    </row>
    <row r="85" spans="1:1" x14ac:dyDescent="0.2">
      <c r="A85" s="4">
        <v>1433</v>
      </c>
    </row>
    <row r="86" spans="1:1" x14ac:dyDescent="0.2">
      <c r="A86" s="4">
        <v>1443</v>
      </c>
    </row>
    <row r="87" spans="1:1" x14ac:dyDescent="0.2">
      <c r="A87" s="4">
        <v>1481</v>
      </c>
    </row>
    <row r="88" spans="1:1" x14ac:dyDescent="0.2">
      <c r="A88" s="4">
        <v>1495</v>
      </c>
    </row>
    <row r="89" spans="1:1" x14ac:dyDescent="0.2">
      <c r="A89" s="4">
        <v>1528</v>
      </c>
    </row>
    <row r="90" spans="1:1" x14ac:dyDescent="0.2">
      <c r="A90" s="4">
        <v>1534</v>
      </c>
    </row>
    <row r="91" spans="1:1" x14ac:dyDescent="0.2">
      <c r="A91" s="4">
        <v>1539</v>
      </c>
    </row>
    <row r="92" spans="1:1" x14ac:dyDescent="0.2">
      <c r="A92" s="4">
        <v>1570</v>
      </c>
    </row>
    <row r="93" spans="1:1" x14ac:dyDescent="0.2">
      <c r="A93" s="4">
        <v>1575</v>
      </c>
    </row>
    <row r="94" spans="1:1" x14ac:dyDescent="0.2">
      <c r="A94" s="4">
        <v>1576</v>
      </c>
    </row>
    <row r="95" spans="1:1" x14ac:dyDescent="0.2">
      <c r="A95" s="4">
        <v>1609</v>
      </c>
    </row>
    <row r="96" spans="1:1" x14ac:dyDescent="0.2">
      <c r="A96" s="4">
        <v>1612</v>
      </c>
    </row>
    <row r="97" spans="1:1" x14ac:dyDescent="0.2">
      <c r="A97" s="4">
        <v>1635</v>
      </c>
    </row>
    <row r="98" spans="1:1" x14ac:dyDescent="0.2">
      <c r="A98" s="4">
        <v>1636</v>
      </c>
    </row>
    <row r="99" spans="1:1" x14ac:dyDescent="0.2">
      <c r="A99" s="4">
        <v>1637</v>
      </c>
    </row>
    <row r="100" spans="1:1" x14ac:dyDescent="0.2">
      <c r="A100" s="4">
        <v>1650</v>
      </c>
    </row>
    <row r="101" spans="1:1" x14ac:dyDescent="0.2">
      <c r="A101" s="4">
        <v>1661</v>
      </c>
    </row>
    <row r="102" spans="1:1" x14ac:dyDescent="0.2">
      <c r="A102" s="4">
        <v>1665</v>
      </c>
    </row>
    <row r="103" spans="1:1" x14ac:dyDescent="0.2">
      <c r="A103" s="4">
        <v>1672</v>
      </c>
    </row>
    <row r="104" spans="1:1" x14ac:dyDescent="0.2">
      <c r="A104" s="4">
        <v>1674</v>
      </c>
    </row>
    <row r="105" spans="1:1" x14ac:dyDescent="0.2">
      <c r="A105" s="4">
        <v>1687</v>
      </c>
    </row>
    <row r="106" spans="1:1" x14ac:dyDescent="0.2">
      <c r="A106" s="4">
        <v>1691</v>
      </c>
    </row>
    <row r="107" spans="1:1" x14ac:dyDescent="0.2">
      <c r="A107" s="4">
        <v>1697</v>
      </c>
    </row>
    <row r="108" spans="1:1" x14ac:dyDescent="0.2">
      <c r="A108" s="4">
        <v>1699</v>
      </c>
    </row>
    <row r="109" spans="1:1" x14ac:dyDescent="0.2">
      <c r="A109" s="4">
        <v>1714</v>
      </c>
    </row>
    <row r="110" spans="1:1" x14ac:dyDescent="0.2">
      <c r="A110" s="4">
        <v>1715</v>
      </c>
    </row>
    <row r="111" spans="1:1" x14ac:dyDescent="0.2">
      <c r="A111" s="4">
        <v>1754</v>
      </c>
    </row>
    <row r="112" spans="1:1" x14ac:dyDescent="0.2">
      <c r="A112" s="4">
        <v>1765</v>
      </c>
    </row>
    <row r="113" spans="1:1" x14ac:dyDescent="0.2">
      <c r="A113" s="4">
        <v>1776</v>
      </c>
    </row>
    <row r="114" spans="1:1" x14ac:dyDescent="0.2">
      <c r="A114" s="4">
        <v>1782</v>
      </c>
    </row>
    <row r="115" spans="1:1" x14ac:dyDescent="0.2">
      <c r="A115" s="4">
        <v>1784</v>
      </c>
    </row>
    <row r="116" spans="1:1" x14ac:dyDescent="0.2">
      <c r="A116" s="4">
        <v>1790</v>
      </c>
    </row>
    <row r="117" spans="1:1" x14ac:dyDescent="0.2">
      <c r="A117" s="4">
        <v>1798</v>
      </c>
    </row>
    <row r="118" spans="1:1" x14ac:dyDescent="0.2">
      <c r="A118" s="4">
        <v>1801</v>
      </c>
    </row>
    <row r="119" spans="1:1" x14ac:dyDescent="0.2">
      <c r="A119" s="4">
        <v>1805</v>
      </c>
    </row>
    <row r="120" spans="1:1" x14ac:dyDescent="0.2">
      <c r="A120" s="4">
        <v>1813</v>
      </c>
    </row>
    <row r="121" spans="1:1" x14ac:dyDescent="0.2">
      <c r="A121" s="4">
        <v>1831</v>
      </c>
    </row>
    <row r="122" spans="1:1" x14ac:dyDescent="0.2">
      <c r="A122" s="4">
        <v>1846</v>
      </c>
    </row>
    <row r="123" spans="1:1" x14ac:dyDescent="0.2">
      <c r="A123" s="4">
        <v>1851</v>
      </c>
    </row>
    <row r="124" spans="1:1" x14ac:dyDescent="0.2">
      <c r="A124" s="4">
        <v>1856</v>
      </c>
    </row>
    <row r="125" spans="1:1" x14ac:dyDescent="0.2">
      <c r="A125" s="4">
        <v>1857</v>
      </c>
    </row>
    <row r="126" spans="1:1" x14ac:dyDescent="0.2">
      <c r="A126" s="4">
        <v>1897</v>
      </c>
    </row>
    <row r="127" spans="1:1" x14ac:dyDescent="0.2">
      <c r="A127" s="4">
        <v>1912</v>
      </c>
    </row>
    <row r="128" spans="1:1" x14ac:dyDescent="0.2">
      <c r="A128" s="4">
        <v>1922</v>
      </c>
    </row>
    <row r="129" spans="1:1" x14ac:dyDescent="0.2">
      <c r="A129" s="4">
        <v>1932</v>
      </c>
    </row>
    <row r="130" spans="1:1" x14ac:dyDescent="0.2">
      <c r="A130" s="4">
        <v>1947</v>
      </c>
    </row>
    <row r="131" spans="1:1" x14ac:dyDescent="0.2">
      <c r="A131" s="4">
        <v>1953</v>
      </c>
    </row>
    <row r="132" spans="1:1" x14ac:dyDescent="0.2">
      <c r="A132" s="4">
        <v>1970</v>
      </c>
    </row>
    <row r="133" spans="1:1" x14ac:dyDescent="0.2">
      <c r="A133" s="4">
        <v>1976</v>
      </c>
    </row>
    <row r="134" spans="1:1" x14ac:dyDescent="0.2">
      <c r="A134" s="4">
        <v>2011</v>
      </c>
    </row>
    <row r="135" spans="1:1" x14ac:dyDescent="0.2">
      <c r="A135" s="4">
        <v>2039</v>
      </c>
    </row>
    <row r="136" spans="1:1" x14ac:dyDescent="0.2">
      <c r="A136" s="4">
        <v>2040</v>
      </c>
    </row>
    <row r="137" spans="1:1" x14ac:dyDescent="0.2">
      <c r="A137" s="4">
        <v>2057</v>
      </c>
    </row>
    <row r="138" spans="1:1" x14ac:dyDescent="0.2">
      <c r="A138" s="4">
        <v>2062</v>
      </c>
    </row>
    <row r="139" spans="1:1" x14ac:dyDescent="0.2">
      <c r="A139" s="4">
        <v>2075</v>
      </c>
    </row>
    <row r="140" spans="1:1" x14ac:dyDescent="0.2">
      <c r="A140" s="4">
        <v>2079</v>
      </c>
    </row>
    <row r="141" spans="1:1" x14ac:dyDescent="0.2">
      <c r="A141" s="4">
        <v>2086</v>
      </c>
    </row>
    <row r="142" spans="1:1" x14ac:dyDescent="0.2">
      <c r="A142" s="4">
        <v>2095</v>
      </c>
    </row>
    <row r="143" spans="1:1" x14ac:dyDescent="0.2">
      <c r="A143" s="4">
        <v>2099</v>
      </c>
    </row>
    <row r="144" spans="1:1" x14ac:dyDescent="0.2">
      <c r="A144" s="4">
        <v>2146</v>
      </c>
    </row>
    <row r="145" spans="1:1" x14ac:dyDescent="0.2">
      <c r="A145" s="4">
        <v>2147</v>
      </c>
    </row>
    <row r="146" spans="1:1" x14ac:dyDescent="0.2">
      <c r="A146" s="4">
        <v>2150</v>
      </c>
    </row>
    <row r="147" spans="1:1" x14ac:dyDescent="0.2">
      <c r="A147" s="4">
        <v>2154</v>
      </c>
    </row>
    <row r="148" spans="1:1" x14ac:dyDescent="0.2">
      <c r="A148" s="4">
        <v>2165</v>
      </c>
    </row>
    <row r="149" spans="1:1" x14ac:dyDescent="0.2">
      <c r="A149" s="4">
        <v>2170</v>
      </c>
    </row>
    <row r="150" spans="1:1" x14ac:dyDescent="0.2">
      <c r="A150" s="4">
        <v>2180</v>
      </c>
    </row>
    <row r="151" spans="1:1" x14ac:dyDescent="0.2">
      <c r="A151" s="4">
        <v>2186</v>
      </c>
    </row>
    <row r="152" spans="1:1" x14ac:dyDescent="0.2">
      <c r="A152" s="4">
        <v>2190</v>
      </c>
    </row>
    <row r="153" spans="1:1" x14ac:dyDescent="0.2">
      <c r="A153" s="4">
        <v>2214</v>
      </c>
    </row>
    <row r="154" spans="1:1" x14ac:dyDescent="0.2">
      <c r="A154" s="4">
        <v>2220</v>
      </c>
    </row>
    <row r="155" spans="1:1" x14ac:dyDescent="0.2">
      <c r="A155" s="4">
        <v>2237</v>
      </c>
    </row>
    <row r="156" spans="1:1" x14ac:dyDescent="0.2">
      <c r="A156" s="4">
        <v>2243</v>
      </c>
    </row>
    <row r="157" spans="1:1" x14ac:dyDescent="0.2">
      <c r="A157" s="4">
        <v>2291</v>
      </c>
    </row>
    <row r="158" spans="1:1" x14ac:dyDescent="0.2">
      <c r="A158" s="4">
        <v>2306</v>
      </c>
    </row>
    <row r="159" spans="1:1" x14ac:dyDescent="0.2">
      <c r="A159" s="4">
        <v>2319</v>
      </c>
    </row>
    <row r="160" spans="1:1" x14ac:dyDescent="0.2">
      <c r="A160" s="4">
        <v>2321</v>
      </c>
    </row>
    <row r="161" spans="1:1" x14ac:dyDescent="0.2">
      <c r="A161" s="4">
        <v>2324</v>
      </c>
    </row>
    <row r="162" spans="1:1" x14ac:dyDescent="0.2">
      <c r="A162" s="4">
        <v>2334</v>
      </c>
    </row>
    <row r="163" spans="1:1" x14ac:dyDescent="0.2">
      <c r="A163" s="4">
        <v>2361</v>
      </c>
    </row>
    <row r="164" spans="1:1" x14ac:dyDescent="0.2">
      <c r="A164" s="4">
        <v>2363</v>
      </c>
    </row>
    <row r="165" spans="1:1" x14ac:dyDescent="0.2">
      <c r="A165" s="4">
        <v>2381</v>
      </c>
    </row>
    <row r="166" spans="1:1" x14ac:dyDescent="0.2">
      <c r="A166" s="4">
        <v>2382</v>
      </c>
    </row>
    <row r="167" spans="1:1" x14ac:dyDescent="0.2">
      <c r="A167" s="4">
        <v>2396</v>
      </c>
    </row>
    <row r="168" spans="1:1" x14ac:dyDescent="0.2">
      <c r="A168" s="4">
        <v>2400</v>
      </c>
    </row>
    <row r="169" spans="1:1" x14ac:dyDescent="0.2">
      <c r="A169" s="4">
        <v>2401</v>
      </c>
    </row>
    <row r="170" spans="1:1" x14ac:dyDescent="0.2">
      <c r="A170" s="4">
        <v>2410</v>
      </c>
    </row>
    <row r="171" spans="1:1" x14ac:dyDescent="0.2">
      <c r="A171" s="4">
        <v>2418</v>
      </c>
    </row>
    <row r="172" spans="1:1" x14ac:dyDescent="0.2">
      <c r="A172" s="4">
        <v>2428</v>
      </c>
    </row>
    <row r="173" spans="1:1" x14ac:dyDescent="0.2">
      <c r="A173" s="4">
        <v>2441</v>
      </c>
    </row>
    <row r="174" spans="1:1" x14ac:dyDescent="0.2">
      <c r="A174" s="4">
        <v>2457</v>
      </c>
    </row>
    <row r="175" spans="1:1" x14ac:dyDescent="0.2">
      <c r="A175" s="4">
        <v>2466</v>
      </c>
    </row>
    <row r="176" spans="1:1" x14ac:dyDescent="0.2">
      <c r="A176" s="4">
        <v>2472</v>
      </c>
    </row>
    <row r="177" spans="1:1" x14ac:dyDescent="0.2">
      <c r="A177" s="4">
        <v>2477</v>
      </c>
    </row>
    <row r="178" spans="1:1" x14ac:dyDescent="0.2">
      <c r="A178" s="4">
        <v>2480</v>
      </c>
    </row>
    <row r="179" spans="1:1" x14ac:dyDescent="0.2">
      <c r="A179" s="4">
        <v>2481</v>
      </c>
    </row>
    <row r="180" spans="1:1" x14ac:dyDescent="0.2">
      <c r="A180" s="4">
        <v>2482</v>
      </c>
    </row>
    <row r="181" spans="1:1" x14ac:dyDescent="0.2">
      <c r="A181" s="4">
        <v>2490</v>
      </c>
    </row>
    <row r="182" spans="1:1" x14ac:dyDescent="0.2">
      <c r="A182" s="4">
        <v>2497</v>
      </c>
    </row>
    <row r="183" spans="1:1" x14ac:dyDescent="0.2">
      <c r="A183" s="4">
        <v>2498</v>
      </c>
    </row>
    <row r="184" spans="1:1" x14ac:dyDescent="0.2">
      <c r="A184" s="4">
        <v>2504</v>
      </c>
    </row>
    <row r="185" spans="1:1" x14ac:dyDescent="0.2">
      <c r="A185" s="4">
        <v>2517</v>
      </c>
    </row>
    <row r="186" spans="1:1" x14ac:dyDescent="0.2">
      <c r="A186" s="4">
        <v>2518</v>
      </c>
    </row>
    <row r="187" spans="1:1" x14ac:dyDescent="0.2">
      <c r="A187" s="4">
        <v>2521</v>
      </c>
    </row>
    <row r="188" spans="1:1" x14ac:dyDescent="0.2">
      <c r="A188" s="4">
        <v>2533</v>
      </c>
    </row>
    <row r="189" spans="1:1" x14ac:dyDescent="0.2">
      <c r="A189" s="4">
        <v>2536</v>
      </c>
    </row>
    <row r="190" spans="1:1" x14ac:dyDescent="0.2">
      <c r="A190" s="4">
        <v>2546</v>
      </c>
    </row>
    <row r="191" spans="1:1" x14ac:dyDescent="0.2">
      <c r="A191" s="4">
        <v>2549</v>
      </c>
    </row>
    <row r="192" spans="1:1" x14ac:dyDescent="0.2">
      <c r="A192" s="4">
        <v>2565</v>
      </c>
    </row>
    <row r="193" spans="1:1" x14ac:dyDescent="0.2">
      <c r="A193" s="4">
        <v>2581</v>
      </c>
    </row>
    <row r="194" spans="1:1" x14ac:dyDescent="0.2">
      <c r="A194" s="4">
        <v>2593</v>
      </c>
    </row>
    <row r="195" spans="1:1" x14ac:dyDescent="0.2">
      <c r="A195" s="4">
        <v>2603</v>
      </c>
    </row>
    <row r="196" spans="1:1" x14ac:dyDescent="0.2">
      <c r="A196" s="4">
        <v>2613</v>
      </c>
    </row>
    <row r="197" spans="1:1" x14ac:dyDescent="0.2">
      <c r="A197" s="4">
        <v>2639</v>
      </c>
    </row>
    <row r="198" spans="1:1" x14ac:dyDescent="0.2">
      <c r="A198" s="4">
        <v>2647</v>
      </c>
    </row>
    <row r="199" spans="1:1" x14ac:dyDescent="0.2">
      <c r="A199" s="4">
        <v>2660</v>
      </c>
    </row>
    <row r="200" spans="1:1" x14ac:dyDescent="0.2">
      <c r="A200" s="4">
        <v>2664</v>
      </c>
    </row>
    <row r="201" spans="1:1" x14ac:dyDescent="0.2">
      <c r="A201" s="4">
        <v>2675</v>
      </c>
    </row>
    <row r="202" spans="1:1" x14ac:dyDescent="0.2">
      <c r="A202" s="4">
        <v>2690</v>
      </c>
    </row>
    <row r="203" spans="1:1" x14ac:dyDescent="0.2">
      <c r="A203" s="4">
        <v>2697</v>
      </c>
    </row>
    <row r="204" spans="1:1" x14ac:dyDescent="0.2">
      <c r="A204" s="4">
        <v>2701</v>
      </c>
    </row>
    <row r="205" spans="1:1" x14ac:dyDescent="0.2">
      <c r="A205" s="4">
        <v>2714</v>
      </c>
    </row>
    <row r="206" spans="1:1" x14ac:dyDescent="0.2">
      <c r="A206" s="4">
        <v>2723</v>
      </c>
    </row>
    <row r="207" spans="1:1" x14ac:dyDescent="0.2">
      <c r="A207" s="4">
        <v>2727</v>
      </c>
    </row>
    <row r="208" spans="1:1" x14ac:dyDescent="0.2">
      <c r="A208" s="4">
        <v>2731</v>
      </c>
    </row>
    <row r="209" spans="1:1" x14ac:dyDescent="0.2">
      <c r="A209" s="4">
        <v>2734</v>
      </c>
    </row>
    <row r="210" spans="1:1" x14ac:dyDescent="0.2">
      <c r="A210" s="4">
        <v>2739</v>
      </c>
    </row>
    <row r="211" spans="1:1" x14ac:dyDescent="0.2">
      <c r="A211" s="4">
        <v>2766</v>
      </c>
    </row>
    <row r="212" spans="1:1" x14ac:dyDescent="0.2">
      <c r="A212" s="4">
        <v>2784</v>
      </c>
    </row>
    <row r="213" spans="1:1" x14ac:dyDescent="0.2">
      <c r="A213" s="4">
        <v>2788</v>
      </c>
    </row>
    <row r="214" spans="1:1" x14ac:dyDescent="0.2">
      <c r="A214" s="4">
        <v>2808</v>
      </c>
    </row>
    <row r="215" spans="1:1" x14ac:dyDescent="0.2">
      <c r="A215" s="4">
        <v>2820</v>
      </c>
    </row>
    <row r="216" spans="1:1" x14ac:dyDescent="0.2">
      <c r="A216" s="4">
        <v>2829</v>
      </c>
    </row>
    <row r="217" spans="1:1" x14ac:dyDescent="0.2">
      <c r="A217" s="4">
        <v>2830</v>
      </c>
    </row>
    <row r="218" spans="1:1" x14ac:dyDescent="0.2">
      <c r="A218" s="4">
        <v>2836</v>
      </c>
    </row>
    <row r="219" spans="1:1" x14ac:dyDescent="0.2">
      <c r="A219" s="4">
        <v>2847</v>
      </c>
    </row>
    <row r="220" spans="1:1" x14ac:dyDescent="0.2">
      <c r="A220" s="4">
        <v>2851</v>
      </c>
    </row>
    <row r="221" spans="1:1" x14ac:dyDescent="0.2">
      <c r="A221" s="4">
        <v>2854</v>
      </c>
    </row>
    <row r="222" spans="1:1" x14ac:dyDescent="0.2">
      <c r="A222" s="4">
        <v>2884</v>
      </c>
    </row>
    <row r="223" spans="1:1" x14ac:dyDescent="0.2">
      <c r="A223" s="4">
        <v>2886</v>
      </c>
    </row>
    <row r="224" spans="1:1" x14ac:dyDescent="0.2">
      <c r="A224" s="4">
        <v>2904</v>
      </c>
    </row>
    <row r="225" spans="1:1" x14ac:dyDescent="0.2">
      <c r="A225" s="4">
        <v>2908</v>
      </c>
    </row>
    <row r="226" spans="1:1" x14ac:dyDescent="0.2">
      <c r="A226" s="4">
        <v>2914</v>
      </c>
    </row>
    <row r="227" spans="1:1" x14ac:dyDescent="0.2">
      <c r="A227" s="4">
        <v>2942</v>
      </c>
    </row>
    <row r="228" spans="1:1" x14ac:dyDescent="0.2">
      <c r="A228" s="4">
        <v>2960</v>
      </c>
    </row>
    <row r="229" spans="1:1" x14ac:dyDescent="0.2">
      <c r="A229" s="4">
        <v>2981</v>
      </c>
    </row>
    <row r="230" spans="1:1" x14ac:dyDescent="0.2">
      <c r="A230" s="4">
        <v>2995</v>
      </c>
    </row>
    <row r="231" spans="1:1" x14ac:dyDescent="0.2">
      <c r="A231" s="4">
        <v>3004</v>
      </c>
    </row>
    <row r="232" spans="1:1" x14ac:dyDescent="0.2">
      <c r="A232" s="4">
        <v>3009</v>
      </c>
    </row>
    <row r="233" spans="1:1" x14ac:dyDescent="0.2">
      <c r="A233" s="4">
        <v>3010</v>
      </c>
    </row>
    <row r="234" spans="1:1" x14ac:dyDescent="0.2">
      <c r="A234" s="4">
        <v>3035</v>
      </c>
    </row>
    <row r="235" spans="1:1" x14ac:dyDescent="0.2">
      <c r="A235" s="4">
        <v>3078</v>
      </c>
    </row>
    <row r="236" spans="1:1" x14ac:dyDescent="0.2">
      <c r="A236" s="4">
        <v>3083</v>
      </c>
    </row>
    <row r="237" spans="1:1" x14ac:dyDescent="0.2">
      <c r="A237" s="4">
        <v>3102</v>
      </c>
    </row>
    <row r="238" spans="1:1" x14ac:dyDescent="0.2">
      <c r="A238" s="4">
        <v>3119</v>
      </c>
    </row>
    <row r="239" spans="1:1" x14ac:dyDescent="0.2">
      <c r="A239" s="4">
        <v>3131</v>
      </c>
    </row>
    <row r="240" spans="1:1" x14ac:dyDescent="0.2">
      <c r="A240" s="4">
        <v>3135</v>
      </c>
    </row>
    <row r="241" spans="1:1" x14ac:dyDescent="0.2">
      <c r="A241" s="4">
        <v>3162</v>
      </c>
    </row>
    <row r="242" spans="1:1" x14ac:dyDescent="0.2">
      <c r="A242" s="4">
        <v>3163</v>
      </c>
    </row>
    <row r="243" spans="1:1" x14ac:dyDescent="0.2">
      <c r="A243" s="4">
        <v>3164</v>
      </c>
    </row>
    <row r="244" spans="1:1" x14ac:dyDescent="0.2">
      <c r="A244" s="4">
        <v>3168</v>
      </c>
    </row>
    <row r="245" spans="1:1" x14ac:dyDescent="0.2">
      <c r="A245" s="4">
        <v>3173</v>
      </c>
    </row>
    <row r="246" spans="1:1" x14ac:dyDescent="0.2">
      <c r="A246" s="4">
        <v>3178</v>
      </c>
    </row>
    <row r="247" spans="1:1" x14ac:dyDescent="0.2">
      <c r="A247" s="4">
        <v>3195</v>
      </c>
    </row>
    <row r="248" spans="1:1" x14ac:dyDescent="0.2">
      <c r="A248" s="4">
        <v>3202</v>
      </c>
    </row>
    <row r="249" spans="1:1" x14ac:dyDescent="0.2">
      <c r="A249" s="4">
        <v>3209</v>
      </c>
    </row>
    <row r="250" spans="1:1" x14ac:dyDescent="0.2">
      <c r="A250" s="4">
        <v>3214</v>
      </c>
    </row>
    <row r="251" spans="1:1" x14ac:dyDescent="0.2">
      <c r="A251" s="4">
        <v>3217</v>
      </c>
    </row>
    <row r="252" spans="1:1" x14ac:dyDescent="0.2">
      <c r="A252" s="4">
        <v>3234</v>
      </c>
    </row>
    <row r="253" spans="1:1" x14ac:dyDescent="0.2">
      <c r="A253" s="4">
        <v>3255</v>
      </c>
    </row>
    <row r="254" spans="1:1" x14ac:dyDescent="0.2">
      <c r="A254" s="4">
        <v>3261</v>
      </c>
    </row>
    <row r="255" spans="1:1" x14ac:dyDescent="0.2">
      <c r="A255" s="4">
        <v>3264</v>
      </c>
    </row>
    <row r="256" spans="1:1" x14ac:dyDescent="0.2">
      <c r="A256" s="4">
        <v>3287</v>
      </c>
    </row>
    <row r="257" spans="1:1" x14ac:dyDescent="0.2">
      <c r="A257" s="4">
        <v>3325</v>
      </c>
    </row>
    <row r="258" spans="1:1" x14ac:dyDescent="0.2">
      <c r="A258" s="4">
        <v>3334</v>
      </c>
    </row>
    <row r="259" spans="1:1" x14ac:dyDescent="0.2">
      <c r="A259" s="4">
        <v>3354</v>
      </c>
    </row>
    <row r="260" spans="1:1" x14ac:dyDescent="0.2">
      <c r="A260" s="4">
        <v>3379</v>
      </c>
    </row>
    <row r="261" spans="1:1" x14ac:dyDescent="0.2">
      <c r="A261" s="4">
        <v>3393</v>
      </c>
    </row>
    <row r="262" spans="1:1" x14ac:dyDescent="0.2">
      <c r="A262" s="4">
        <v>3395</v>
      </c>
    </row>
    <row r="263" spans="1:1" x14ac:dyDescent="0.2">
      <c r="A263" s="4">
        <v>3427</v>
      </c>
    </row>
    <row r="264" spans="1:1" x14ac:dyDescent="0.2">
      <c r="A264" s="4">
        <v>3437</v>
      </c>
    </row>
    <row r="265" spans="1:1" x14ac:dyDescent="0.2">
      <c r="A265" s="4">
        <v>3440</v>
      </c>
    </row>
    <row r="266" spans="1:1" x14ac:dyDescent="0.2">
      <c r="A266" s="4">
        <v>3443</v>
      </c>
    </row>
    <row r="267" spans="1:1" x14ac:dyDescent="0.2">
      <c r="A267" s="4">
        <v>3457</v>
      </c>
    </row>
    <row r="268" spans="1:1" x14ac:dyDescent="0.2">
      <c r="A268" s="4">
        <v>3469</v>
      </c>
    </row>
    <row r="269" spans="1:1" x14ac:dyDescent="0.2">
      <c r="A269" s="4">
        <v>3472</v>
      </c>
    </row>
    <row r="270" spans="1:1" x14ac:dyDescent="0.2">
      <c r="A270" s="4">
        <v>3496</v>
      </c>
    </row>
    <row r="271" spans="1:1" x14ac:dyDescent="0.2">
      <c r="A271" s="4">
        <v>3498</v>
      </c>
    </row>
    <row r="272" spans="1:1" x14ac:dyDescent="0.2">
      <c r="A272" s="4">
        <v>3530</v>
      </c>
    </row>
    <row r="273" spans="1:1" x14ac:dyDescent="0.2">
      <c r="A273" s="4">
        <v>3532</v>
      </c>
    </row>
    <row r="274" spans="1:1" x14ac:dyDescent="0.2">
      <c r="A274" s="4">
        <v>3554</v>
      </c>
    </row>
    <row r="275" spans="1:1" x14ac:dyDescent="0.2">
      <c r="A275" s="4">
        <v>3558</v>
      </c>
    </row>
    <row r="276" spans="1:1" x14ac:dyDescent="0.2">
      <c r="A276" s="4">
        <v>3572</v>
      </c>
    </row>
    <row r="277" spans="1:1" x14ac:dyDescent="0.2">
      <c r="A277" s="4">
        <v>3593</v>
      </c>
    </row>
    <row r="278" spans="1:1" x14ac:dyDescent="0.2">
      <c r="A278" s="4">
        <v>3603</v>
      </c>
    </row>
    <row r="279" spans="1:1" x14ac:dyDescent="0.2">
      <c r="A279" s="4">
        <v>3618</v>
      </c>
    </row>
    <row r="280" spans="1:1" x14ac:dyDescent="0.2">
      <c r="A280" s="4">
        <v>3620</v>
      </c>
    </row>
    <row r="281" spans="1:1" x14ac:dyDescent="0.2">
      <c r="A281" s="4">
        <v>3622</v>
      </c>
    </row>
    <row r="282" spans="1:1" x14ac:dyDescent="0.2">
      <c r="A282" s="4">
        <v>3633</v>
      </c>
    </row>
    <row r="283" spans="1:1" x14ac:dyDescent="0.2">
      <c r="A283" s="4">
        <v>3639</v>
      </c>
    </row>
    <row r="284" spans="1:1" x14ac:dyDescent="0.2">
      <c r="A284" s="4">
        <v>3654</v>
      </c>
    </row>
    <row r="285" spans="1:1" x14ac:dyDescent="0.2">
      <c r="A285" s="4">
        <v>3677</v>
      </c>
    </row>
    <row r="286" spans="1:1" x14ac:dyDescent="0.2">
      <c r="A286" s="4">
        <v>3687</v>
      </c>
    </row>
    <row r="287" spans="1:1" x14ac:dyDescent="0.2">
      <c r="A287" s="4">
        <v>3699</v>
      </c>
    </row>
    <row r="288" spans="1:1" x14ac:dyDescent="0.2">
      <c r="A288" s="4">
        <v>3724</v>
      </c>
    </row>
    <row r="289" spans="1:1" x14ac:dyDescent="0.2">
      <c r="A289" s="4">
        <v>3745</v>
      </c>
    </row>
    <row r="290" spans="1:1" x14ac:dyDescent="0.2">
      <c r="A290" s="4">
        <v>3762</v>
      </c>
    </row>
    <row r="291" spans="1:1" x14ac:dyDescent="0.2">
      <c r="A291" s="4">
        <v>3763</v>
      </c>
    </row>
    <row r="292" spans="1:1" x14ac:dyDescent="0.2">
      <c r="A292" s="4">
        <v>3779</v>
      </c>
    </row>
    <row r="293" spans="1:1" x14ac:dyDescent="0.2">
      <c r="A293" s="4">
        <v>3781</v>
      </c>
    </row>
    <row r="294" spans="1:1" x14ac:dyDescent="0.2">
      <c r="A294" s="4">
        <v>3797</v>
      </c>
    </row>
    <row r="295" spans="1:1" x14ac:dyDescent="0.2">
      <c r="A295" s="4">
        <v>3806</v>
      </c>
    </row>
    <row r="296" spans="1:1" x14ac:dyDescent="0.2">
      <c r="A296" s="4">
        <v>3810</v>
      </c>
    </row>
    <row r="297" spans="1:1" x14ac:dyDescent="0.2">
      <c r="A297" s="4">
        <v>3822</v>
      </c>
    </row>
    <row r="298" spans="1:1" x14ac:dyDescent="0.2">
      <c r="A298" s="4">
        <v>3826</v>
      </c>
    </row>
    <row r="299" spans="1:1" x14ac:dyDescent="0.2">
      <c r="A299" s="4">
        <v>3847</v>
      </c>
    </row>
    <row r="300" spans="1:1" x14ac:dyDescent="0.2">
      <c r="A300" s="4">
        <v>3858</v>
      </c>
    </row>
    <row r="301" spans="1:1" x14ac:dyDescent="0.2">
      <c r="A301" s="4">
        <v>3866</v>
      </c>
    </row>
    <row r="302" spans="1:1" x14ac:dyDescent="0.2">
      <c r="A302" s="4">
        <v>3877</v>
      </c>
    </row>
    <row r="303" spans="1:1" x14ac:dyDescent="0.2">
      <c r="A303" s="4">
        <v>3882</v>
      </c>
    </row>
    <row r="304" spans="1:1" x14ac:dyDescent="0.2">
      <c r="A304" s="4">
        <v>3888</v>
      </c>
    </row>
    <row r="305" spans="1:1" x14ac:dyDescent="0.2">
      <c r="A305" s="4">
        <v>3892</v>
      </c>
    </row>
    <row r="306" spans="1:1" x14ac:dyDescent="0.2">
      <c r="A306" s="4">
        <v>3898</v>
      </c>
    </row>
    <row r="307" spans="1:1" x14ac:dyDescent="0.2">
      <c r="A307" s="4">
        <v>3904</v>
      </c>
    </row>
    <row r="308" spans="1:1" x14ac:dyDescent="0.2">
      <c r="A308" s="4">
        <v>3910</v>
      </c>
    </row>
    <row r="309" spans="1:1" x14ac:dyDescent="0.2">
      <c r="A309" s="4">
        <v>3918</v>
      </c>
    </row>
    <row r="310" spans="1:1" x14ac:dyDescent="0.2">
      <c r="A310" s="4">
        <v>3926</v>
      </c>
    </row>
    <row r="311" spans="1:1" x14ac:dyDescent="0.2">
      <c r="A311" s="4">
        <v>3941</v>
      </c>
    </row>
    <row r="312" spans="1:1" x14ac:dyDescent="0.2">
      <c r="A312" s="4">
        <v>3951</v>
      </c>
    </row>
    <row r="313" spans="1:1" x14ac:dyDescent="0.2">
      <c r="A313" s="4">
        <v>3959</v>
      </c>
    </row>
    <row r="314" spans="1:1" x14ac:dyDescent="0.2">
      <c r="A314" s="4">
        <v>3969</v>
      </c>
    </row>
    <row r="315" spans="1:1" x14ac:dyDescent="0.2">
      <c r="A315" s="4">
        <v>3976</v>
      </c>
    </row>
    <row r="316" spans="1:1" x14ac:dyDescent="0.2">
      <c r="A316" s="4">
        <v>3978</v>
      </c>
    </row>
    <row r="317" spans="1:1" x14ac:dyDescent="0.2">
      <c r="A317" s="4">
        <v>3984</v>
      </c>
    </row>
    <row r="318" spans="1:1" x14ac:dyDescent="0.2">
      <c r="A318" s="4">
        <v>3985</v>
      </c>
    </row>
    <row r="319" spans="1:1" x14ac:dyDescent="0.2">
      <c r="A319" s="4">
        <v>3992</v>
      </c>
    </row>
    <row r="320" spans="1:1" x14ac:dyDescent="0.2">
      <c r="A320" s="4">
        <v>4002</v>
      </c>
    </row>
    <row r="321" spans="1:1" x14ac:dyDescent="0.2">
      <c r="A321" s="4">
        <v>4019</v>
      </c>
    </row>
    <row r="322" spans="1:1" x14ac:dyDescent="0.2">
      <c r="A322" s="4">
        <v>4020</v>
      </c>
    </row>
    <row r="323" spans="1:1" x14ac:dyDescent="0.2">
      <c r="A323" s="4">
        <v>4024</v>
      </c>
    </row>
    <row r="324" spans="1:1" x14ac:dyDescent="0.2">
      <c r="A324" s="4">
        <v>4027</v>
      </c>
    </row>
    <row r="325" spans="1:1" x14ac:dyDescent="0.2">
      <c r="A325" s="4">
        <v>4028</v>
      </c>
    </row>
    <row r="326" spans="1:1" x14ac:dyDescent="0.2">
      <c r="A326" s="4">
        <v>4029</v>
      </c>
    </row>
    <row r="327" spans="1:1" x14ac:dyDescent="0.2">
      <c r="A327" s="4">
        <v>4037</v>
      </c>
    </row>
    <row r="328" spans="1:1" x14ac:dyDescent="0.2">
      <c r="A328" s="4">
        <v>4044</v>
      </c>
    </row>
    <row r="329" spans="1:1" x14ac:dyDescent="0.2">
      <c r="A329" s="4">
        <v>4048</v>
      </c>
    </row>
    <row r="330" spans="1:1" x14ac:dyDescent="0.2">
      <c r="A330" s="4">
        <v>4057</v>
      </c>
    </row>
    <row r="331" spans="1:1" x14ac:dyDescent="0.2">
      <c r="A331" s="4">
        <v>4066</v>
      </c>
    </row>
    <row r="332" spans="1:1" x14ac:dyDescent="0.2">
      <c r="A332" s="4">
        <v>4079</v>
      </c>
    </row>
    <row r="333" spans="1:1" x14ac:dyDescent="0.2">
      <c r="A333" s="4">
        <v>4083</v>
      </c>
    </row>
    <row r="334" spans="1:1" x14ac:dyDescent="0.2">
      <c r="A334" s="4">
        <v>4089</v>
      </c>
    </row>
    <row r="335" spans="1:1" x14ac:dyDescent="0.2">
      <c r="A335" s="4">
        <v>4097</v>
      </c>
    </row>
    <row r="336" spans="1:1" x14ac:dyDescent="0.2">
      <c r="A336" s="4">
        <v>4103</v>
      </c>
    </row>
    <row r="337" spans="1:1" x14ac:dyDescent="0.2">
      <c r="A337" s="4">
        <v>4104</v>
      </c>
    </row>
    <row r="338" spans="1:1" x14ac:dyDescent="0.2">
      <c r="A338" s="4">
        <v>4110</v>
      </c>
    </row>
    <row r="339" spans="1:1" x14ac:dyDescent="0.2">
      <c r="A339" s="4">
        <v>4111</v>
      </c>
    </row>
    <row r="340" spans="1:1" x14ac:dyDescent="0.2">
      <c r="A340" s="4">
        <v>4114</v>
      </c>
    </row>
    <row r="341" spans="1:1" x14ac:dyDescent="0.2">
      <c r="A341" s="4">
        <v>4115</v>
      </c>
    </row>
    <row r="342" spans="1:1" x14ac:dyDescent="0.2">
      <c r="A342" s="4">
        <v>4118</v>
      </c>
    </row>
    <row r="343" spans="1:1" x14ac:dyDescent="0.2">
      <c r="A343" s="4">
        <v>4129</v>
      </c>
    </row>
    <row r="344" spans="1:1" x14ac:dyDescent="0.2">
      <c r="A344" s="4">
        <v>4155</v>
      </c>
    </row>
    <row r="345" spans="1:1" x14ac:dyDescent="0.2">
      <c r="A345" s="4">
        <v>4171</v>
      </c>
    </row>
    <row r="346" spans="1:1" x14ac:dyDescent="0.2">
      <c r="A346" s="4">
        <v>4191</v>
      </c>
    </row>
    <row r="347" spans="1:1" x14ac:dyDescent="0.2">
      <c r="A347" s="4">
        <v>4197</v>
      </c>
    </row>
    <row r="348" spans="1:1" x14ac:dyDescent="0.2">
      <c r="A348" s="4">
        <v>4204</v>
      </c>
    </row>
    <row r="349" spans="1:1" x14ac:dyDescent="0.2">
      <c r="A349" s="4">
        <v>4205</v>
      </c>
    </row>
    <row r="350" spans="1:1" x14ac:dyDescent="0.2">
      <c r="A350" s="4">
        <v>4206</v>
      </c>
    </row>
    <row r="351" spans="1:1" x14ac:dyDescent="0.2">
      <c r="A351" s="4">
        <v>4210</v>
      </c>
    </row>
    <row r="352" spans="1:1" x14ac:dyDescent="0.2">
      <c r="A352" s="4">
        <v>4211</v>
      </c>
    </row>
    <row r="353" spans="1:1" x14ac:dyDescent="0.2">
      <c r="A353" s="4">
        <v>4213</v>
      </c>
    </row>
    <row r="354" spans="1:1" x14ac:dyDescent="0.2">
      <c r="A354" s="4">
        <v>4216</v>
      </c>
    </row>
    <row r="355" spans="1:1" x14ac:dyDescent="0.2">
      <c r="A355" s="4">
        <v>4234</v>
      </c>
    </row>
    <row r="356" spans="1:1" x14ac:dyDescent="0.2">
      <c r="A356" s="4">
        <v>4239</v>
      </c>
    </row>
    <row r="357" spans="1:1" x14ac:dyDescent="0.2">
      <c r="A357" s="4">
        <v>4242</v>
      </c>
    </row>
    <row r="358" spans="1:1" x14ac:dyDescent="0.2">
      <c r="A358" s="4">
        <v>4243</v>
      </c>
    </row>
    <row r="359" spans="1:1" x14ac:dyDescent="0.2">
      <c r="A359" s="4">
        <v>4246</v>
      </c>
    </row>
    <row r="360" spans="1:1" x14ac:dyDescent="0.2">
      <c r="A360" s="4">
        <v>4254</v>
      </c>
    </row>
    <row r="361" spans="1:1" x14ac:dyDescent="0.2">
      <c r="A361" s="4">
        <v>4260</v>
      </c>
    </row>
    <row r="362" spans="1:1" x14ac:dyDescent="0.2">
      <c r="A362" s="4">
        <v>4302</v>
      </c>
    </row>
    <row r="363" spans="1:1" x14ac:dyDescent="0.2">
      <c r="A363" s="4">
        <v>4303</v>
      </c>
    </row>
    <row r="364" spans="1:1" x14ac:dyDescent="0.2">
      <c r="A364" s="4">
        <v>4314</v>
      </c>
    </row>
    <row r="365" spans="1:1" x14ac:dyDescent="0.2">
      <c r="A365" s="4">
        <v>4320</v>
      </c>
    </row>
    <row r="366" spans="1:1" x14ac:dyDescent="0.2">
      <c r="A366" s="4">
        <v>4328</v>
      </c>
    </row>
    <row r="367" spans="1:1" x14ac:dyDescent="0.2">
      <c r="A367" s="4">
        <v>4336</v>
      </c>
    </row>
    <row r="368" spans="1:1" x14ac:dyDescent="0.2">
      <c r="A368" s="4">
        <v>4340</v>
      </c>
    </row>
    <row r="369" spans="1:1" x14ac:dyDescent="0.2">
      <c r="A369" s="4">
        <v>4341</v>
      </c>
    </row>
    <row r="370" spans="1:1" x14ac:dyDescent="0.2">
      <c r="A370" s="4">
        <v>4346</v>
      </c>
    </row>
    <row r="371" spans="1:1" x14ac:dyDescent="0.2">
      <c r="A371" s="4">
        <v>4351</v>
      </c>
    </row>
    <row r="372" spans="1:1" x14ac:dyDescent="0.2">
      <c r="A372" s="4">
        <v>4364</v>
      </c>
    </row>
    <row r="373" spans="1:1" x14ac:dyDescent="0.2">
      <c r="A373" s="4">
        <v>4372</v>
      </c>
    </row>
    <row r="374" spans="1:1" x14ac:dyDescent="0.2">
      <c r="A374" s="4">
        <v>4383</v>
      </c>
    </row>
    <row r="375" spans="1:1" x14ac:dyDescent="0.2">
      <c r="A375" s="4">
        <v>4392</v>
      </c>
    </row>
    <row r="376" spans="1:1" x14ac:dyDescent="0.2">
      <c r="A376" s="4">
        <v>4396</v>
      </c>
    </row>
    <row r="377" spans="1:1" x14ac:dyDescent="0.2">
      <c r="A377" s="4">
        <v>4401</v>
      </c>
    </row>
    <row r="378" spans="1:1" x14ac:dyDescent="0.2">
      <c r="A378" s="4">
        <v>4408</v>
      </c>
    </row>
    <row r="379" spans="1:1" x14ac:dyDescent="0.2">
      <c r="A379" s="4">
        <v>4427</v>
      </c>
    </row>
    <row r="380" spans="1:1" x14ac:dyDescent="0.2">
      <c r="A380" s="4">
        <v>4448</v>
      </c>
    </row>
    <row r="381" spans="1:1" x14ac:dyDescent="0.2">
      <c r="A381" s="4">
        <v>4458</v>
      </c>
    </row>
    <row r="382" spans="1:1" x14ac:dyDescent="0.2">
      <c r="A382" s="4">
        <v>4463</v>
      </c>
    </row>
    <row r="383" spans="1:1" x14ac:dyDescent="0.2">
      <c r="A383" s="4">
        <v>4466</v>
      </c>
    </row>
    <row r="384" spans="1:1" x14ac:dyDescent="0.2">
      <c r="A384" s="4">
        <v>4471</v>
      </c>
    </row>
    <row r="385" spans="1:1" x14ac:dyDescent="0.2">
      <c r="A385" s="4">
        <v>4475</v>
      </c>
    </row>
    <row r="386" spans="1:1" x14ac:dyDescent="0.2">
      <c r="A386" s="4">
        <v>4477</v>
      </c>
    </row>
    <row r="387" spans="1:1" x14ac:dyDescent="0.2">
      <c r="A387" s="4">
        <v>4479</v>
      </c>
    </row>
    <row r="388" spans="1:1" x14ac:dyDescent="0.2">
      <c r="A388" s="4">
        <v>4486</v>
      </c>
    </row>
    <row r="389" spans="1:1" x14ac:dyDescent="0.2">
      <c r="A389" s="4">
        <v>4488</v>
      </c>
    </row>
    <row r="390" spans="1:1" x14ac:dyDescent="0.2">
      <c r="A390" s="4">
        <v>4497</v>
      </c>
    </row>
    <row r="391" spans="1:1" x14ac:dyDescent="0.2">
      <c r="A391" s="4">
        <v>4511</v>
      </c>
    </row>
    <row r="392" spans="1:1" x14ac:dyDescent="0.2">
      <c r="A392" s="4">
        <v>4512</v>
      </c>
    </row>
    <row r="393" spans="1:1" x14ac:dyDescent="0.2">
      <c r="A393" s="4">
        <v>4530</v>
      </c>
    </row>
    <row r="394" spans="1:1" x14ac:dyDescent="0.2">
      <c r="A394" s="4">
        <v>4538</v>
      </c>
    </row>
    <row r="395" spans="1:1" x14ac:dyDescent="0.2">
      <c r="A395" s="4">
        <v>4540</v>
      </c>
    </row>
    <row r="396" spans="1:1" x14ac:dyDescent="0.2">
      <c r="A396" s="4">
        <v>4548</v>
      </c>
    </row>
    <row r="397" spans="1:1" x14ac:dyDescent="0.2">
      <c r="A397" s="4">
        <v>4551</v>
      </c>
    </row>
    <row r="398" spans="1:1" x14ac:dyDescent="0.2">
      <c r="A398" s="4">
        <v>4553</v>
      </c>
    </row>
    <row r="399" spans="1:1" x14ac:dyDescent="0.2">
      <c r="A399" s="4">
        <v>4556</v>
      </c>
    </row>
    <row r="400" spans="1:1" x14ac:dyDescent="0.2">
      <c r="A400" s="4">
        <v>4558</v>
      </c>
    </row>
    <row r="401" spans="1:1" x14ac:dyDescent="0.2">
      <c r="A401" s="4">
        <v>4576</v>
      </c>
    </row>
    <row r="402" spans="1:1" x14ac:dyDescent="0.2">
      <c r="A402" s="4">
        <v>4577</v>
      </c>
    </row>
    <row r="403" spans="1:1" x14ac:dyDescent="0.2">
      <c r="A403" s="4">
        <v>4584</v>
      </c>
    </row>
    <row r="404" spans="1:1" x14ac:dyDescent="0.2">
      <c r="A404" s="4">
        <v>4586</v>
      </c>
    </row>
    <row r="405" spans="1:1" x14ac:dyDescent="0.2">
      <c r="A405" s="4">
        <v>4590</v>
      </c>
    </row>
    <row r="406" spans="1:1" x14ac:dyDescent="0.2">
      <c r="A406" s="4">
        <v>4597</v>
      </c>
    </row>
    <row r="407" spans="1:1" x14ac:dyDescent="0.2">
      <c r="A407" s="4">
        <v>4608</v>
      </c>
    </row>
    <row r="408" spans="1:1" x14ac:dyDescent="0.2">
      <c r="A408" s="4">
        <v>4613</v>
      </c>
    </row>
    <row r="409" spans="1:1" x14ac:dyDescent="0.2">
      <c r="A409" s="4">
        <v>4622</v>
      </c>
    </row>
    <row r="410" spans="1:1" x14ac:dyDescent="0.2">
      <c r="A410" s="4">
        <v>4641</v>
      </c>
    </row>
    <row r="411" spans="1:1" x14ac:dyDescent="0.2">
      <c r="A411" s="4">
        <v>4645</v>
      </c>
    </row>
    <row r="412" spans="1:1" x14ac:dyDescent="0.2">
      <c r="A412" s="4">
        <v>4656</v>
      </c>
    </row>
    <row r="413" spans="1:1" x14ac:dyDescent="0.2">
      <c r="A413" s="4">
        <v>4668</v>
      </c>
    </row>
    <row r="414" spans="1:1" x14ac:dyDescent="0.2">
      <c r="A414" s="4">
        <v>4680</v>
      </c>
    </row>
    <row r="415" spans="1:1" x14ac:dyDescent="0.2">
      <c r="A415" s="4">
        <v>4696</v>
      </c>
    </row>
    <row r="416" spans="1:1" x14ac:dyDescent="0.2">
      <c r="A416" s="4">
        <v>4700</v>
      </c>
    </row>
    <row r="417" spans="1:1" x14ac:dyDescent="0.2">
      <c r="A417" s="4">
        <v>4702</v>
      </c>
    </row>
    <row r="418" spans="1:1" x14ac:dyDescent="0.2">
      <c r="A418" s="4">
        <v>4706</v>
      </c>
    </row>
    <row r="419" spans="1:1" x14ac:dyDescent="0.2">
      <c r="A419" s="4">
        <v>4709</v>
      </c>
    </row>
    <row r="420" spans="1:1" x14ac:dyDescent="0.2">
      <c r="A420" s="4">
        <v>4714</v>
      </c>
    </row>
    <row r="421" spans="1:1" x14ac:dyDescent="0.2">
      <c r="A421" s="4">
        <v>4718</v>
      </c>
    </row>
    <row r="422" spans="1:1" x14ac:dyDescent="0.2">
      <c r="A422" s="4">
        <v>4738</v>
      </c>
    </row>
    <row r="423" spans="1:1" x14ac:dyDescent="0.2">
      <c r="A423" s="4">
        <v>4745</v>
      </c>
    </row>
    <row r="424" spans="1:1" x14ac:dyDescent="0.2">
      <c r="A424" s="4">
        <v>4747</v>
      </c>
    </row>
    <row r="425" spans="1:1" x14ac:dyDescent="0.2">
      <c r="A425" s="4">
        <v>4763</v>
      </c>
    </row>
    <row r="426" spans="1:1" x14ac:dyDescent="0.2">
      <c r="A426" s="4">
        <v>4767</v>
      </c>
    </row>
    <row r="427" spans="1:1" x14ac:dyDescent="0.2">
      <c r="A427" s="4">
        <v>4768</v>
      </c>
    </row>
    <row r="428" spans="1:1" x14ac:dyDescent="0.2">
      <c r="A428" s="4">
        <v>4769</v>
      </c>
    </row>
    <row r="429" spans="1:1" x14ac:dyDescent="0.2">
      <c r="A429" s="4">
        <v>4781</v>
      </c>
    </row>
    <row r="430" spans="1:1" x14ac:dyDescent="0.2">
      <c r="A430" s="4">
        <v>4808</v>
      </c>
    </row>
    <row r="431" spans="1:1" x14ac:dyDescent="0.2">
      <c r="A431" s="4">
        <v>4815</v>
      </c>
    </row>
    <row r="432" spans="1:1" x14ac:dyDescent="0.2">
      <c r="A432" s="4">
        <v>4829</v>
      </c>
    </row>
    <row r="433" spans="1:1" x14ac:dyDescent="0.2">
      <c r="A433" s="4">
        <v>4833</v>
      </c>
    </row>
    <row r="434" spans="1:1" x14ac:dyDescent="0.2">
      <c r="A434" s="4">
        <v>4847</v>
      </c>
    </row>
    <row r="435" spans="1:1" x14ac:dyDescent="0.2">
      <c r="A435" s="4">
        <v>4851</v>
      </c>
    </row>
    <row r="436" spans="1:1" x14ac:dyDescent="0.2">
      <c r="A436" s="4">
        <v>4865</v>
      </c>
    </row>
    <row r="437" spans="1:1" x14ac:dyDescent="0.2">
      <c r="A437" s="4">
        <v>4875</v>
      </c>
    </row>
    <row r="438" spans="1:1" x14ac:dyDescent="0.2">
      <c r="A438" s="4">
        <v>4883</v>
      </c>
    </row>
    <row r="439" spans="1:1" x14ac:dyDescent="0.2">
      <c r="A439" s="4">
        <v>4884</v>
      </c>
    </row>
    <row r="440" spans="1:1" x14ac:dyDescent="0.2">
      <c r="A440" s="4">
        <v>4901</v>
      </c>
    </row>
    <row r="441" spans="1:1" x14ac:dyDescent="0.2">
      <c r="A441" s="4">
        <v>4912</v>
      </c>
    </row>
    <row r="442" spans="1:1" x14ac:dyDescent="0.2">
      <c r="A442" s="4">
        <v>4917</v>
      </c>
    </row>
    <row r="443" spans="1:1" x14ac:dyDescent="0.2">
      <c r="A443" s="4">
        <v>4945</v>
      </c>
    </row>
    <row r="444" spans="1:1" x14ac:dyDescent="0.2">
      <c r="A444" s="4">
        <v>4968</v>
      </c>
    </row>
    <row r="445" spans="1:1" x14ac:dyDescent="0.2">
      <c r="A445" s="4">
        <v>4979</v>
      </c>
    </row>
    <row r="446" spans="1:1" x14ac:dyDescent="0.2">
      <c r="A446" s="4">
        <v>4982</v>
      </c>
    </row>
    <row r="447" spans="1:1" x14ac:dyDescent="0.2">
      <c r="A447" s="4">
        <v>4985</v>
      </c>
    </row>
    <row r="448" spans="1:1" x14ac:dyDescent="0.2">
      <c r="A448" s="4">
        <v>4989</v>
      </c>
    </row>
    <row r="449" spans="1:1" x14ac:dyDescent="0.2">
      <c r="A449" s="4">
        <v>5000</v>
      </c>
    </row>
    <row r="450" spans="1:1" x14ac:dyDescent="0.2">
      <c r="A450" s="4">
        <v>5013</v>
      </c>
    </row>
    <row r="451" spans="1:1" x14ac:dyDescent="0.2">
      <c r="A451" s="4">
        <v>5016</v>
      </c>
    </row>
    <row r="452" spans="1:1" x14ac:dyDescent="0.2">
      <c r="A452" s="4">
        <v>5019</v>
      </c>
    </row>
    <row r="453" spans="1:1" x14ac:dyDescent="0.2">
      <c r="A453" s="4">
        <v>5031</v>
      </c>
    </row>
    <row r="454" spans="1:1" x14ac:dyDescent="0.2">
      <c r="A454" s="4">
        <v>5036</v>
      </c>
    </row>
    <row r="455" spans="1:1" x14ac:dyDescent="0.2">
      <c r="A455" s="4">
        <v>5040</v>
      </c>
    </row>
    <row r="456" spans="1:1" x14ac:dyDescent="0.2">
      <c r="A456" s="4">
        <v>5042</v>
      </c>
    </row>
    <row r="457" spans="1:1" x14ac:dyDescent="0.2">
      <c r="A457" s="4">
        <v>5045</v>
      </c>
    </row>
    <row r="458" spans="1:1" x14ac:dyDescent="0.2">
      <c r="A458" s="4">
        <v>5054</v>
      </c>
    </row>
    <row r="459" spans="1:1" x14ac:dyDescent="0.2">
      <c r="A459" s="4">
        <v>5059</v>
      </c>
    </row>
    <row r="460" spans="1:1" x14ac:dyDescent="0.2">
      <c r="A460" s="4">
        <v>5063</v>
      </c>
    </row>
    <row r="461" spans="1:1" x14ac:dyDescent="0.2">
      <c r="A461" s="4">
        <v>5065</v>
      </c>
    </row>
    <row r="462" spans="1:1" x14ac:dyDescent="0.2">
      <c r="A462" s="4">
        <v>5067</v>
      </c>
    </row>
    <row r="463" spans="1:1" x14ac:dyDescent="0.2">
      <c r="A463" s="4">
        <v>5081</v>
      </c>
    </row>
    <row r="464" spans="1:1" x14ac:dyDescent="0.2">
      <c r="A464" s="4">
        <v>5083</v>
      </c>
    </row>
    <row r="465" spans="1:1" x14ac:dyDescent="0.2">
      <c r="A465" s="4">
        <v>5084</v>
      </c>
    </row>
    <row r="466" spans="1:1" x14ac:dyDescent="0.2">
      <c r="A466" s="4">
        <v>5109</v>
      </c>
    </row>
    <row r="467" spans="1:1" x14ac:dyDescent="0.2">
      <c r="A467" s="4">
        <v>5112</v>
      </c>
    </row>
    <row r="468" spans="1:1" x14ac:dyDescent="0.2">
      <c r="A468" s="4">
        <v>5120</v>
      </c>
    </row>
    <row r="469" spans="1:1" x14ac:dyDescent="0.2">
      <c r="A469" s="4">
        <v>5126</v>
      </c>
    </row>
    <row r="470" spans="1:1" x14ac:dyDescent="0.2">
      <c r="A470" s="4">
        <v>5147</v>
      </c>
    </row>
    <row r="471" spans="1:1" x14ac:dyDescent="0.2">
      <c r="A471" s="4">
        <v>5153</v>
      </c>
    </row>
    <row r="472" spans="1:1" x14ac:dyDescent="0.2">
      <c r="A472" s="4">
        <v>5209</v>
      </c>
    </row>
    <row r="473" spans="1:1" x14ac:dyDescent="0.2">
      <c r="A473" s="4">
        <v>5215</v>
      </c>
    </row>
    <row r="474" spans="1:1" x14ac:dyDescent="0.2">
      <c r="A474" s="4">
        <v>5216</v>
      </c>
    </row>
    <row r="475" spans="1:1" x14ac:dyDescent="0.2">
      <c r="A475" s="4">
        <v>5220</v>
      </c>
    </row>
    <row r="476" spans="1:1" x14ac:dyDescent="0.2">
      <c r="A476" s="4">
        <v>5227</v>
      </c>
    </row>
    <row r="477" spans="1:1" x14ac:dyDescent="0.2">
      <c r="A477" s="4">
        <v>5253</v>
      </c>
    </row>
    <row r="478" spans="1:1" x14ac:dyDescent="0.2">
      <c r="A478" s="4">
        <v>5254</v>
      </c>
    </row>
    <row r="479" spans="1:1" x14ac:dyDescent="0.2">
      <c r="A479" s="4">
        <v>5255</v>
      </c>
    </row>
    <row r="480" spans="1:1" x14ac:dyDescent="0.2">
      <c r="A480" s="4">
        <v>5256</v>
      </c>
    </row>
    <row r="481" spans="1:1" x14ac:dyDescent="0.2">
      <c r="A481" s="4">
        <v>5269</v>
      </c>
    </row>
    <row r="482" spans="1:1" x14ac:dyDescent="0.2">
      <c r="A482" s="4">
        <v>5280</v>
      </c>
    </row>
    <row r="483" spans="1:1" x14ac:dyDescent="0.2">
      <c r="A483" s="4">
        <v>5291</v>
      </c>
    </row>
    <row r="484" spans="1:1" x14ac:dyDescent="0.2">
      <c r="A484" s="4">
        <v>5299</v>
      </c>
    </row>
    <row r="485" spans="1:1" x14ac:dyDescent="0.2">
      <c r="A485" s="4">
        <v>5306</v>
      </c>
    </row>
    <row r="486" spans="1:1" x14ac:dyDescent="0.2">
      <c r="A486" s="4">
        <v>5315</v>
      </c>
    </row>
    <row r="487" spans="1:1" x14ac:dyDescent="0.2">
      <c r="A487" s="4">
        <v>5320</v>
      </c>
    </row>
    <row r="488" spans="1:1" x14ac:dyDescent="0.2">
      <c r="A488" s="4">
        <v>5321</v>
      </c>
    </row>
    <row r="489" spans="1:1" x14ac:dyDescent="0.2">
      <c r="A489" s="4">
        <v>5337</v>
      </c>
    </row>
    <row r="490" spans="1:1" x14ac:dyDescent="0.2">
      <c r="A490" s="4">
        <v>5339</v>
      </c>
    </row>
    <row r="491" spans="1:1" x14ac:dyDescent="0.2">
      <c r="A491" s="4">
        <v>5352</v>
      </c>
    </row>
    <row r="492" spans="1:1" x14ac:dyDescent="0.2">
      <c r="A492" s="4">
        <v>5360</v>
      </c>
    </row>
    <row r="493" spans="1:1" x14ac:dyDescent="0.2">
      <c r="A493" s="4">
        <v>5362</v>
      </c>
    </row>
    <row r="494" spans="1:1" x14ac:dyDescent="0.2">
      <c r="A494" s="4">
        <v>5375</v>
      </c>
    </row>
    <row r="495" spans="1:1" x14ac:dyDescent="0.2">
      <c r="A495" s="4">
        <v>5376</v>
      </c>
    </row>
    <row r="496" spans="1:1" x14ac:dyDescent="0.2">
      <c r="A496" s="4">
        <v>5389</v>
      </c>
    </row>
    <row r="497" spans="1:1" x14ac:dyDescent="0.2">
      <c r="A497" s="4">
        <v>5406</v>
      </c>
    </row>
    <row r="498" spans="1:1" x14ac:dyDescent="0.2">
      <c r="A498" s="4">
        <v>5407</v>
      </c>
    </row>
    <row r="499" spans="1:1" x14ac:dyDescent="0.2">
      <c r="A499" s="4">
        <v>5410</v>
      </c>
    </row>
    <row r="500" spans="1:1" x14ac:dyDescent="0.2">
      <c r="A500" s="4">
        <v>5420</v>
      </c>
    </row>
    <row r="501" spans="1:1" x14ac:dyDescent="0.2">
      <c r="A501" s="4">
        <v>5423</v>
      </c>
    </row>
    <row r="502" spans="1:1" x14ac:dyDescent="0.2">
      <c r="A502" s="4">
        <v>5438</v>
      </c>
    </row>
    <row r="503" spans="1:1" x14ac:dyDescent="0.2">
      <c r="A503" s="4">
        <v>5459</v>
      </c>
    </row>
    <row r="504" spans="1:1" x14ac:dyDescent="0.2">
      <c r="A504" s="4">
        <v>5468</v>
      </c>
    </row>
    <row r="505" spans="1:1" x14ac:dyDescent="0.2">
      <c r="A505" s="4">
        <v>5469</v>
      </c>
    </row>
    <row r="506" spans="1:1" x14ac:dyDescent="0.2">
      <c r="A506" s="4">
        <v>5479</v>
      </c>
    </row>
    <row r="507" spans="1:1" x14ac:dyDescent="0.2">
      <c r="A507" s="4">
        <v>5487</v>
      </c>
    </row>
    <row r="508" spans="1:1" x14ac:dyDescent="0.2">
      <c r="A508" s="4">
        <v>5495</v>
      </c>
    </row>
    <row r="509" spans="1:1" x14ac:dyDescent="0.2">
      <c r="A509" s="4">
        <v>5499</v>
      </c>
    </row>
    <row r="510" spans="1:1" x14ac:dyDescent="0.2">
      <c r="A510" s="4">
        <v>5525</v>
      </c>
    </row>
    <row r="511" spans="1:1" x14ac:dyDescent="0.2">
      <c r="A511" s="4">
        <v>5528</v>
      </c>
    </row>
    <row r="512" spans="1:1" x14ac:dyDescent="0.2">
      <c r="A512" s="4">
        <v>5534</v>
      </c>
    </row>
    <row r="513" spans="1:1" x14ac:dyDescent="0.2">
      <c r="A513" s="4">
        <v>5537</v>
      </c>
    </row>
    <row r="514" spans="1:1" x14ac:dyDescent="0.2">
      <c r="A514" s="4">
        <v>5566</v>
      </c>
    </row>
    <row r="515" spans="1:1" x14ac:dyDescent="0.2">
      <c r="A515" s="4">
        <v>5590</v>
      </c>
    </row>
    <row r="516" spans="1:1" x14ac:dyDescent="0.2">
      <c r="A516" s="4">
        <v>5627</v>
      </c>
    </row>
    <row r="517" spans="1:1" x14ac:dyDescent="0.2">
      <c r="A517" s="4">
        <v>5630</v>
      </c>
    </row>
    <row r="518" spans="1:1" x14ac:dyDescent="0.2">
      <c r="A518" s="4">
        <v>5634</v>
      </c>
    </row>
    <row r="519" spans="1:1" x14ac:dyDescent="0.2">
      <c r="A519" s="4">
        <v>5635</v>
      </c>
    </row>
    <row r="520" spans="1:1" x14ac:dyDescent="0.2">
      <c r="A520" s="4">
        <v>5644</v>
      </c>
    </row>
    <row r="521" spans="1:1" x14ac:dyDescent="0.2">
      <c r="A521" s="4">
        <v>5650</v>
      </c>
    </row>
    <row r="522" spans="1:1" x14ac:dyDescent="0.2">
      <c r="A522" s="4">
        <v>5666</v>
      </c>
    </row>
    <row r="523" spans="1:1" x14ac:dyDescent="0.2">
      <c r="A523" s="4">
        <v>5671</v>
      </c>
    </row>
    <row r="524" spans="1:1" x14ac:dyDescent="0.2">
      <c r="A524" s="4">
        <v>5679</v>
      </c>
    </row>
    <row r="525" spans="1:1" x14ac:dyDescent="0.2">
      <c r="A525" s="4">
        <v>5681</v>
      </c>
    </row>
    <row r="526" spans="1:1" x14ac:dyDescent="0.2">
      <c r="A526" s="4">
        <v>5688</v>
      </c>
    </row>
    <row r="527" spans="1:1" x14ac:dyDescent="0.2">
      <c r="A527" s="4">
        <v>5700</v>
      </c>
    </row>
    <row r="528" spans="1:1" x14ac:dyDescent="0.2">
      <c r="A528" s="4">
        <v>5713</v>
      </c>
    </row>
    <row r="529" spans="1:1" x14ac:dyDescent="0.2">
      <c r="A529" s="4">
        <v>5718</v>
      </c>
    </row>
    <row r="530" spans="1:1" x14ac:dyDescent="0.2">
      <c r="A530" s="4">
        <v>5719</v>
      </c>
    </row>
    <row r="531" spans="1:1" x14ac:dyDescent="0.2">
      <c r="A531" s="4">
        <v>5721</v>
      </c>
    </row>
    <row r="532" spans="1:1" x14ac:dyDescent="0.2">
      <c r="A532" s="4">
        <v>5761</v>
      </c>
    </row>
    <row r="533" spans="1:1" x14ac:dyDescent="0.2">
      <c r="A533" s="4">
        <v>5762</v>
      </c>
    </row>
    <row r="534" spans="1:1" x14ac:dyDescent="0.2">
      <c r="A534" s="4">
        <v>5785</v>
      </c>
    </row>
    <row r="535" spans="1:1" x14ac:dyDescent="0.2">
      <c r="A535" s="4">
        <v>5788</v>
      </c>
    </row>
    <row r="536" spans="1:1" x14ac:dyDescent="0.2">
      <c r="A536" s="4">
        <v>5795</v>
      </c>
    </row>
    <row r="537" spans="1:1" x14ac:dyDescent="0.2">
      <c r="A537" s="4">
        <v>5806</v>
      </c>
    </row>
    <row r="538" spans="1:1" x14ac:dyDescent="0.2">
      <c r="A538" s="4">
        <v>5808</v>
      </c>
    </row>
    <row r="539" spans="1:1" x14ac:dyDescent="0.2">
      <c r="A539" s="4">
        <v>5809</v>
      </c>
    </row>
    <row r="540" spans="1:1" x14ac:dyDescent="0.2">
      <c r="A540" s="4">
        <v>5825</v>
      </c>
    </row>
    <row r="541" spans="1:1" x14ac:dyDescent="0.2">
      <c r="A541" s="4">
        <v>5827</v>
      </c>
    </row>
    <row r="542" spans="1:1" x14ac:dyDescent="0.2">
      <c r="A542" s="4">
        <v>5836</v>
      </c>
    </row>
    <row r="543" spans="1:1" x14ac:dyDescent="0.2">
      <c r="A543" s="4">
        <v>5850</v>
      </c>
    </row>
    <row r="544" spans="1:1" x14ac:dyDescent="0.2">
      <c r="A544" s="4">
        <v>5857</v>
      </c>
    </row>
    <row r="545" spans="1:1" x14ac:dyDescent="0.2">
      <c r="A545" s="4">
        <v>5861</v>
      </c>
    </row>
    <row r="546" spans="1:1" x14ac:dyDescent="0.2">
      <c r="A546" s="4">
        <v>5865</v>
      </c>
    </row>
    <row r="547" spans="1:1" x14ac:dyDescent="0.2">
      <c r="A547" s="4">
        <v>5866</v>
      </c>
    </row>
    <row r="548" spans="1:1" x14ac:dyDescent="0.2">
      <c r="A548" s="4">
        <v>5871</v>
      </c>
    </row>
    <row r="549" spans="1:1" x14ac:dyDescent="0.2">
      <c r="A549" s="4">
        <v>5897</v>
      </c>
    </row>
    <row r="550" spans="1:1" x14ac:dyDescent="0.2">
      <c r="A550" s="4">
        <v>5901</v>
      </c>
    </row>
    <row r="551" spans="1:1" x14ac:dyDescent="0.2">
      <c r="A551" s="4">
        <v>5905</v>
      </c>
    </row>
    <row r="552" spans="1:1" x14ac:dyDescent="0.2">
      <c r="A552" s="4">
        <v>5911</v>
      </c>
    </row>
    <row r="553" spans="1:1" x14ac:dyDescent="0.2">
      <c r="A553" s="4">
        <v>5916</v>
      </c>
    </row>
    <row r="554" spans="1:1" x14ac:dyDescent="0.2">
      <c r="A554" s="4">
        <v>5943</v>
      </c>
    </row>
    <row r="555" spans="1:1" x14ac:dyDescent="0.2">
      <c r="A555" s="4">
        <v>5967</v>
      </c>
    </row>
    <row r="556" spans="1:1" x14ac:dyDescent="0.2">
      <c r="A556" s="4">
        <v>5974</v>
      </c>
    </row>
    <row r="557" spans="1:1" x14ac:dyDescent="0.2">
      <c r="A557" s="4">
        <v>5975</v>
      </c>
    </row>
    <row r="558" spans="1:1" x14ac:dyDescent="0.2">
      <c r="A558" s="4">
        <v>5978</v>
      </c>
    </row>
    <row r="559" spans="1:1" x14ac:dyDescent="0.2">
      <c r="A559" s="4">
        <v>5994</v>
      </c>
    </row>
    <row r="560" spans="1:1" x14ac:dyDescent="0.2">
      <c r="A560" s="4">
        <v>5995</v>
      </c>
    </row>
    <row r="561" spans="1:1" x14ac:dyDescent="0.2">
      <c r="A561" s="4">
        <v>6001</v>
      </c>
    </row>
    <row r="562" spans="1:1" x14ac:dyDescent="0.2">
      <c r="A562" s="4">
        <v>6006</v>
      </c>
    </row>
    <row r="563" spans="1:1" x14ac:dyDescent="0.2">
      <c r="A563" s="4">
        <v>6007</v>
      </c>
    </row>
    <row r="564" spans="1:1" x14ac:dyDescent="0.2">
      <c r="A564" s="4">
        <v>6013</v>
      </c>
    </row>
    <row r="565" spans="1:1" x14ac:dyDescent="0.2">
      <c r="A565" s="4">
        <v>6020</v>
      </c>
    </row>
    <row r="566" spans="1:1" x14ac:dyDescent="0.2">
      <c r="A566" s="4">
        <v>6025</v>
      </c>
    </row>
    <row r="567" spans="1:1" x14ac:dyDescent="0.2">
      <c r="A567" s="4">
        <v>6047</v>
      </c>
    </row>
    <row r="568" spans="1:1" x14ac:dyDescent="0.2">
      <c r="A568" s="4">
        <v>6050</v>
      </c>
    </row>
    <row r="569" spans="1:1" x14ac:dyDescent="0.2">
      <c r="A569" s="4">
        <v>6063</v>
      </c>
    </row>
    <row r="570" spans="1:1" x14ac:dyDescent="0.2">
      <c r="A570" s="4">
        <v>6078</v>
      </c>
    </row>
    <row r="571" spans="1:1" x14ac:dyDescent="0.2">
      <c r="A571" s="4">
        <v>6099</v>
      </c>
    </row>
    <row r="572" spans="1:1" x14ac:dyDescent="0.2">
      <c r="A572" s="4">
        <v>6100</v>
      </c>
    </row>
    <row r="573" spans="1:1" x14ac:dyDescent="0.2">
      <c r="A573" s="4">
        <v>6109</v>
      </c>
    </row>
    <row r="574" spans="1:1" x14ac:dyDescent="0.2">
      <c r="A574" s="4">
        <v>6111</v>
      </c>
    </row>
    <row r="575" spans="1:1" x14ac:dyDescent="0.2">
      <c r="A575" s="4">
        <v>6113</v>
      </c>
    </row>
    <row r="576" spans="1:1" x14ac:dyDescent="0.2">
      <c r="A576" s="4">
        <v>6117</v>
      </c>
    </row>
    <row r="577" spans="1:1" x14ac:dyDescent="0.2">
      <c r="A577" s="4">
        <v>6130</v>
      </c>
    </row>
    <row r="578" spans="1:1" x14ac:dyDescent="0.2">
      <c r="A578" s="4">
        <v>6131</v>
      </c>
    </row>
    <row r="579" spans="1:1" x14ac:dyDescent="0.2">
      <c r="A579" s="4">
        <v>6135</v>
      </c>
    </row>
    <row r="580" spans="1:1" x14ac:dyDescent="0.2">
      <c r="A580" s="4">
        <v>6138</v>
      </c>
    </row>
    <row r="581" spans="1:1" x14ac:dyDescent="0.2">
      <c r="A581" s="4">
        <v>6170</v>
      </c>
    </row>
    <row r="582" spans="1:1" x14ac:dyDescent="0.2">
      <c r="A582" s="4">
        <v>6178</v>
      </c>
    </row>
    <row r="583" spans="1:1" x14ac:dyDescent="0.2">
      <c r="A583" s="4">
        <v>6180</v>
      </c>
    </row>
    <row r="584" spans="1:1" x14ac:dyDescent="0.2">
      <c r="A584" s="4">
        <v>6181</v>
      </c>
    </row>
    <row r="585" spans="1:1" x14ac:dyDescent="0.2">
      <c r="A585" s="4">
        <v>6190</v>
      </c>
    </row>
    <row r="586" spans="1:1" x14ac:dyDescent="0.2">
      <c r="A586" s="4">
        <v>6197</v>
      </c>
    </row>
    <row r="587" spans="1:1" x14ac:dyDescent="0.2">
      <c r="A587" s="4">
        <v>6208</v>
      </c>
    </row>
    <row r="588" spans="1:1" x14ac:dyDescent="0.2">
      <c r="A588" s="4">
        <v>6219</v>
      </c>
    </row>
    <row r="589" spans="1:1" x14ac:dyDescent="0.2">
      <c r="A589" s="4">
        <v>6221</v>
      </c>
    </row>
    <row r="590" spans="1:1" x14ac:dyDescent="0.2">
      <c r="A590" s="4">
        <v>6231</v>
      </c>
    </row>
    <row r="591" spans="1:1" x14ac:dyDescent="0.2">
      <c r="A591" s="4">
        <v>6236</v>
      </c>
    </row>
    <row r="592" spans="1:1" x14ac:dyDescent="0.2">
      <c r="A592" s="4">
        <v>6250</v>
      </c>
    </row>
    <row r="593" spans="1:1" x14ac:dyDescent="0.2">
      <c r="A593" s="4">
        <v>6268</v>
      </c>
    </row>
    <row r="594" spans="1:1" x14ac:dyDescent="0.2">
      <c r="A594" s="4">
        <v>6272</v>
      </c>
    </row>
    <row r="595" spans="1:1" x14ac:dyDescent="0.2">
      <c r="A595" s="4">
        <v>6278</v>
      </c>
    </row>
    <row r="596" spans="1:1" x14ac:dyDescent="0.2">
      <c r="A596" s="4">
        <v>6285</v>
      </c>
    </row>
    <row r="597" spans="1:1" x14ac:dyDescent="0.2">
      <c r="A597" s="4">
        <v>6287</v>
      </c>
    </row>
    <row r="598" spans="1:1" x14ac:dyDescent="0.2">
      <c r="A598" s="4">
        <v>6288</v>
      </c>
    </row>
    <row r="599" spans="1:1" x14ac:dyDescent="0.2">
      <c r="A599" s="4">
        <v>6293</v>
      </c>
    </row>
    <row r="600" spans="1:1" x14ac:dyDescent="0.2">
      <c r="A600" s="4">
        <v>6300</v>
      </c>
    </row>
    <row r="601" spans="1:1" x14ac:dyDescent="0.2">
      <c r="A601" s="4">
        <v>6319</v>
      </c>
    </row>
    <row r="602" spans="1:1" x14ac:dyDescent="0.2">
      <c r="A602" s="4">
        <v>6330</v>
      </c>
    </row>
    <row r="603" spans="1:1" x14ac:dyDescent="0.2">
      <c r="A603" s="4">
        <v>6345</v>
      </c>
    </row>
    <row r="604" spans="1:1" x14ac:dyDescent="0.2">
      <c r="A604" s="4">
        <v>6368</v>
      </c>
    </row>
    <row r="605" spans="1:1" x14ac:dyDescent="0.2">
      <c r="A605" s="4">
        <v>6369</v>
      </c>
    </row>
    <row r="606" spans="1:1" x14ac:dyDescent="0.2">
      <c r="A606" s="4">
        <v>6374</v>
      </c>
    </row>
    <row r="607" spans="1:1" x14ac:dyDescent="0.2">
      <c r="A607" s="4">
        <v>6380</v>
      </c>
    </row>
    <row r="608" spans="1:1" x14ac:dyDescent="0.2">
      <c r="A608" s="4">
        <v>6385</v>
      </c>
    </row>
    <row r="609" spans="1:1" x14ac:dyDescent="0.2">
      <c r="A609" s="4">
        <v>6389</v>
      </c>
    </row>
    <row r="610" spans="1:1" x14ac:dyDescent="0.2">
      <c r="A610" s="4">
        <v>6391</v>
      </c>
    </row>
    <row r="611" spans="1:1" x14ac:dyDescent="0.2">
      <c r="A611" s="4">
        <v>6398</v>
      </c>
    </row>
    <row r="612" spans="1:1" x14ac:dyDescent="0.2">
      <c r="A612" s="4">
        <v>6399</v>
      </c>
    </row>
    <row r="613" spans="1:1" x14ac:dyDescent="0.2">
      <c r="A613" s="4">
        <v>6400</v>
      </c>
    </row>
    <row r="614" spans="1:1" x14ac:dyDescent="0.2">
      <c r="A614" s="4">
        <v>6405</v>
      </c>
    </row>
    <row r="615" spans="1:1" x14ac:dyDescent="0.2">
      <c r="A615" s="4">
        <v>6415</v>
      </c>
    </row>
    <row r="616" spans="1:1" x14ac:dyDescent="0.2">
      <c r="A616" s="4">
        <v>6430</v>
      </c>
    </row>
    <row r="617" spans="1:1" x14ac:dyDescent="0.2">
      <c r="A617" s="4">
        <v>6454</v>
      </c>
    </row>
    <row r="618" spans="1:1" x14ac:dyDescent="0.2">
      <c r="A618" s="4">
        <v>6469</v>
      </c>
    </row>
    <row r="619" spans="1:1" x14ac:dyDescent="0.2">
      <c r="A619" s="4">
        <v>6471</v>
      </c>
    </row>
    <row r="620" spans="1:1" x14ac:dyDescent="0.2">
      <c r="A620" s="4">
        <v>6474</v>
      </c>
    </row>
    <row r="621" spans="1:1" x14ac:dyDescent="0.2">
      <c r="A621" s="4">
        <v>6491</v>
      </c>
    </row>
    <row r="622" spans="1:1" x14ac:dyDescent="0.2">
      <c r="A622" s="4">
        <v>6504</v>
      </c>
    </row>
    <row r="623" spans="1:1" x14ac:dyDescent="0.2">
      <c r="A623" s="4">
        <v>6518</v>
      </c>
    </row>
    <row r="624" spans="1:1" x14ac:dyDescent="0.2">
      <c r="A624" s="4">
        <v>6522</v>
      </c>
    </row>
    <row r="625" spans="1:1" x14ac:dyDescent="0.2">
      <c r="A625" s="4">
        <v>6525</v>
      </c>
    </row>
    <row r="626" spans="1:1" x14ac:dyDescent="0.2">
      <c r="A626" s="4">
        <v>6527</v>
      </c>
    </row>
    <row r="627" spans="1:1" x14ac:dyDescent="0.2">
      <c r="A627" s="4">
        <v>6531</v>
      </c>
    </row>
    <row r="628" spans="1:1" x14ac:dyDescent="0.2">
      <c r="A628" s="4">
        <v>6534</v>
      </c>
    </row>
    <row r="629" spans="1:1" x14ac:dyDescent="0.2">
      <c r="A629" s="4">
        <v>6539</v>
      </c>
    </row>
    <row r="630" spans="1:1" x14ac:dyDescent="0.2">
      <c r="A630" s="4">
        <v>6545</v>
      </c>
    </row>
    <row r="631" spans="1:1" x14ac:dyDescent="0.2">
      <c r="A631" s="4">
        <v>6546</v>
      </c>
    </row>
    <row r="632" spans="1:1" x14ac:dyDescent="0.2">
      <c r="A632" s="4">
        <v>6564</v>
      </c>
    </row>
    <row r="633" spans="1:1" x14ac:dyDescent="0.2">
      <c r="A633" s="4">
        <v>6566</v>
      </c>
    </row>
    <row r="634" spans="1:1" x14ac:dyDescent="0.2">
      <c r="A634" s="4">
        <v>6569</v>
      </c>
    </row>
    <row r="635" spans="1:1" x14ac:dyDescent="0.2">
      <c r="A635" s="4">
        <v>6570</v>
      </c>
    </row>
    <row r="636" spans="1:1" x14ac:dyDescent="0.2">
      <c r="A636" s="4">
        <v>6586</v>
      </c>
    </row>
    <row r="637" spans="1:1" x14ac:dyDescent="0.2">
      <c r="A637" s="4">
        <v>6593</v>
      </c>
    </row>
    <row r="638" spans="1:1" x14ac:dyDescent="0.2">
      <c r="A638" s="4">
        <v>6601</v>
      </c>
    </row>
    <row r="639" spans="1:1" x14ac:dyDescent="0.2">
      <c r="A639" s="4">
        <v>6603</v>
      </c>
    </row>
    <row r="640" spans="1:1" x14ac:dyDescent="0.2">
      <c r="A640" s="4">
        <v>6604</v>
      </c>
    </row>
    <row r="641" spans="1:1" x14ac:dyDescent="0.2">
      <c r="A641" s="4">
        <v>6606</v>
      </c>
    </row>
    <row r="642" spans="1:1" x14ac:dyDescent="0.2">
      <c r="A642" s="4">
        <v>6607</v>
      </c>
    </row>
    <row r="643" spans="1:1" x14ac:dyDescent="0.2">
      <c r="A643" s="4">
        <v>6619</v>
      </c>
    </row>
    <row r="644" spans="1:1" x14ac:dyDescent="0.2">
      <c r="A644" s="4">
        <v>6628</v>
      </c>
    </row>
    <row r="645" spans="1:1" x14ac:dyDescent="0.2">
      <c r="A645" s="4">
        <v>6638</v>
      </c>
    </row>
    <row r="646" spans="1:1" x14ac:dyDescent="0.2">
      <c r="A646" s="4">
        <v>6639</v>
      </c>
    </row>
    <row r="647" spans="1:1" x14ac:dyDescent="0.2">
      <c r="A647" s="4">
        <v>6641</v>
      </c>
    </row>
    <row r="648" spans="1:1" x14ac:dyDescent="0.2">
      <c r="A648" s="4">
        <v>6647</v>
      </c>
    </row>
    <row r="649" spans="1:1" x14ac:dyDescent="0.2">
      <c r="A649" s="4">
        <v>6650</v>
      </c>
    </row>
    <row r="650" spans="1:1" x14ac:dyDescent="0.2">
      <c r="A650" s="4">
        <v>6658</v>
      </c>
    </row>
    <row r="651" spans="1:1" x14ac:dyDescent="0.2">
      <c r="A651" s="4">
        <v>6663</v>
      </c>
    </row>
    <row r="652" spans="1:1" x14ac:dyDescent="0.2">
      <c r="A652" s="4">
        <v>6671</v>
      </c>
    </row>
    <row r="653" spans="1:1" x14ac:dyDescent="0.2">
      <c r="A653" s="4">
        <v>6684</v>
      </c>
    </row>
    <row r="654" spans="1:1" x14ac:dyDescent="0.2">
      <c r="A654" s="4">
        <v>6705</v>
      </c>
    </row>
    <row r="655" spans="1:1" x14ac:dyDescent="0.2">
      <c r="A655" s="4">
        <v>6719</v>
      </c>
    </row>
    <row r="656" spans="1:1" x14ac:dyDescent="0.2">
      <c r="A656" s="4">
        <v>6720</v>
      </c>
    </row>
    <row r="657" spans="1:1" x14ac:dyDescent="0.2">
      <c r="A657" s="4">
        <v>6722</v>
      </c>
    </row>
    <row r="658" spans="1:1" x14ac:dyDescent="0.2">
      <c r="A658" s="4">
        <v>6735</v>
      </c>
    </row>
    <row r="659" spans="1:1" x14ac:dyDescent="0.2">
      <c r="A659" s="4">
        <v>6739</v>
      </c>
    </row>
    <row r="660" spans="1:1" x14ac:dyDescent="0.2">
      <c r="A660" s="4">
        <v>6741</v>
      </c>
    </row>
    <row r="661" spans="1:1" x14ac:dyDescent="0.2">
      <c r="A661" s="4">
        <v>6746</v>
      </c>
    </row>
    <row r="662" spans="1:1" x14ac:dyDescent="0.2">
      <c r="A662" s="4">
        <v>6750</v>
      </c>
    </row>
    <row r="663" spans="1:1" x14ac:dyDescent="0.2">
      <c r="A663" s="4">
        <v>6752</v>
      </c>
    </row>
    <row r="664" spans="1:1" x14ac:dyDescent="0.2">
      <c r="A664" s="4">
        <v>6773</v>
      </c>
    </row>
    <row r="665" spans="1:1" x14ac:dyDescent="0.2">
      <c r="A665" s="4">
        <v>6779</v>
      </c>
    </row>
    <row r="666" spans="1:1" x14ac:dyDescent="0.2">
      <c r="A666" s="4">
        <v>6804</v>
      </c>
    </row>
    <row r="667" spans="1:1" x14ac:dyDescent="0.2">
      <c r="A667" s="4">
        <v>6806</v>
      </c>
    </row>
    <row r="668" spans="1:1" x14ac:dyDescent="0.2">
      <c r="A668" s="4">
        <v>6842</v>
      </c>
    </row>
    <row r="669" spans="1:1" x14ac:dyDescent="0.2">
      <c r="A669" s="4">
        <v>6858</v>
      </c>
    </row>
    <row r="670" spans="1:1" x14ac:dyDescent="0.2">
      <c r="A670" s="4">
        <v>6860</v>
      </c>
    </row>
    <row r="671" spans="1:1" x14ac:dyDescent="0.2">
      <c r="A671" s="4">
        <v>6866</v>
      </c>
    </row>
    <row r="672" spans="1:1" x14ac:dyDescent="0.2">
      <c r="A672" s="4">
        <v>6878</v>
      </c>
    </row>
    <row r="673" spans="1:1" x14ac:dyDescent="0.2">
      <c r="A673" s="4">
        <v>6888</v>
      </c>
    </row>
    <row r="674" spans="1:1" x14ac:dyDescent="0.2">
      <c r="A674" s="4">
        <v>6896</v>
      </c>
    </row>
    <row r="675" spans="1:1" x14ac:dyDescent="0.2">
      <c r="A675" s="4">
        <v>6899</v>
      </c>
    </row>
    <row r="676" spans="1:1" x14ac:dyDescent="0.2">
      <c r="A676" s="4">
        <v>6910</v>
      </c>
    </row>
    <row r="677" spans="1:1" x14ac:dyDescent="0.2">
      <c r="A677" s="4">
        <v>6919</v>
      </c>
    </row>
    <row r="678" spans="1:1" x14ac:dyDescent="0.2">
      <c r="A678" s="4">
        <v>6929</v>
      </c>
    </row>
    <row r="679" spans="1:1" x14ac:dyDescent="0.2">
      <c r="A679" s="4">
        <v>6938</v>
      </c>
    </row>
    <row r="680" spans="1:1" x14ac:dyDescent="0.2">
      <c r="A680" s="4">
        <v>6944</v>
      </c>
    </row>
    <row r="681" spans="1:1" x14ac:dyDescent="0.2">
      <c r="A681" s="4">
        <v>6956</v>
      </c>
    </row>
    <row r="682" spans="1:1" x14ac:dyDescent="0.2">
      <c r="A682" s="4">
        <v>6960</v>
      </c>
    </row>
    <row r="683" spans="1:1" x14ac:dyDescent="0.2">
      <c r="A683" s="4">
        <v>6963</v>
      </c>
    </row>
    <row r="684" spans="1:1" x14ac:dyDescent="0.2">
      <c r="A684" s="4">
        <v>6970</v>
      </c>
    </row>
    <row r="685" spans="1:1" x14ac:dyDescent="0.2">
      <c r="A685" s="4">
        <v>6974</v>
      </c>
    </row>
    <row r="686" spans="1:1" x14ac:dyDescent="0.2">
      <c r="A686" s="4">
        <v>6983</v>
      </c>
    </row>
    <row r="687" spans="1:1" x14ac:dyDescent="0.2">
      <c r="A687" s="4">
        <v>6998</v>
      </c>
    </row>
    <row r="688" spans="1:1" x14ac:dyDescent="0.2">
      <c r="A688" s="4">
        <v>7001</v>
      </c>
    </row>
    <row r="689" spans="1:1" x14ac:dyDescent="0.2">
      <c r="A689" s="4">
        <v>7015</v>
      </c>
    </row>
    <row r="690" spans="1:1" x14ac:dyDescent="0.2">
      <c r="A690" s="4">
        <v>7030</v>
      </c>
    </row>
    <row r="691" spans="1:1" x14ac:dyDescent="0.2">
      <c r="A691" s="4">
        <v>7046</v>
      </c>
    </row>
    <row r="692" spans="1:1" x14ac:dyDescent="0.2">
      <c r="A692" s="4">
        <v>7051</v>
      </c>
    </row>
    <row r="693" spans="1:1" x14ac:dyDescent="0.2">
      <c r="A693" s="4">
        <v>7072</v>
      </c>
    </row>
    <row r="694" spans="1:1" x14ac:dyDescent="0.2">
      <c r="A694" s="4">
        <v>7088</v>
      </c>
    </row>
    <row r="695" spans="1:1" x14ac:dyDescent="0.2">
      <c r="A695" s="4">
        <v>7089</v>
      </c>
    </row>
    <row r="696" spans="1:1" x14ac:dyDescent="0.2">
      <c r="A696" s="4">
        <v>7093</v>
      </c>
    </row>
    <row r="697" spans="1:1" x14ac:dyDescent="0.2">
      <c r="A697" s="4">
        <v>7135</v>
      </c>
    </row>
    <row r="698" spans="1:1" x14ac:dyDescent="0.2">
      <c r="A698" s="4">
        <v>7136</v>
      </c>
    </row>
    <row r="699" spans="1:1" x14ac:dyDescent="0.2">
      <c r="A699" s="4">
        <v>7145</v>
      </c>
    </row>
    <row r="700" spans="1:1" x14ac:dyDescent="0.2">
      <c r="A700" s="4">
        <v>7150</v>
      </c>
    </row>
    <row r="701" spans="1:1" x14ac:dyDescent="0.2">
      <c r="A701" s="4">
        <v>7152</v>
      </c>
    </row>
    <row r="702" spans="1:1" x14ac:dyDescent="0.2">
      <c r="A702" s="4">
        <v>7162</v>
      </c>
    </row>
    <row r="703" spans="1:1" x14ac:dyDescent="0.2">
      <c r="A703" s="4">
        <v>7168</v>
      </c>
    </row>
    <row r="704" spans="1:1" x14ac:dyDescent="0.2">
      <c r="A704" s="4">
        <v>7171</v>
      </c>
    </row>
    <row r="705" spans="1:1" x14ac:dyDescent="0.2">
      <c r="A705" s="4">
        <v>7172</v>
      </c>
    </row>
    <row r="706" spans="1:1" x14ac:dyDescent="0.2">
      <c r="A706" s="4">
        <v>7175</v>
      </c>
    </row>
    <row r="707" spans="1:1" x14ac:dyDescent="0.2">
      <c r="A707" s="4">
        <v>7179</v>
      </c>
    </row>
    <row r="708" spans="1:1" x14ac:dyDescent="0.2">
      <c r="A708" s="4">
        <v>7207</v>
      </c>
    </row>
    <row r="709" spans="1:1" x14ac:dyDescent="0.2">
      <c r="A709" s="4">
        <v>7221</v>
      </c>
    </row>
    <row r="710" spans="1:1" x14ac:dyDescent="0.2">
      <c r="A710" s="4">
        <v>7230</v>
      </c>
    </row>
    <row r="711" spans="1:1" x14ac:dyDescent="0.2">
      <c r="A711" s="4">
        <v>7235</v>
      </c>
    </row>
    <row r="712" spans="1:1" x14ac:dyDescent="0.2">
      <c r="A712" s="4">
        <v>7236</v>
      </c>
    </row>
    <row r="713" spans="1:1" x14ac:dyDescent="0.2">
      <c r="A713" s="4">
        <v>7239</v>
      </c>
    </row>
    <row r="714" spans="1:1" x14ac:dyDescent="0.2">
      <c r="A714" s="4">
        <v>7268</v>
      </c>
    </row>
    <row r="715" spans="1:1" x14ac:dyDescent="0.2">
      <c r="A715" s="4">
        <v>7274</v>
      </c>
    </row>
    <row r="716" spans="1:1" x14ac:dyDescent="0.2">
      <c r="A716" s="4">
        <v>7275</v>
      </c>
    </row>
    <row r="717" spans="1:1" x14ac:dyDescent="0.2">
      <c r="A717" s="4">
        <v>7305</v>
      </c>
    </row>
    <row r="718" spans="1:1" x14ac:dyDescent="0.2">
      <c r="A718" s="4">
        <v>7309</v>
      </c>
    </row>
    <row r="719" spans="1:1" x14ac:dyDescent="0.2">
      <c r="A719" s="4">
        <v>7316</v>
      </c>
    </row>
    <row r="720" spans="1:1" x14ac:dyDescent="0.2">
      <c r="A720" s="4">
        <v>7359</v>
      </c>
    </row>
    <row r="721" spans="1:1" x14ac:dyDescent="0.2">
      <c r="A721" s="4">
        <v>7366</v>
      </c>
    </row>
    <row r="722" spans="1:1" x14ac:dyDescent="0.2">
      <c r="A722" s="4">
        <v>7395</v>
      </c>
    </row>
    <row r="723" spans="1:1" x14ac:dyDescent="0.2">
      <c r="A723" s="4">
        <v>7398</v>
      </c>
    </row>
    <row r="724" spans="1:1" x14ac:dyDescent="0.2">
      <c r="A724" s="4">
        <v>7399</v>
      </c>
    </row>
    <row r="725" spans="1:1" x14ac:dyDescent="0.2">
      <c r="A725" s="4">
        <v>7400</v>
      </c>
    </row>
    <row r="726" spans="1:1" x14ac:dyDescent="0.2">
      <c r="A726" s="4">
        <v>7408</v>
      </c>
    </row>
    <row r="727" spans="1:1" x14ac:dyDescent="0.2">
      <c r="A727" s="4">
        <v>7424</v>
      </c>
    </row>
    <row r="728" spans="1:1" x14ac:dyDescent="0.2">
      <c r="A728" s="4">
        <v>7436</v>
      </c>
    </row>
    <row r="729" spans="1:1" x14ac:dyDescent="0.2">
      <c r="A729" s="4">
        <v>7439</v>
      </c>
    </row>
    <row r="730" spans="1:1" x14ac:dyDescent="0.2">
      <c r="A730" s="4">
        <v>7445</v>
      </c>
    </row>
    <row r="731" spans="1:1" x14ac:dyDescent="0.2">
      <c r="A731" s="4">
        <v>7447</v>
      </c>
    </row>
    <row r="732" spans="1:1" x14ac:dyDescent="0.2">
      <c r="A732" s="4">
        <v>7448</v>
      </c>
    </row>
    <row r="733" spans="1:1" x14ac:dyDescent="0.2">
      <c r="A733" s="4">
        <v>7451</v>
      </c>
    </row>
    <row r="734" spans="1:1" x14ac:dyDescent="0.2">
      <c r="A734" s="4">
        <v>7457</v>
      </c>
    </row>
    <row r="735" spans="1:1" x14ac:dyDescent="0.2">
      <c r="A735" s="4">
        <v>7463</v>
      </c>
    </row>
    <row r="736" spans="1:1" x14ac:dyDescent="0.2">
      <c r="A736" s="4">
        <v>7465</v>
      </c>
    </row>
    <row r="737" spans="1:1" x14ac:dyDescent="0.2">
      <c r="A737" s="4">
        <v>7476</v>
      </c>
    </row>
    <row r="738" spans="1:1" x14ac:dyDescent="0.2">
      <c r="A738" s="4">
        <v>7484</v>
      </c>
    </row>
    <row r="739" spans="1:1" x14ac:dyDescent="0.2">
      <c r="A739" s="4">
        <v>7498</v>
      </c>
    </row>
    <row r="740" spans="1:1" x14ac:dyDescent="0.2">
      <c r="A740" s="4">
        <v>7503</v>
      </c>
    </row>
    <row r="741" spans="1:1" x14ac:dyDescent="0.2">
      <c r="A741" s="4">
        <v>7507</v>
      </c>
    </row>
    <row r="742" spans="1:1" x14ac:dyDescent="0.2">
      <c r="A742" s="4">
        <v>7510</v>
      </c>
    </row>
    <row r="743" spans="1:1" x14ac:dyDescent="0.2">
      <c r="A743" s="4">
        <v>7512</v>
      </c>
    </row>
    <row r="744" spans="1:1" x14ac:dyDescent="0.2">
      <c r="A744" s="4">
        <v>7525</v>
      </c>
    </row>
    <row r="745" spans="1:1" x14ac:dyDescent="0.2">
      <c r="A745" s="4">
        <v>7538</v>
      </c>
    </row>
    <row r="746" spans="1:1" x14ac:dyDescent="0.2">
      <c r="A746" s="4">
        <v>7539</v>
      </c>
    </row>
    <row r="747" spans="1:1" x14ac:dyDescent="0.2">
      <c r="A747" s="4">
        <v>7544</v>
      </c>
    </row>
    <row r="748" spans="1:1" x14ac:dyDescent="0.2">
      <c r="A748" s="4">
        <v>7546</v>
      </c>
    </row>
    <row r="749" spans="1:1" x14ac:dyDescent="0.2">
      <c r="A749" s="4">
        <v>7549</v>
      </c>
    </row>
    <row r="750" spans="1:1" x14ac:dyDescent="0.2">
      <c r="A750" s="4">
        <v>7551</v>
      </c>
    </row>
    <row r="751" spans="1:1" x14ac:dyDescent="0.2">
      <c r="A751" s="4">
        <v>7552</v>
      </c>
    </row>
    <row r="752" spans="1:1" x14ac:dyDescent="0.2">
      <c r="A752" s="4">
        <v>7556</v>
      </c>
    </row>
    <row r="753" spans="1:1" x14ac:dyDescent="0.2">
      <c r="A753" s="4">
        <v>7558</v>
      </c>
    </row>
    <row r="754" spans="1:1" x14ac:dyDescent="0.2">
      <c r="A754" s="4">
        <v>7560</v>
      </c>
    </row>
    <row r="755" spans="1:1" x14ac:dyDescent="0.2">
      <c r="A755" s="4">
        <v>7577</v>
      </c>
    </row>
    <row r="756" spans="1:1" x14ac:dyDescent="0.2">
      <c r="A756" s="4">
        <v>7578</v>
      </c>
    </row>
    <row r="757" spans="1:1" x14ac:dyDescent="0.2">
      <c r="A757" s="4">
        <v>7580</v>
      </c>
    </row>
    <row r="758" spans="1:1" x14ac:dyDescent="0.2">
      <c r="A758" s="4">
        <v>7589</v>
      </c>
    </row>
    <row r="759" spans="1:1" x14ac:dyDescent="0.2">
      <c r="A759" s="4">
        <v>7616</v>
      </c>
    </row>
    <row r="760" spans="1:1" x14ac:dyDescent="0.2">
      <c r="A760" s="4">
        <v>7621</v>
      </c>
    </row>
    <row r="761" spans="1:1" x14ac:dyDescent="0.2">
      <c r="A761" s="4">
        <v>7643</v>
      </c>
    </row>
    <row r="762" spans="1:1" x14ac:dyDescent="0.2">
      <c r="A762" s="4">
        <v>7644</v>
      </c>
    </row>
    <row r="763" spans="1:1" x14ac:dyDescent="0.2">
      <c r="A763" s="4">
        <v>7654</v>
      </c>
    </row>
    <row r="764" spans="1:1" x14ac:dyDescent="0.2">
      <c r="A764" s="4">
        <v>7661</v>
      </c>
    </row>
    <row r="765" spans="1:1" x14ac:dyDescent="0.2">
      <c r="A765" s="4">
        <v>7663</v>
      </c>
    </row>
    <row r="766" spans="1:1" x14ac:dyDescent="0.2">
      <c r="A766" s="4">
        <v>7667</v>
      </c>
    </row>
    <row r="767" spans="1:1" x14ac:dyDescent="0.2">
      <c r="A767" s="4">
        <v>7673</v>
      </c>
    </row>
    <row r="768" spans="1:1" x14ac:dyDescent="0.2">
      <c r="A768" s="4">
        <v>7696</v>
      </c>
    </row>
    <row r="769" spans="1:1" x14ac:dyDescent="0.2">
      <c r="A769" s="4">
        <v>7709</v>
      </c>
    </row>
    <row r="770" spans="1:1" x14ac:dyDescent="0.2">
      <c r="A770" s="4">
        <v>7728</v>
      </c>
    </row>
    <row r="771" spans="1:1" x14ac:dyDescent="0.2">
      <c r="A771" s="4">
        <v>7729</v>
      </c>
    </row>
    <row r="772" spans="1:1" x14ac:dyDescent="0.2">
      <c r="A772" s="4">
        <v>7739</v>
      </c>
    </row>
    <row r="773" spans="1:1" x14ac:dyDescent="0.2">
      <c r="A773" s="4">
        <v>7742</v>
      </c>
    </row>
    <row r="774" spans="1:1" x14ac:dyDescent="0.2">
      <c r="A774" s="4">
        <v>7751</v>
      </c>
    </row>
    <row r="775" spans="1:1" x14ac:dyDescent="0.2">
      <c r="A775" s="4">
        <v>7753</v>
      </c>
    </row>
    <row r="776" spans="1:1" x14ac:dyDescent="0.2">
      <c r="A776" s="4">
        <v>7789</v>
      </c>
    </row>
    <row r="777" spans="1:1" x14ac:dyDescent="0.2">
      <c r="A777" s="4">
        <v>7810</v>
      </c>
    </row>
    <row r="778" spans="1:1" x14ac:dyDescent="0.2">
      <c r="A778" s="4">
        <v>7813</v>
      </c>
    </row>
    <row r="779" spans="1:1" x14ac:dyDescent="0.2">
      <c r="A779" s="4">
        <v>7828</v>
      </c>
    </row>
    <row r="780" spans="1:1" x14ac:dyDescent="0.2">
      <c r="A780" s="4">
        <v>7829</v>
      </c>
    </row>
    <row r="781" spans="1:1" x14ac:dyDescent="0.2">
      <c r="A781" s="4">
        <v>7840</v>
      </c>
    </row>
    <row r="782" spans="1:1" x14ac:dyDescent="0.2">
      <c r="A782" s="4">
        <v>7869</v>
      </c>
    </row>
    <row r="783" spans="1:1" x14ac:dyDescent="0.2">
      <c r="A783" s="4">
        <v>7892</v>
      </c>
    </row>
    <row r="784" spans="1:1" x14ac:dyDescent="0.2">
      <c r="A784" s="4">
        <v>7896</v>
      </c>
    </row>
    <row r="785" spans="1:1" x14ac:dyDescent="0.2">
      <c r="A785" s="4">
        <v>7922</v>
      </c>
    </row>
    <row r="786" spans="1:1" x14ac:dyDescent="0.2">
      <c r="A786" s="4">
        <v>7927</v>
      </c>
    </row>
    <row r="787" spans="1:1" x14ac:dyDescent="0.2">
      <c r="A787" s="4">
        <v>7939</v>
      </c>
    </row>
    <row r="788" spans="1:1" x14ac:dyDescent="0.2">
      <c r="A788" s="4">
        <v>7943</v>
      </c>
    </row>
    <row r="789" spans="1:1" x14ac:dyDescent="0.2">
      <c r="A789" s="4">
        <v>7945</v>
      </c>
    </row>
    <row r="790" spans="1:1" x14ac:dyDescent="0.2">
      <c r="A790" s="4">
        <v>7947</v>
      </c>
    </row>
    <row r="791" spans="1:1" x14ac:dyDescent="0.2">
      <c r="A791" s="4">
        <v>7948</v>
      </c>
    </row>
    <row r="792" spans="1:1" x14ac:dyDescent="0.2">
      <c r="A792" s="4">
        <v>7949</v>
      </c>
    </row>
    <row r="793" spans="1:1" x14ac:dyDescent="0.2">
      <c r="A793" s="4">
        <v>7960</v>
      </c>
    </row>
    <row r="794" spans="1:1" x14ac:dyDescent="0.2">
      <c r="A794" s="4">
        <v>7970</v>
      </c>
    </row>
    <row r="795" spans="1:1" x14ac:dyDescent="0.2">
      <c r="A795" s="4">
        <v>7973</v>
      </c>
    </row>
    <row r="796" spans="1:1" x14ac:dyDescent="0.2">
      <c r="A796" s="4">
        <v>7975</v>
      </c>
    </row>
    <row r="797" spans="1:1" x14ac:dyDescent="0.2">
      <c r="A797" s="4">
        <v>7979</v>
      </c>
    </row>
    <row r="798" spans="1:1" x14ac:dyDescent="0.2">
      <c r="A798" s="4">
        <v>7986</v>
      </c>
    </row>
    <row r="799" spans="1:1" x14ac:dyDescent="0.2">
      <c r="A799" s="4">
        <v>8005</v>
      </c>
    </row>
    <row r="800" spans="1:1" x14ac:dyDescent="0.2">
      <c r="A800" s="4">
        <v>8015</v>
      </c>
    </row>
    <row r="801" spans="1:1" x14ac:dyDescent="0.2">
      <c r="A801" s="4">
        <v>8019</v>
      </c>
    </row>
    <row r="802" spans="1:1" x14ac:dyDescent="0.2">
      <c r="A802" s="4">
        <v>8033</v>
      </c>
    </row>
    <row r="803" spans="1:1" x14ac:dyDescent="0.2">
      <c r="A803" s="4">
        <v>8045</v>
      </c>
    </row>
    <row r="804" spans="1:1" x14ac:dyDescent="0.2">
      <c r="A804" s="4">
        <v>8058</v>
      </c>
    </row>
    <row r="805" spans="1:1" x14ac:dyDescent="0.2">
      <c r="A805" s="4">
        <v>8063</v>
      </c>
    </row>
    <row r="806" spans="1:1" x14ac:dyDescent="0.2">
      <c r="A806" s="4">
        <v>8068</v>
      </c>
    </row>
    <row r="807" spans="1:1" x14ac:dyDescent="0.2">
      <c r="A807" s="4">
        <v>8077</v>
      </c>
    </row>
    <row r="808" spans="1:1" x14ac:dyDescent="0.2">
      <c r="A808" s="4">
        <v>8079</v>
      </c>
    </row>
    <row r="809" spans="1:1" x14ac:dyDescent="0.2">
      <c r="A809" s="4">
        <v>8089</v>
      </c>
    </row>
    <row r="810" spans="1:1" x14ac:dyDescent="0.2">
      <c r="A810" s="4">
        <v>8095</v>
      </c>
    </row>
    <row r="811" spans="1:1" x14ac:dyDescent="0.2">
      <c r="A811" s="4">
        <v>8105</v>
      </c>
    </row>
    <row r="812" spans="1:1" x14ac:dyDescent="0.2">
      <c r="A812" s="4">
        <v>8108</v>
      </c>
    </row>
    <row r="813" spans="1:1" x14ac:dyDescent="0.2">
      <c r="A813" s="4">
        <v>8122</v>
      </c>
    </row>
    <row r="814" spans="1:1" x14ac:dyDescent="0.2">
      <c r="A814" s="4">
        <v>8143</v>
      </c>
    </row>
    <row r="815" spans="1:1" x14ac:dyDescent="0.2">
      <c r="A815" s="4">
        <v>8145</v>
      </c>
    </row>
    <row r="816" spans="1:1" x14ac:dyDescent="0.2">
      <c r="A816" s="4">
        <v>8151</v>
      </c>
    </row>
    <row r="817" spans="1:1" x14ac:dyDescent="0.2">
      <c r="A817" s="4">
        <v>8172</v>
      </c>
    </row>
    <row r="818" spans="1:1" x14ac:dyDescent="0.2">
      <c r="A818" s="4">
        <v>8190</v>
      </c>
    </row>
    <row r="819" spans="1:1" x14ac:dyDescent="0.2">
      <c r="A819" s="4">
        <v>8195</v>
      </c>
    </row>
    <row r="820" spans="1:1" x14ac:dyDescent="0.2">
      <c r="A820" s="4">
        <v>8210</v>
      </c>
    </row>
    <row r="821" spans="1:1" x14ac:dyDescent="0.2">
      <c r="A821" s="4">
        <v>8225</v>
      </c>
    </row>
    <row r="822" spans="1:1" x14ac:dyDescent="0.2">
      <c r="A822" s="4">
        <v>8226</v>
      </c>
    </row>
    <row r="823" spans="1:1" x14ac:dyDescent="0.2">
      <c r="A823" s="4">
        <v>8237</v>
      </c>
    </row>
    <row r="824" spans="1:1" x14ac:dyDescent="0.2">
      <c r="A824" s="4">
        <v>8238</v>
      </c>
    </row>
    <row r="825" spans="1:1" x14ac:dyDescent="0.2">
      <c r="A825" s="4">
        <v>8242</v>
      </c>
    </row>
    <row r="826" spans="1:1" x14ac:dyDescent="0.2">
      <c r="A826" s="4">
        <v>8250</v>
      </c>
    </row>
    <row r="827" spans="1:1" x14ac:dyDescent="0.2">
      <c r="A827" s="4">
        <v>8261</v>
      </c>
    </row>
    <row r="828" spans="1:1" x14ac:dyDescent="0.2">
      <c r="A828" s="4">
        <v>8264</v>
      </c>
    </row>
    <row r="829" spans="1:1" x14ac:dyDescent="0.2">
      <c r="A829" s="4">
        <v>8269</v>
      </c>
    </row>
    <row r="830" spans="1:1" x14ac:dyDescent="0.2">
      <c r="A830" s="4">
        <v>8300</v>
      </c>
    </row>
    <row r="831" spans="1:1" x14ac:dyDescent="0.2">
      <c r="A831" s="4">
        <v>8305</v>
      </c>
    </row>
    <row r="832" spans="1:1" x14ac:dyDescent="0.2">
      <c r="A832" s="4">
        <v>8307</v>
      </c>
    </row>
    <row r="833" spans="1:1" x14ac:dyDescent="0.2">
      <c r="A833" s="4">
        <v>8310</v>
      </c>
    </row>
    <row r="834" spans="1:1" x14ac:dyDescent="0.2">
      <c r="A834" s="4">
        <v>8320</v>
      </c>
    </row>
    <row r="835" spans="1:1" x14ac:dyDescent="0.2">
      <c r="A835" s="4">
        <v>8321</v>
      </c>
    </row>
    <row r="836" spans="1:1" x14ac:dyDescent="0.2">
      <c r="A836" s="4">
        <v>8343</v>
      </c>
    </row>
    <row r="837" spans="1:1" x14ac:dyDescent="0.2">
      <c r="A837" s="4">
        <v>8353</v>
      </c>
    </row>
    <row r="838" spans="1:1" x14ac:dyDescent="0.2">
      <c r="A838" s="4">
        <v>8356</v>
      </c>
    </row>
    <row r="839" spans="1:1" x14ac:dyDescent="0.2">
      <c r="A839" s="4">
        <v>8396</v>
      </c>
    </row>
    <row r="840" spans="1:1" x14ac:dyDescent="0.2">
      <c r="A840" s="4">
        <v>8399</v>
      </c>
    </row>
    <row r="841" spans="1:1" x14ac:dyDescent="0.2">
      <c r="A841" s="4">
        <v>8406</v>
      </c>
    </row>
    <row r="842" spans="1:1" x14ac:dyDescent="0.2">
      <c r="A842" s="4">
        <v>8408</v>
      </c>
    </row>
    <row r="843" spans="1:1" x14ac:dyDescent="0.2">
      <c r="A843" s="4">
        <v>8414</v>
      </c>
    </row>
    <row r="844" spans="1:1" x14ac:dyDescent="0.2">
      <c r="A844" s="4">
        <v>8416</v>
      </c>
    </row>
    <row r="845" spans="1:1" x14ac:dyDescent="0.2">
      <c r="A845" s="4">
        <v>8425</v>
      </c>
    </row>
    <row r="846" spans="1:1" x14ac:dyDescent="0.2">
      <c r="A846" s="4">
        <v>8439</v>
      </c>
    </row>
    <row r="847" spans="1:1" x14ac:dyDescent="0.2">
      <c r="A847" s="4">
        <v>8447</v>
      </c>
    </row>
    <row r="848" spans="1:1" x14ac:dyDescent="0.2">
      <c r="A848" s="4">
        <v>8451</v>
      </c>
    </row>
    <row r="849" spans="1:1" x14ac:dyDescent="0.2">
      <c r="A849" s="4">
        <v>8453</v>
      </c>
    </row>
    <row r="850" spans="1:1" x14ac:dyDescent="0.2">
      <c r="A850" s="4">
        <v>8473</v>
      </c>
    </row>
    <row r="851" spans="1:1" x14ac:dyDescent="0.2">
      <c r="A851" s="4">
        <v>8477</v>
      </c>
    </row>
    <row r="852" spans="1:1" x14ac:dyDescent="0.2">
      <c r="A852" s="4">
        <v>8481</v>
      </c>
    </row>
    <row r="853" spans="1:1" x14ac:dyDescent="0.2">
      <c r="A853" s="4">
        <v>8495</v>
      </c>
    </row>
    <row r="854" spans="1:1" x14ac:dyDescent="0.2">
      <c r="A854" s="4">
        <v>8501</v>
      </c>
    </row>
    <row r="855" spans="1:1" x14ac:dyDescent="0.2">
      <c r="A855" s="4">
        <v>8528</v>
      </c>
    </row>
    <row r="856" spans="1:1" x14ac:dyDescent="0.2">
      <c r="A856" s="4">
        <v>8530</v>
      </c>
    </row>
    <row r="857" spans="1:1" x14ac:dyDescent="0.2">
      <c r="A857" s="4">
        <v>8552</v>
      </c>
    </row>
    <row r="858" spans="1:1" x14ac:dyDescent="0.2">
      <c r="A858" s="4">
        <v>8554</v>
      </c>
    </row>
    <row r="859" spans="1:1" x14ac:dyDescent="0.2">
      <c r="A859" s="4">
        <v>8564</v>
      </c>
    </row>
    <row r="860" spans="1:1" x14ac:dyDescent="0.2">
      <c r="A860" s="4">
        <v>8567</v>
      </c>
    </row>
    <row r="861" spans="1:1" x14ac:dyDescent="0.2">
      <c r="A861" s="4">
        <v>8571</v>
      </c>
    </row>
    <row r="862" spans="1:1" x14ac:dyDescent="0.2">
      <c r="A862" s="4">
        <v>8580</v>
      </c>
    </row>
    <row r="863" spans="1:1" x14ac:dyDescent="0.2">
      <c r="A863" s="4">
        <v>8581</v>
      </c>
    </row>
    <row r="864" spans="1:1" x14ac:dyDescent="0.2">
      <c r="A864" s="4">
        <v>8583</v>
      </c>
    </row>
    <row r="865" spans="1:1" x14ac:dyDescent="0.2">
      <c r="A865" s="4">
        <v>8589</v>
      </c>
    </row>
    <row r="866" spans="1:1" x14ac:dyDescent="0.2">
      <c r="A866" s="4">
        <v>8593</v>
      </c>
    </row>
    <row r="867" spans="1:1" x14ac:dyDescent="0.2">
      <c r="A867" s="4">
        <v>8605</v>
      </c>
    </row>
    <row r="868" spans="1:1" x14ac:dyDescent="0.2">
      <c r="A868" s="4">
        <v>8612</v>
      </c>
    </row>
    <row r="869" spans="1:1" x14ac:dyDescent="0.2">
      <c r="A869" s="4">
        <v>8616</v>
      </c>
    </row>
    <row r="870" spans="1:1" x14ac:dyDescent="0.2">
      <c r="A870" s="4">
        <v>8617</v>
      </c>
    </row>
    <row r="871" spans="1:1" x14ac:dyDescent="0.2">
      <c r="A871" s="4">
        <v>8627</v>
      </c>
    </row>
    <row r="872" spans="1:1" x14ac:dyDescent="0.2">
      <c r="A872" s="4">
        <v>8628</v>
      </c>
    </row>
    <row r="873" spans="1:1" x14ac:dyDescent="0.2">
      <c r="A873" s="4">
        <v>8634</v>
      </c>
    </row>
    <row r="874" spans="1:1" x14ac:dyDescent="0.2">
      <c r="A874" s="4">
        <v>8645</v>
      </c>
    </row>
    <row r="875" spans="1:1" x14ac:dyDescent="0.2">
      <c r="A875" s="4">
        <v>8646</v>
      </c>
    </row>
    <row r="876" spans="1:1" x14ac:dyDescent="0.2">
      <c r="A876" s="4">
        <v>8651</v>
      </c>
    </row>
    <row r="877" spans="1:1" x14ac:dyDescent="0.2">
      <c r="A877" s="4">
        <v>8673</v>
      </c>
    </row>
    <row r="878" spans="1:1" x14ac:dyDescent="0.2">
      <c r="A878" s="4">
        <v>8674</v>
      </c>
    </row>
    <row r="879" spans="1:1" x14ac:dyDescent="0.2">
      <c r="A879" s="4">
        <v>8685</v>
      </c>
    </row>
    <row r="880" spans="1:1" x14ac:dyDescent="0.2">
      <c r="A880" s="4">
        <v>8694</v>
      </c>
    </row>
    <row r="881" spans="1:1" x14ac:dyDescent="0.2">
      <c r="A881" s="4">
        <v>8703</v>
      </c>
    </row>
    <row r="882" spans="1:1" x14ac:dyDescent="0.2">
      <c r="A882" s="4">
        <v>8719</v>
      </c>
    </row>
    <row r="883" spans="1:1" x14ac:dyDescent="0.2">
      <c r="A883" s="4">
        <v>8721</v>
      </c>
    </row>
    <row r="884" spans="1:1" x14ac:dyDescent="0.2">
      <c r="A884" s="4">
        <v>8729</v>
      </c>
    </row>
    <row r="885" spans="1:1" x14ac:dyDescent="0.2">
      <c r="A885" s="4">
        <v>8731</v>
      </c>
    </row>
    <row r="886" spans="1:1" x14ac:dyDescent="0.2">
      <c r="A886" s="4">
        <v>8733</v>
      </c>
    </row>
    <row r="887" spans="1:1" x14ac:dyDescent="0.2">
      <c r="A887" s="4">
        <v>8738</v>
      </c>
    </row>
    <row r="888" spans="1:1" x14ac:dyDescent="0.2">
      <c r="A888" s="4">
        <v>8743</v>
      </c>
    </row>
    <row r="889" spans="1:1" x14ac:dyDescent="0.2">
      <c r="A889" s="4">
        <v>8753</v>
      </c>
    </row>
    <row r="890" spans="1:1" x14ac:dyDescent="0.2">
      <c r="A890" s="4">
        <v>8756</v>
      </c>
    </row>
    <row r="891" spans="1:1" x14ac:dyDescent="0.2">
      <c r="A891" s="4">
        <v>8766</v>
      </c>
    </row>
    <row r="892" spans="1:1" x14ac:dyDescent="0.2">
      <c r="A892" s="4">
        <v>8768</v>
      </c>
    </row>
    <row r="893" spans="1:1" x14ac:dyDescent="0.2">
      <c r="A893" s="4">
        <v>8770</v>
      </c>
    </row>
    <row r="894" spans="1:1" x14ac:dyDescent="0.2">
      <c r="A894" s="4">
        <v>8774</v>
      </c>
    </row>
    <row r="895" spans="1:1" x14ac:dyDescent="0.2">
      <c r="A895" s="4">
        <v>8777</v>
      </c>
    </row>
    <row r="896" spans="1:1" x14ac:dyDescent="0.2">
      <c r="A896" s="4">
        <v>8793</v>
      </c>
    </row>
    <row r="897" spans="1:1" x14ac:dyDescent="0.2">
      <c r="A897" s="4">
        <v>8798</v>
      </c>
    </row>
    <row r="898" spans="1:1" x14ac:dyDescent="0.2">
      <c r="A898" s="4">
        <v>8805</v>
      </c>
    </row>
    <row r="899" spans="1:1" x14ac:dyDescent="0.2">
      <c r="A899" s="4">
        <v>8815</v>
      </c>
    </row>
    <row r="900" spans="1:1" x14ac:dyDescent="0.2">
      <c r="A900" s="4">
        <v>8833</v>
      </c>
    </row>
    <row r="901" spans="1:1" x14ac:dyDescent="0.2">
      <c r="A901" s="4">
        <v>8844</v>
      </c>
    </row>
    <row r="902" spans="1:1" x14ac:dyDescent="0.2">
      <c r="A902" s="4">
        <v>8864</v>
      </c>
    </row>
    <row r="903" spans="1:1" x14ac:dyDescent="0.2">
      <c r="A903" s="4">
        <v>8867</v>
      </c>
    </row>
    <row r="904" spans="1:1" x14ac:dyDescent="0.2">
      <c r="A904" s="4">
        <v>8875</v>
      </c>
    </row>
    <row r="905" spans="1:1" x14ac:dyDescent="0.2">
      <c r="A905" s="4">
        <v>8876</v>
      </c>
    </row>
    <row r="906" spans="1:1" x14ac:dyDescent="0.2">
      <c r="A906" s="4">
        <v>8878</v>
      </c>
    </row>
    <row r="907" spans="1:1" x14ac:dyDescent="0.2">
      <c r="A907" s="4">
        <v>8881</v>
      </c>
    </row>
    <row r="908" spans="1:1" x14ac:dyDescent="0.2">
      <c r="A908" s="4">
        <v>8888</v>
      </c>
    </row>
    <row r="909" spans="1:1" x14ac:dyDescent="0.2">
      <c r="A909" s="4">
        <v>8901</v>
      </c>
    </row>
    <row r="910" spans="1:1" x14ac:dyDescent="0.2">
      <c r="A910" s="4">
        <v>8912</v>
      </c>
    </row>
    <row r="911" spans="1:1" x14ac:dyDescent="0.2">
      <c r="A911" s="4">
        <v>8923</v>
      </c>
    </row>
    <row r="912" spans="1:1" x14ac:dyDescent="0.2">
      <c r="A912" s="4">
        <v>8934</v>
      </c>
    </row>
    <row r="913" spans="1:1" x14ac:dyDescent="0.2">
      <c r="A913" s="4">
        <v>8946</v>
      </c>
    </row>
    <row r="914" spans="1:1" x14ac:dyDescent="0.2">
      <c r="A914" s="4">
        <v>8952</v>
      </c>
    </row>
    <row r="915" spans="1:1" x14ac:dyDescent="0.2">
      <c r="A915" s="4">
        <v>8954</v>
      </c>
    </row>
    <row r="916" spans="1:1" x14ac:dyDescent="0.2">
      <c r="A916" s="4">
        <v>8960</v>
      </c>
    </row>
    <row r="917" spans="1:1" x14ac:dyDescent="0.2">
      <c r="A917" s="4">
        <v>8961</v>
      </c>
    </row>
    <row r="918" spans="1:1" x14ac:dyDescent="0.2">
      <c r="A918" s="4">
        <v>8976</v>
      </c>
    </row>
    <row r="919" spans="1:1" x14ac:dyDescent="0.2">
      <c r="A919" s="4">
        <v>8986</v>
      </c>
    </row>
    <row r="920" spans="1:1" x14ac:dyDescent="0.2">
      <c r="A920" s="4">
        <v>9017</v>
      </c>
    </row>
    <row r="921" spans="1:1" x14ac:dyDescent="0.2">
      <c r="A921" s="4">
        <v>9020</v>
      </c>
    </row>
    <row r="922" spans="1:1" x14ac:dyDescent="0.2">
      <c r="A922" s="4">
        <v>9026</v>
      </c>
    </row>
    <row r="923" spans="1:1" x14ac:dyDescent="0.2">
      <c r="A923" s="4">
        <v>9028</v>
      </c>
    </row>
    <row r="924" spans="1:1" x14ac:dyDescent="0.2">
      <c r="A924" s="4">
        <v>9034</v>
      </c>
    </row>
    <row r="925" spans="1:1" x14ac:dyDescent="0.2">
      <c r="A925" s="4">
        <v>9073</v>
      </c>
    </row>
    <row r="926" spans="1:1" x14ac:dyDescent="0.2">
      <c r="A926" s="4">
        <v>9113</v>
      </c>
    </row>
    <row r="927" spans="1:1" x14ac:dyDescent="0.2">
      <c r="A927" s="4">
        <v>9115</v>
      </c>
    </row>
    <row r="928" spans="1:1" x14ac:dyDescent="0.2">
      <c r="A928" s="4">
        <v>9121</v>
      </c>
    </row>
    <row r="929" spans="1:1" x14ac:dyDescent="0.2">
      <c r="A929" s="4">
        <v>9122</v>
      </c>
    </row>
    <row r="930" spans="1:1" x14ac:dyDescent="0.2">
      <c r="A930" s="4">
        <v>9131</v>
      </c>
    </row>
    <row r="931" spans="1:1" x14ac:dyDescent="0.2">
      <c r="A931" s="4">
        <v>9134</v>
      </c>
    </row>
    <row r="932" spans="1:1" x14ac:dyDescent="0.2">
      <c r="A932" s="4">
        <v>9141</v>
      </c>
    </row>
    <row r="933" spans="1:1" x14ac:dyDescent="0.2">
      <c r="A933" s="4">
        <v>9149</v>
      </c>
    </row>
    <row r="934" spans="1:1" x14ac:dyDescent="0.2">
      <c r="A934" s="4">
        <v>9163</v>
      </c>
    </row>
    <row r="935" spans="1:1" x14ac:dyDescent="0.2">
      <c r="A935" s="4">
        <v>9179</v>
      </c>
    </row>
    <row r="936" spans="1:1" x14ac:dyDescent="0.2">
      <c r="A936" s="4">
        <v>9183</v>
      </c>
    </row>
    <row r="937" spans="1:1" x14ac:dyDescent="0.2">
      <c r="A937" s="4">
        <v>9239</v>
      </c>
    </row>
    <row r="938" spans="1:1" x14ac:dyDescent="0.2">
      <c r="A938" s="4">
        <v>9256</v>
      </c>
    </row>
    <row r="939" spans="1:1" x14ac:dyDescent="0.2">
      <c r="A939" s="4">
        <v>9257</v>
      </c>
    </row>
    <row r="940" spans="1:1" x14ac:dyDescent="0.2">
      <c r="A940" s="4">
        <v>9258</v>
      </c>
    </row>
    <row r="941" spans="1:1" x14ac:dyDescent="0.2">
      <c r="A941" s="4">
        <v>9259</v>
      </c>
    </row>
    <row r="942" spans="1:1" x14ac:dyDescent="0.2">
      <c r="A942" s="4">
        <v>9267</v>
      </c>
    </row>
    <row r="943" spans="1:1" x14ac:dyDescent="0.2">
      <c r="A943" s="4">
        <v>9278</v>
      </c>
    </row>
    <row r="944" spans="1:1" x14ac:dyDescent="0.2">
      <c r="A944" s="4">
        <v>9290</v>
      </c>
    </row>
    <row r="945" spans="1:1" x14ac:dyDescent="0.2">
      <c r="A945" s="4">
        <v>9294</v>
      </c>
    </row>
    <row r="946" spans="1:1" x14ac:dyDescent="0.2">
      <c r="A946" s="4">
        <v>9298</v>
      </c>
    </row>
    <row r="947" spans="1:1" x14ac:dyDescent="0.2">
      <c r="A947" s="4">
        <v>9308</v>
      </c>
    </row>
    <row r="948" spans="1:1" x14ac:dyDescent="0.2">
      <c r="A948" s="4">
        <v>9332</v>
      </c>
    </row>
    <row r="949" spans="1:1" x14ac:dyDescent="0.2">
      <c r="A949" s="4">
        <v>9333</v>
      </c>
    </row>
    <row r="950" spans="1:1" x14ac:dyDescent="0.2">
      <c r="A950" s="4">
        <v>9353</v>
      </c>
    </row>
    <row r="951" spans="1:1" x14ac:dyDescent="0.2">
      <c r="A951" s="4">
        <v>9354</v>
      </c>
    </row>
    <row r="952" spans="1:1" x14ac:dyDescent="0.2">
      <c r="A952" s="4">
        <v>9363</v>
      </c>
    </row>
    <row r="953" spans="1:1" x14ac:dyDescent="0.2">
      <c r="A953" s="4">
        <v>9372</v>
      </c>
    </row>
    <row r="954" spans="1:1" x14ac:dyDescent="0.2">
      <c r="A954" s="4">
        <v>9374</v>
      </c>
    </row>
    <row r="955" spans="1:1" x14ac:dyDescent="0.2">
      <c r="A955" s="4">
        <v>9385</v>
      </c>
    </row>
    <row r="956" spans="1:1" x14ac:dyDescent="0.2">
      <c r="A956" s="4">
        <v>9389</v>
      </c>
    </row>
    <row r="957" spans="1:1" x14ac:dyDescent="0.2">
      <c r="A957" s="4">
        <v>9398</v>
      </c>
    </row>
    <row r="958" spans="1:1" x14ac:dyDescent="0.2">
      <c r="A958" s="4">
        <v>9399</v>
      </c>
    </row>
    <row r="959" spans="1:1" x14ac:dyDescent="0.2">
      <c r="A959" s="4">
        <v>9404</v>
      </c>
    </row>
    <row r="960" spans="1:1" x14ac:dyDescent="0.2">
      <c r="A960" s="4">
        <v>9408</v>
      </c>
    </row>
    <row r="961" spans="1:1" x14ac:dyDescent="0.2">
      <c r="A961" s="4">
        <v>9413</v>
      </c>
    </row>
    <row r="962" spans="1:1" x14ac:dyDescent="0.2">
      <c r="A962" s="4">
        <v>9417</v>
      </c>
    </row>
    <row r="963" spans="1:1" x14ac:dyDescent="0.2">
      <c r="A963" s="4">
        <v>9418</v>
      </c>
    </row>
    <row r="964" spans="1:1" x14ac:dyDescent="0.2">
      <c r="A964" s="4">
        <v>9430</v>
      </c>
    </row>
    <row r="965" spans="1:1" x14ac:dyDescent="0.2">
      <c r="A965" s="4">
        <v>9439</v>
      </c>
    </row>
    <row r="966" spans="1:1" x14ac:dyDescent="0.2">
      <c r="A966" s="4">
        <v>9469</v>
      </c>
    </row>
    <row r="967" spans="1:1" x14ac:dyDescent="0.2">
      <c r="A967" s="4">
        <v>9470</v>
      </c>
    </row>
    <row r="968" spans="1:1" x14ac:dyDescent="0.2">
      <c r="A968" s="4">
        <v>9499</v>
      </c>
    </row>
    <row r="969" spans="1:1" x14ac:dyDescent="0.2">
      <c r="A969" s="4">
        <v>9500</v>
      </c>
    </row>
    <row r="970" spans="1:1" x14ac:dyDescent="0.2">
      <c r="A970" s="4">
        <v>9503</v>
      </c>
    </row>
    <row r="971" spans="1:1" x14ac:dyDescent="0.2">
      <c r="A971" s="4">
        <v>9505</v>
      </c>
    </row>
    <row r="972" spans="1:1" x14ac:dyDescent="0.2">
      <c r="A972" s="4">
        <v>9507</v>
      </c>
    </row>
    <row r="973" spans="1:1" x14ac:dyDescent="0.2">
      <c r="A973" s="4">
        <v>9509</v>
      </c>
    </row>
    <row r="974" spans="1:1" x14ac:dyDescent="0.2">
      <c r="A974" s="4">
        <v>9514</v>
      </c>
    </row>
    <row r="975" spans="1:1" x14ac:dyDescent="0.2">
      <c r="A975" s="4">
        <v>9520</v>
      </c>
    </row>
    <row r="976" spans="1:1" x14ac:dyDescent="0.2">
      <c r="A976" s="4">
        <v>9528</v>
      </c>
    </row>
    <row r="977" spans="1:1" x14ac:dyDescent="0.2">
      <c r="A977" s="4">
        <v>9537</v>
      </c>
    </row>
    <row r="978" spans="1:1" x14ac:dyDescent="0.2">
      <c r="A978" s="4">
        <v>9538</v>
      </c>
    </row>
    <row r="979" spans="1:1" x14ac:dyDescent="0.2">
      <c r="A979" s="4">
        <v>9555</v>
      </c>
    </row>
    <row r="980" spans="1:1" x14ac:dyDescent="0.2">
      <c r="A980" s="4">
        <v>9564</v>
      </c>
    </row>
    <row r="981" spans="1:1" x14ac:dyDescent="0.2">
      <c r="A981" s="4">
        <v>9575</v>
      </c>
    </row>
    <row r="982" spans="1:1" x14ac:dyDescent="0.2">
      <c r="A982" s="4">
        <v>9593</v>
      </c>
    </row>
    <row r="983" spans="1:1" x14ac:dyDescent="0.2">
      <c r="A983" s="4">
        <v>9594</v>
      </c>
    </row>
    <row r="984" spans="1:1" x14ac:dyDescent="0.2">
      <c r="A984" s="4">
        <v>9597</v>
      </c>
    </row>
    <row r="985" spans="1:1" x14ac:dyDescent="0.2">
      <c r="A985" s="4">
        <v>9609</v>
      </c>
    </row>
    <row r="986" spans="1:1" x14ac:dyDescent="0.2">
      <c r="A986" s="4">
        <v>9618</v>
      </c>
    </row>
    <row r="987" spans="1:1" x14ac:dyDescent="0.2">
      <c r="A987" s="4">
        <v>9628</v>
      </c>
    </row>
    <row r="988" spans="1:1" x14ac:dyDescent="0.2">
      <c r="A988" s="4">
        <v>9630</v>
      </c>
    </row>
    <row r="989" spans="1:1" x14ac:dyDescent="0.2">
      <c r="A989" s="4">
        <v>9635</v>
      </c>
    </row>
    <row r="990" spans="1:1" x14ac:dyDescent="0.2">
      <c r="A990" s="4">
        <v>9644</v>
      </c>
    </row>
    <row r="991" spans="1:1" x14ac:dyDescent="0.2">
      <c r="A991" s="4">
        <v>9664</v>
      </c>
    </row>
    <row r="992" spans="1:1" x14ac:dyDescent="0.2">
      <c r="A992" s="4">
        <v>9688</v>
      </c>
    </row>
    <row r="993" spans="1:1" x14ac:dyDescent="0.2">
      <c r="A993" s="4">
        <v>9693</v>
      </c>
    </row>
    <row r="994" spans="1:1" x14ac:dyDescent="0.2">
      <c r="A994" s="4">
        <v>9695</v>
      </c>
    </row>
    <row r="995" spans="1:1" x14ac:dyDescent="0.2">
      <c r="A995" s="4">
        <v>9700</v>
      </c>
    </row>
    <row r="996" spans="1:1" x14ac:dyDescent="0.2">
      <c r="A996" s="4">
        <v>9701</v>
      </c>
    </row>
    <row r="997" spans="1:1" x14ac:dyDescent="0.2">
      <c r="A997" s="4">
        <v>9703</v>
      </c>
    </row>
    <row r="998" spans="1:1" x14ac:dyDescent="0.2">
      <c r="A998" s="4">
        <v>9710</v>
      </c>
    </row>
    <row r="999" spans="1:1" x14ac:dyDescent="0.2">
      <c r="A999" s="4">
        <v>9734</v>
      </c>
    </row>
    <row r="1000" spans="1:1" x14ac:dyDescent="0.2">
      <c r="A1000" s="4">
        <v>9748</v>
      </c>
    </row>
    <row r="1001" spans="1:1" x14ac:dyDescent="0.2">
      <c r="A1001" s="4">
        <v>9770</v>
      </c>
    </row>
    <row r="1002" spans="1:1" x14ac:dyDescent="0.2">
      <c r="A1002" s="4">
        <v>9785</v>
      </c>
    </row>
    <row r="1003" spans="1:1" x14ac:dyDescent="0.2">
      <c r="A1003" s="4">
        <v>9800</v>
      </c>
    </row>
    <row r="1004" spans="1:1" x14ac:dyDescent="0.2">
      <c r="A1004" s="4">
        <v>9803</v>
      </c>
    </row>
    <row r="1005" spans="1:1" x14ac:dyDescent="0.2">
      <c r="A1005" s="4">
        <v>9814</v>
      </c>
    </row>
    <row r="1006" spans="1:1" x14ac:dyDescent="0.2">
      <c r="A1006" s="4">
        <v>9820</v>
      </c>
    </row>
    <row r="1007" spans="1:1" x14ac:dyDescent="0.2">
      <c r="A1007" s="4">
        <v>9822</v>
      </c>
    </row>
    <row r="1008" spans="1:1" x14ac:dyDescent="0.2">
      <c r="A1008" s="4">
        <v>9832</v>
      </c>
    </row>
    <row r="1009" spans="1:1" x14ac:dyDescent="0.2">
      <c r="A1009" s="4">
        <v>9846</v>
      </c>
    </row>
    <row r="1010" spans="1:1" x14ac:dyDescent="0.2">
      <c r="A1010" s="4">
        <v>9857</v>
      </c>
    </row>
    <row r="1011" spans="1:1" x14ac:dyDescent="0.2">
      <c r="A1011" s="4">
        <v>9861</v>
      </c>
    </row>
    <row r="1012" spans="1:1" x14ac:dyDescent="0.2">
      <c r="A1012" s="4">
        <v>9866</v>
      </c>
    </row>
    <row r="1013" spans="1:1" x14ac:dyDescent="0.2">
      <c r="A1013" s="4">
        <v>9879</v>
      </c>
    </row>
    <row r="1014" spans="1:1" x14ac:dyDescent="0.2">
      <c r="A1014" s="4">
        <v>9908</v>
      </c>
    </row>
    <row r="1015" spans="1:1" x14ac:dyDescent="0.2">
      <c r="A1015" s="4">
        <v>9914</v>
      </c>
    </row>
    <row r="1016" spans="1:1" x14ac:dyDescent="0.2">
      <c r="A1016" s="4">
        <v>9916</v>
      </c>
    </row>
    <row r="1017" spans="1:1" x14ac:dyDescent="0.2">
      <c r="A1017" s="4">
        <v>9918</v>
      </c>
    </row>
    <row r="1018" spans="1:1" x14ac:dyDescent="0.2">
      <c r="A1018" s="4">
        <v>9934</v>
      </c>
    </row>
    <row r="1019" spans="1:1" x14ac:dyDescent="0.2">
      <c r="A1019" s="4">
        <v>9936</v>
      </c>
    </row>
    <row r="1020" spans="1:1" x14ac:dyDescent="0.2">
      <c r="A1020" s="4">
        <v>9942</v>
      </c>
    </row>
    <row r="1021" spans="1:1" x14ac:dyDescent="0.2">
      <c r="A1021" s="4">
        <v>9957</v>
      </c>
    </row>
    <row r="1022" spans="1:1" x14ac:dyDescent="0.2">
      <c r="A1022" s="4">
        <v>9959</v>
      </c>
    </row>
    <row r="1023" spans="1:1" x14ac:dyDescent="0.2">
      <c r="A1023" s="4">
        <v>9966</v>
      </c>
    </row>
    <row r="1024" spans="1:1" x14ac:dyDescent="0.2">
      <c r="A1024" s="4">
        <v>9973</v>
      </c>
    </row>
    <row r="1025" spans="1:1" x14ac:dyDescent="0.2">
      <c r="A1025" s="4">
        <v>9990</v>
      </c>
    </row>
    <row r="1026" spans="1:1" x14ac:dyDescent="0.2">
      <c r="A1026" s="4">
        <v>9996</v>
      </c>
    </row>
    <row r="1027" spans="1:1" ht="17" x14ac:dyDescent="0.2">
      <c r="A1027" s="4" t="s">
        <v>403</v>
      </c>
    </row>
  </sheetData>
  <pageMargins left="0.7" right="0.7" top="0.75" bottom="0.75" header="0.3" footer="0.3"/>
  <pageSetup paperSize="9" orientation="portrait" horizontalDpi="0" verticalDpi="0"/>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8B24F-42FE-8F46-BE69-F586A2262866}">
  <sheetPr codeName="Sheet6">
    <tabColor rgb="FF002060"/>
  </sheetPr>
  <dimension ref="A1:V3"/>
  <sheetViews>
    <sheetView showGridLines="0" showRowColHeaders="0" tabSelected="1" workbookViewId="0">
      <selection activeCell="P46" sqref="P46"/>
    </sheetView>
  </sheetViews>
  <sheetFormatPr baseColWidth="10" defaultRowHeight="16" x14ac:dyDescent="0.2"/>
  <cols>
    <col min="1" max="19" width="10.83203125" style="11"/>
    <col min="20" max="20" width="13.83203125" style="11" customWidth="1"/>
    <col min="21" max="16384" width="10.83203125" style="11"/>
  </cols>
  <sheetData>
    <row r="1" spans="1:22" ht="16" customHeight="1" x14ac:dyDescent="0.2">
      <c r="A1" s="61" t="s">
        <v>456</v>
      </c>
      <c r="B1" s="61"/>
      <c r="C1" s="61"/>
      <c r="D1" s="61"/>
      <c r="E1" s="61"/>
      <c r="F1" s="61"/>
      <c r="G1" s="61"/>
      <c r="H1" s="61"/>
      <c r="I1" s="61"/>
      <c r="J1" s="61"/>
      <c r="K1" s="61"/>
      <c r="L1" s="61"/>
      <c r="M1" s="61"/>
      <c r="N1" s="61"/>
      <c r="O1" s="61"/>
      <c r="P1" s="61"/>
      <c r="Q1" s="63">
        <f ca="1">NOW()</f>
        <v>45745.607396527776</v>
      </c>
      <c r="R1" s="63"/>
      <c r="S1" s="63"/>
      <c r="T1" s="63"/>
      <c r="U1" s="59">
        <f ca="1">NOW()</f>
        <v>45745.607396527776</v>
      </c>
      <c r="V1" s="59"/>
    </row>
    <row r="2" spans="1:22" ht="17" customHeight="1" thickBot="1" x14ac:dyDescent="0.25">
      <c r="A2" s="62"/>
      <c r="B2" s="62"/>
      <c r="C2" s="62"/>
      <c r="D2" s="62"/>
      <c r="E2" s="62"/>
      <c r="F2" s="62"/>
      <c r="G2" s="62"/>
      <c r="H2" s="62"/>
      <c r="I2" s="62"/>
      <c r="J2" s="62"/>
      <c r="K2" s="62"/>
      <c r="L2" s="62"/>
      <c r="M2" s="62"/>
      <c r="N2" s="62"/>
      <c r="O2" s="62"/>
      <c r="P2" s="62"/>
      <c r="Q2" s="64"/>
      <c r="R2" s="64"/>
      <c r="S2" s="64"/>
      <c r="T2" s="64"/>
      <c r="U2" s="60"/>
      <c r="V2" s="60"/>
    </row>
    <row r="3" spans="1:22" ht="17" thickTop="1" x14ac:dyDescent="0.2"/>
  </sheetData>
  <mergeCells count="3">
    <mergeCell ref="U1:V2"/>
    <mergeCell ref="A1:P2"/>
    <mergeCell ref="Q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streaming_service_data</vt:lpstr>
      <vt:lpstr>Sheet1</vt:lpstr>
      <vt:lpstr>Sheet2</vt:lpstr>
      <vt:lpstr>Sheet3</vt:lpstr>
      <vt:lpstr>dashboard</vt:lpstr>
      <vt:lpstr>streaming_service_data!Print_Area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t71473</dc:creator>
  <cp:lastModifiedBy>Suryakanta Samantaray</cp:lastModifiedBy>
  <cp:lastPrinted>2025-02-23T06:21:15Z</cp:lastPrinted>
  <dcterms:created xsi:type="dcterms:W3CDTF">2025-02-22T15:43:43Z</dcterms:created>
  <dcterms:modified xsi:type="dcterms:W3CDTF">2025-03-29T09:05:59Z</dcterms:modified>
</cp:coreProperties>
</file>