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Consolidated Report" sheetId="1" r:id="rId4"/>
    <sheet name="Route Deviation Report" sheetId="2" r:id="rId5"/>
    <sheet name="Idle Report" sheetId="3" r:id="rId6"/>
    <sheet name="PowerOff Report" sheetId="4" r:id="rId7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<sst xmlns="http://schemas.openxmlformats.org/spreadsheetml/2006/main" uniqueCount="640">
  <si>
    <t>Route Deviation</t>
  </si>
  <si>
    <t>Idle Alert</t>
  </si>
  <si>
    <t>Power Off Alert</t>
  </si>
  <si>
    <t>S no</t>
  </si>
  <si>
    <t>vehiclename</t>
  </si>
  <si>
    <t>routename</t>
  </si>
  <si>
    <t>route_deviate_outtime</t>
  </si>
  <si>
    <t>route_deviate_intime</t>
  </si>
  <si>
    <t>Time Duration</t>
  </si>
  <si>
    <t>Out Map View</t>
  </si>
  <si>
    <t>In Map View</t>
  </si>
  <si>
    <t>route_out_location</t>
  </si>
  <si>
    <t>route_in_location</t>
  </si>
  <si>
    <t>TN47AL5371</t>
  </si>
  <si>
    <t>KARIKALI VIA TRICHY</t>
  </si>
  <si>
    <t>2023-05-01 17:15:35</t>
  </si>
  <si>
    <t>2023-05-01 17:25:34</t>
  </si>
  <si>
    <t>00:09:59</t>
  </si>
  <si>
    <t>Nagore - Vettar Road, Nagore, Nagapattinam, Nagapattinam District, Tamil Nadu, 611002, India</t>
  </si>
  <si>
    <t>Nagore - Vettar Road, Thiruvarur, Thiruvarur District, Tamil Nadu, 610101, India</t>
  </si>
  <si>
    <t>TN47AD3889</t>
  </si>
  <si>
    <t>2023-05-01 17:20:36</t>
  </si>
  <si>
    <t>2023-05-01 17:30:35</t>
  </si>
  <si>
    <t>2023-05-01 17:30:34</t>
  </si>
  <si>
    <t>2023-05-01 17:35:35</t>
  </si>
  <si>
    <t>00:05:01</t>
  </si>
  <si>
    <t>2023-05-01 17:35:36</t>
  </si>
  <si>
    <t>2023-05-01 17:50:36</t>
  </si>
  <si>
    <t>00:15:00</t>
  </si>
  <si>
    <t>Kangalanchery - Vadakandam Road, Nannilam, Thiruvarur District, Tamil Nadu, 610104, India</t>
  </si>
  <si>
    <t>2023-05-01 18:25:34</t>
  </si>
  <si>
    <t>2023-05-01 18:30:35</t>
  </si>
  <si>
    <t>NH83, Pathur, Kudavasal, Thiruvarur District, Tamil Nadu, 613702, India</t>
  </si>
  <si>
    <t>TN47R2361</t>
  </si>
  <si>
    <t>2023-05-01 18:35:35</t>
  </si>
  <si>
    <t>2023-05-01 23:05:29</t>
  </si>
  <si>
    <t>04:29:54</t>
  </si>
  <si>
    <t>Karaikal Port, Karaikal Taluk, Karaikal district, Puducherry, 611002, India</t>
  </si>
  <si>
    <t>TN47AL3566</t>
  </si>
  <si>
    <t>karaikal to puliyur</t>
  </si>
  <si>
    <t>2023-05-01 18:40:39</t>
  </si>
  <si>
    <t>2023-05-01 20:30:31</t>
  </si>
  <si>
    <t>01:49:52</t>
  </si>
  <si>
    <t>TN47W6556</t>
  </si>
  <si>
    <t>2023-05-01 18:45:43</t>
  </si>
  <si>
    <t>2023-05-01 21:55:31</t>
  </si>
  <si>
    <t>03:09:48</t>
  </si>
  <si>
    <t>TN47AV1712</t>
  </si>
  <si>
    <t>2023-05-01 18:45:45</t>
  </si>
  <si>
    <t>2023-05-01 21:35:32</t>
  </si>
  <si>
    <t>02:49:47</t>
  </si>
  <si>
    <t>TN51H1324</t>
  </si>
  <si>
    <t>2023-05-01 18:45:46</t>
  </si>
  <si>
    <t>2023-05-01 21:10:31</t>
  </si>
  <si>
    <t>02:24:45</t>
  </si>
  <si>
    <t>TN23BR0416</t>
  </si>
  <si>
    <t>2023-05-01 18:45:48</t>
  </si>
  <si>
    <t>2023-05-01 23:25:35</t>
  </si>
  <si>
    <t>04:39:47</t>
  </si>
  <si>
    <t>TN54V4694</t>
  </si>
  <si>
    <t>2023-05-01 18:45:50</t>
  </si>
  <si>
    <t>2023-05-01 19:10:42</t>
  </si>
  <si>
    <t>00:24:52</t>
  </si>
  <si>
    <t>East Coast Road, Karaikal Port, Karaikal Taluk, Karaikal district, Puducherry, 611002, India</t>
  </si>
  <si>
    <t>TN47S0859</t>
  </si>
  <si>
    <t>2023-05-01 18:50:43</t>
  </si>
  <si>
    <t>2023-05-01 21:35:34</t>
  </si>
  <si>
    <t>02:44:51</t>
  </si>
  <si>
    <t>TN16H3399</t>
  </si>
  <si>
    <t>Karaikal To Ariyalur</t>
  </si>
  <si>
    <t>2023-05-01 18:50:47</t>
  </si>
  <si>
    <t>2023-05-01 23:50:37</t>
  </si>
  <si>
    <t>04:59:50</t>
  </si>
  <si>
    <t>TN47Q0873</t>
  </si>
  <si>
    <t>2023-05-01 23:00:36</t>
  </si>
  <si>
    <t>04:09:49</t>
  </si>
  <si>
    <t>TN47AQ7357</t>
  </si>
  <si>
    <t>2023-05-01 18:50:49</t>
  </si>
  <si>
    <t>2023-05-02 00:10:43</t>
  </si>
  <si>
    <t>05:19:54</t>
  </si>
  <si>
    <t>2023-05-01 19:15:43</t>
  </si>
  <si>
    <t>2023-05-01 20:25:34</t>
  </si>
  <si>
    <t>01:09:51</t>
  </si>
  <si>
    <t>TN39TZ7927</t>
  </si>
  <si>
    <t>2023-05-01 19:25:48</t>
  </si>
  <si>
    <t>2023-05-02 00:00:38</t>
  </si>
  <si>
    <t>04:34:50</t>
  </si>
  <si>
    <t>TN54V4964</t>
  </si>
  <si>
    <t>2023-05-01 19:30:49</t>
  </si>
  <si>
    <t>2023-05-01 21:50:42</t>
  </si>
  <si>
    <t>02:19:53</t>
  </si>
  <si>
    <t>2023-05-01 20:20:30</t>
  </si>
  <si>
    <t>2023-05-01 20:55:30</t>
  </si>
  <si>
    <t>00:35:00</t>
  </si>
  <si>
    <t>Thanjavur Sutru Salai, Periyapudupattinam, Kattuthottam, Thanjavur, Thanjavur District, Tamil Nadu, 613501, India</t>
  </si>
  <si>
    <t>Tiruchirappalli Thanjavur Salai, Thiruvengadam nagar, Cholannagar, Thanjavur, Thanjavur District, Tamil Nadu, 208263, India</t>
  </si>
  <si>
    <t>2023-05-01 20:25:33</t>
  </si>
  <si>
    <t>2023-05-01 20:55:29</t>
  </si>
  <si>
    <t>00:29:56</t>
  </si>
  <si>
    <t>Thanjavur Sutru Salai, Periyapudupattinam, Thanjavur, Thanjavur District, Tamil Nadu, 613001, India</t>
  </si>
  <si>
    <t>2023-05-01 20:30:32</t>
  </si>
  <si>
    <t>2023-05-01 20:35:32</t>
  </si>
  <si>
    <t>00:05:00</t>
  </si>
  <si>
    <t>2023-05-01 20:40:31</t>
  </si>
  <si>
    <t>2023-05-01 20:45:37</t>
  </si>
  <si>
    <t>00:05:06</t>
  </si>
  <si>
    <t>2023-05-01 20:45:36</t>
  </si>
  <si>
    <t>2023-05-01 20:55:31</t>
  </si>
  <si>
    <t>00:09:55</t>
  </si>
  <si>
    <t>Nagapattinam, Nagapattinam District, Tamil Nadu, 610101, India</t>
  </si>
  <si>
    <t>2023-05-01 21:00:29</t>
  </si>
  <si>
    <t>2023-05-01 21:05:30</t>
  </si>
  <si>
    <t>Trichy Tanjore Road, Vallam, Thanjavur, Thanjavur District, Tamil Nadu, 613403, India</t>
  </si>
  <si>
    <t>Trichy Tanjore Road, Thirumalaisamuthiram, Thanjavur, Thanjavur District, Tamil Nadu, 613401, India</t>
  </si>
  <si>
    <t>2023-05-01 21:00:30</t>
  </si>
  <si>
    <t>2023-05-01 21:05:31</t>
  </si>
  <si>
    <t>Trichy Tanjore Road, Thanjavur, Thanjavur District, Tamil Nadu, 613001, India</t>
  </si>
  <si>
    <t>2023-05-01 21:00:31</t>
  </si>
  <si>
    <t>2023-05-01 21:10:33</t>
  </si>
  <si>
    <t>00:10:02</t>
  </si>
  <si>
    <t>Mayiladuthurai - Thiruthuraipoondi Road, Thiruvarur, Thiruvarur District, Tamil Nadu, 610001, India</t>
  </si>
  <si>
    <t>2023-05-01 21:15:31</t>
  </si>
  <si>
    <t>TN47BX1680</t>
  </si>
  <si>
    <t>2023-05-01 21:20:30</t>
  </si>
  <si>
    <t>2023-05-01 21:30:30</t>
  </si>
  <si>
    <t>00:10:00</t>
  </si>
  <si>
    <t>2023-05-01 21:25:30</t>
  </si>
  <si>
    <t>2023-05-01 21:30:32</t>
  </si>
  <si>
    <t>00:05:02</t>
  </si>
  <si>
    <t>2023-05-01 21:35:30</t>
  </si>
  <si>
    <t>2023-05-01 21:40:30</t>
  </si>
  <si>
    <t>2023-05-01 21:40:33</t>
  </si>
  <si>
    <t>2023-05-01 21:50:38</t>
  </si>
  <si>
    <t>00:10:05</t>
  </si>
  <si>
    <t>2023-05-01 21:40:34</t>
  </si>
  <si>
    <t>2023-05-01 22:00:36</t>
  </si>
  <si>
    <t>00:20:02</t>
  </si>
  <si>
    <t>2023-05-01 21:50:34</t>
  </si>
  <si>
    <t>2023-05-01 22:00:30</t>
  </si>
  <si>
    <t>00:09:56</t>
  </si>
  <si>
    <t>2023-05-01 21:50:40</t>
  </si>
  <si>
    <t>2023-05-01 21:55:33</t>
  </si>
  <si>
    <t>00:04:53</t>
  </si>
  <si>
    <t>2023-05-01 21:55:32</t>
  </si>
  <si>
    <t>2023-05-01 22:00:33</t>
  </si>
  <si>
    <t>2023-05-01 21:55:36</t>
  </si>
  <si>
    <t>2023-05-01 22:00:37</t>
  </si>
  <si>
    <t>TN59AS0006</t>
  </si>
  <si>
    <t>2023-05-01 22:00:31</t>
  </si>
  <si>
    <t>2023-05-01 22:10:30</t>
  </si>
  <si>
    <t>2023-05-01 22:00:32</t>
  </si>
  <si>
    <t>2023-05-01 22:20:32</t>
  </si>
  <si>
    <t>00:20:00</t>
  </si>
  <si>
    <t>2023-05-01 22:05:38</t>
  </si>
  <si>
    <t>2023-05-01 22:10:35</t>
  </si>
  <si>
    <t>00:04:57</t>
  </si>
  <si>
    <t>2023-05-01 22:10:34</t>
  </si>
  <si>
    <t>2023-05-01 22:15:34</t>
  </si>
  <si>
    <t>Mayiladuthurai - Thiruthuraipoondi Road, Nannilam, Thiruvarur District, Tamil Nadu, 610104, India</t>
  </si>
  <si>
    <t>2023-05-01 22:15:31</t>
  </si>
  <si>
    <t>2023-05-01 22:25:32</t>
  </si>
  <si>
    <t>00:10:01</t>
  </si>
  <si>
    <t>2023-05-01 22:20:35</t>
  </si>
  <si>
    <t>2023-05-01 22:30:34</t>
  </si>
  <si>
    <t>2023-05-01 22:40:33</t>
  </si>
  <si>
    <t>2023-05-01 22:45:39</t>
  </si>
  <si>
    <t>Anjalai Ammal Mahalingam Engineering College, NH83, Athanoor Mandapam, Needamangalam, Thiruvarur District, Tamil Nadu, 614401, India</t>
  </si>
  <si>
    <t>NH83, Athanoor Mandapam, Needamangalam, Thiruvarur District, Tamil Nadu, 614401, India</t>
  </si>
  <si>
    <t>TN28BH9589</t>
  </si>
  <si>
    <t>2023-05-01 22:45:43</t>
  </si>
  <si>
    <t>2023-05-01 23:10:41</t>
  </si>
  <si>
    <t>00:24:58</t>
  </si>
  <si>
    <t>TN47V1571</t>
  </si>
  <si>
    <t>2023-05-01 22:50:34</t>
  </si>
  <si>
    <t>2023-05-01 23:00:35</t>
  </si>
  <si>
    <t>TN47AT2859</t>
  </si>
  <si>
    <t>2023-05-01 22:55:32</t>
  </si>
  <si>
    <t>2023-05-01 23:00:32</t>
  </si>
  <si>
    <t>2023-05-01 23:00:33</t>
  </si>
  <si>
    <t>2023-05-01 23:05:33</t>
  </si>
  <si>
    <t>Saliyamangalam Puravazhi Salai, Manancolony, Patchakottai, Papanasam, Thanjavur District, Tamil Nadu, 613504, India</t>
  </si>
  <si>
    <t>Poondi Puravazhi Salai, Poondi, Papanasam, Thanjavur District, Tamil Nadu, 614504, India</t>
  </si>
  <si>
    <t>2023-05-01 23:05:35</t>
  </si>
  <si>
    <t>2023-05-01 23:10:35</t>
  </si>
  <si>
    <t>2023-05-01 23:05:36</t>
  </si>
  <si>
    <t>2023-05-01 23:10:36</t>
  </si>
  <si>
    <t>TN57AZ8277</t>
  </si>
  <si>
    <t>2023-05-01 23:05:41</t>
  </si>
  <si>
    <t>2023-05-02 02:55:48</t>
  </si>
  <si>
    <t>03:50:07</t>
  </si>
  <si>
    <t>East Coast Road, Tirumalairayanpattinam, Karaikal Taluk, Karaikal district, Puducherry, 609606, India</t>
  </si>
  <si>
    <t>NH136, Thiruvaiyaru, Thanjavur District, Tamil Nadu, 613204, India</t>
  </si>
  <si>
    <t>2023-05-01 23:15:39</t>
  </si>
  <si>
    <t>2023-05-01 23:25:44</t>
  </si>
  <si>
    <t>2023-05-01 23:20:33</t>
  </si>
  <si>
    <t>2023-05-01 23:25:33</t>
  </si>
  <si>
    <t>2023-05-01 23:20:35</t>
  </si>
  <si>
    <t>2023-05-01 23:35:35</t>
  </si>
  <si>
    <t>NH83, Needamangalam, Thiruvarur District, Tamil Nadu, 614404, India</t>
  </si>
  <si>
    <t>2023-05-01 23:20:36</t>
  </si>
  <si>
    <t>2023-05-01 23:30:38</t>
  </si>
  <si>
    <t>2023-05-01 23:20:37</t>
  </si>
  <si>
    <t>2023-05-01 23:25:39</t>
  </si>
  <si>
    <t>TN48AB6564</t>
  </si>
  <si>
    <t>2023-05-01 23:25:31</t>
  </si>
  <si>
    <t>2023-05-01 23:40:30</t>
  </si>
  <si>
    <t>00:14:59</t>
  </si>
  <si>
    <t>2023-05-01 23:25:36</t>
  </si>
  <si>
    <t>2023-05-02 00:45:40</t>
  </si>
  <si>
    <t>01:20:04</t>
  </si>
  <si>
    <t>Thanjavur Sutru Salai, Thiruvengadam nagar, Melavatachavady, Thanjavur, Thanjavur District, Tamil Nadu, 208263, India</t>
  </si>
  <si>
    <t>2023-05-01 23:30:39</t>
  </si>
  <si>
    <t>2023-05-01 23:40:39</t>
  </si>
  <si>
    <t>TN47Q9768</t>
  </si>
  <si>
    <t>2023-05-01 23:35:37</t>
  </si>
  <si>
    <t>2023-05-01 23:55:34</t>
  </si>
  <si>
    <t>00:19:57</t>
  </si>
  <si>
    <t>2023-05-01 23:40:33</t>
  </si>
  <si>
    <t>2023-05-01 23:45:36</t>
  </si>
  <si>
    <t>00:05:03</t>
  </si>
  <si>
    <t>Saliyamangalam Puravazhi Salai, Kumarakottai, Saliyamangalam, Papanasam, Thanjavur District, Tamil Nadu, 614504, India</t>
  </si>
  <si>
    <t>NH83, Annanagar, Kovillur, Papanasam, Thanjavur District, Tamil Nadu, 614504, India</t>
  </si>
  <si>
    <t>2023-05-01 23:40:36</t>
  </si>
  <si>
    <t>2023-05-01 23:50:34</t>
  </si>
  <si>
    <t>00:09:58</t>
  </si>
  <si>
    <t>2023-05-01 23:45:34</t>
  </si>
  <si>
    <t>2023-05-01 23:50:31</t>
  </si>
  <si>
    <t>2023-05-01 23:55:35</t>
  </si>
  <si>
    <t>2023-05-02 00:00:36</t>
  </si>
  <si>
    <t>2023-05-02 00:00:29</t>
  </si>
  <si>
    <t>2023-05-02 00:05:29</t>
  </si>
  <si>
    <t>2023-05-02 00:00:31</t>
  </si>
  <si>
    <t>2023-05-02 02:35:38</t>
  </si>
  <si>
    <t>02:35:07</t>
  </si>
  <si>
    <t>Thanjavur - Nagappattinam Nedunchalai, Kattuthottam, Thanjavur, Thanjavur District, Tamil Nadu, 613501, India</t>
  </si>
  <si>
    <t>2023-05-02 00:00:32</t>
  </si>
  <si>
    <t>2023-05-02 00:15:32</t>
  </si>
  <si>
    <t>Tiruchirappalli Thanjavur Salai, Vallam, Thanjavur, Thanjavur District, Tamil Nadu, 613403, India</t>
  </si>
  <si>
    <t>2023-05-02 00:05:27</t>
  </si>
  <si>
    <t>2023-05-02 00:40:28</t>
  </si>
  <si>
    <t>00:35:01</t>
  </si>
  <si>
    <t>2023-05-02 00:05:30</t>
  </si>
  <si>
    <t>2023-05-02 00:10:33</t>
  </si>
  <si>
    <t>2023-05-02 00:05:36</t>
  </si>
  <si>
    <t>2023-05-02 00:10:42</t>
  </si>
  <si>
    <t>2023-05-02 00:05:38</t>
  </si>
  <si>
    <t>2023-05-02 00:10:44</t>
  </si>
  <si>
    <t>2023-05-02 00:05:39</t>
  </si>
  <si>
    <t>2023-05-02 05:35:20</t>
  </si>
  <si>
    <t>05:29:41</t>
  </si>
  <si>
    <t>TN52E4388</t>
  </si>
  <si>
    <t>2023-05-02 00:05:45</t>
  </si>
  <si>
    <t>2023-05-02 00:15:47</t>
  </si>
  <si>
    <t>2023-05-02 00:10:35</t>
  </si>
  <si>
    <t>2023-05-02 00:15:31</t>
  </si>
  <si>
    <t>00:04:56</t>
  </si>
  <si>
    <t>NH83, Kumarakottai, Keelathirubuvanam, Papanasam, Thanjavur District, Tamil Nadu, 614504, India</t>
  </si>
  <si>
    <t>2023-05-02 00:10:37</t>
  </si>
  <si>
    <t>2023-05-02 00:25:32</t>
  </si>
  <si>
    <t>00:14:55</t>
  </si>
  <si>
    <t>2023-05-02 00:10:38</t>
  </si>
  <si>
    <t>2023-05-02 00:15:34</t>
  </si>
  <si>
    <t>2023-05-02 00:10:41</t>
  </si>
  <si>
    <t>2023-05-02 00:15:37</t>
  </si>
  <si>
    <t>2023-05-02 00:15:39</t>
  </si>
  <si>
    <t>2023-05-02 00:20:38</t>
  </si>
  <si>
    <t>00:04:59</t>
  </si>
  <si>
    <t>2023-05-02 00:15:40</t>
  </si>
  <si>
    <t>2023-05-02 00:20:39</t>
  </si>
  <si>
    <t>2023-05-02 00:20:31</t>
  </si>
  <si>
    <t>2023-05-02 00:25:31</t>
  </si>
  <si>
    <t>2023-05-02 00:20:35</t>
  </si>
  <si>
    <t>2023-05-02 00:30:35</t>
  </si>
  <si>
    <t>Thanjavur Sutru Salai, Thullukan patti, Melavatachavady, Thanjavur, Thanjavur District, Tamil Nadu, 208263, India</t>
  </si>
  <si>
    <t>2023-05-02 00:20:36</t>
  </si>
  <si>
    <t>2023-05-02 00:25:35</t>
  </si>
  <si>
    <t>2023-05-02 00:25:38</t>
  </si>
  <si>
    <t>2023-05-02 00:30:37</t>
  </si>
  <si>
    <t>2023-05-02 00:25:45</t>
  </si>
  <si>
    <t>2023-05-02 00:40:46</t>
  </si>
  <si>
    <t>00:15:01</t>
  </si>
  <si>
    <t>2023-05-02 00:30:31</t>
  </si>
  <si>
    <t>2023-05-02 00:35:30</t>
  </si>
  <si>
    <t>Trichy Tanjore Road, Murugan Colony, Sengipatti, Thanjavur, Thanjavur District, Tamil Nadu, 613402, India</t>
  </si>
  <si>
    <t>Hotel Vasantham Viruthu, Trichy Tanjore Road, Pudukudi Main Road, Valambakkudi, Thanjavur, Thanjavur District, Tamil Nadu, 613402, India</t>
  </si>
  <si>
    <t>2023-05-02 00:30:33</t>
  </si>
  <si>
    <t>2023-05-02 00:35:32</t>
  </si>
  <si>
    <t>Bharath petrol, NH83, Athanoor Mandapam, Papanasam, Thanjavur District, Tamil Nadu, 614401, India</t>
  </si>
  <si>
    <t>TN16H2508</t>
  </si>
  <si>
    <t>2023-05-02 00:30:47</t>
  </si>
  <si>
    <t>2023-05-02 05:55:27</t>
  </si>
  <si>
    <t>05:24:40</t>
  </si>
  <si>
    <t>Nagore - Nannilam - Nachiyarkoil Road, Thittacheri, Nagapattinam, Nagapattinam District, Tamil Nadu, 609703, India</t>
  </si>
  <si>
    <t>Shree Sai Clinic, Grand Anaicut - Kaveripattinam Road, Perumalkoil, Thiruvaiyaru, Thanjavur District, Tamil Nadu, 613204, India</t>
  </si>
  <si>
    <t>TN47AB9079</t>
  </si>
  <si>
    <t>2023-05-02 00:35:43</t>
  </si>
  <si>
    <t>2023-05-02 00:55:41</t>
  </si>
  <si>
    <t>00:19:58</t>
  </si>
  <si>
    <t>TN57AK5502</t>
  </si>
  <si>
    <t>2023-05-02 00:35:44</t>
  </si>
  <si>
    <t>2023-05-02 00:55:43</t>
  </si>
  <si>
    <t>00:19:59</t>
  </si>
  <si>
    <t>TN47S0178</t>
  </si>
  <si>
    <t>2023-05-02 00:35:45</t>
  </si>
  <si>
    <t>2023-05-02 00:50:44</t>
  </si>
  <si>
    <t>2023-05-02 00:40:29</t>
  </si>
  <si>
    <t>2023-05-02 00:50:29</t>
  </si>
  <si>
    <t>TN34U1229</t>
  </si>
  <si>
    <t>2023-05-02 00:40:49</t>
  </si>
  <si>
    <t>2023-05-02 00:45:55</t>
  </si>
  <si>
    <t>TN15P2878</t>
  </si>
  <si>
    <t>2023-05-02 00:45:08</t>
  </si>
  <si>
    <t>2023-05-02 00:50:49</t>
  </si>
  <si>
    <t>00:05:41</t>
  </si>
  <si>
    <t>2023-05-02 00:45:32</t>
  </si>
  <si>
    <t>2023-05-02 00:50:28</t>
  </si>
  <si>
    <t>Trichy Tanjore Road, Thanjavur, Thanjavur District, Tamil Nadu, 613401, India</t>
  </si>
  <si>
    <t>2023-05-02 00:45:38</t>
  </si>
  <si>
    <t>2023-05-02 00:50:32</t>
  </si>
  <si>
    <t>00:04:54</t>
  </si>
  <si>
    <t>TN47V5446</t>
  </si>
  <si>
    <t>2023-05-02 00:45:52</t>
  </si>
  <si>
    <t>2023-05-02 04:25:34</t>
  </si>
  <si>
    <t>03:39:42</t>
  </si>
  <si>
    <t>Tirumalairayanpattinam, Karaikal Taluk, Karaikal district, Puducherry, 609606, India</t>
  </si>
  <si>
    <t>2023-05-02 00:45:56</t>
  </si>
  <si>
    <t>2023-05-02 00:50:07</t>
  </si>
  <si>
    <t>00:04:11</t>
  </si>
  <si>
    <t>TN47AV6216</t>
  </si>
  <si>
    <t>2023-05-02 00:50:45</t>
  </si>
  <si>
    <t>2023-05-02 04:45:37</t>
  </si>
  <si>
    <t>03:54:52</t>
  </si>
  <si>
    <t>NH136, Saathamangalam, Ariyalur, Ariyalur District, Tamil Nadu, 621707, India</t>
  </si>
  <si>
    <t>TN28BB1137</t>
  </si>
  <si>
    <t>2023-05-02 00:50:48</t>
  </si>
  <si>
    <t>2023-05-02 04:25:36</t>
  </si>
  <si>
    <t>03:34:48</t>
  </si>
  <si>
    <t>2023-05-02 00:55:34</t>
  </si>
  <si>
    <t>2023-05-02 03:35:28</t>
  </si>
  <si>
    <t>02:39:54</t>
  </si>
  <si>
    <t>Tiruvarur - Kodavasal - Kumbakonam Road, Kodavasal, Kudavasal, Thiruvarur District, Tamil Nadu, 612600, India</t>
  </si>
  <si>
    <t>NH136, Thirumanur, Ariyalur, Ariyalur District, Tamil Nadu, 613204, India</t>
  </si>
  <si>
    <t>2023-05-02 00:55:49</t>
  </si>
  <si>
    <t>2023-05-02 01:00:49</t>
  </si>
  <si>
    <t>2023-05-02 01:00:27</t>
  </si>
  <si>
    <t>2023-05-02 01:05:27</t>
  </si>
  <si>
    <t>NH83, Udaiyarkoil, Papanasam, Thanjavur District, Tamil Nadu, 614401, India</t>
  </si>
  <si>
    <t>2023-05-02 01:00:28</t>
  </si>
  <si>
    <t>2023-05-02 06:35:18</t>
  </si>
  <si>
    <t>05:34:50</t>
  </si>
  <si>
    <t>NH36, Mappillai Naicken Patty, Thanjavur, Thanjavur District, Tamil Nadu, 208263, India</t>
  </si>
  <si>
    <t>2023-05-02 01:00:30</t>
  </si>
  <si>
    <t>2023-05-02 01:15:31</t>
  </si>
  <si>
    <t>2023-05-02 01:00:34</t>
  </si>
  <si>
    <t>2023-05-02 01:05:34</t>
  </si>
  <si>
    <t>Ammapettai Puravazhi Salai, Gopurajapuram, Vadapathi, Papanasam, Thanjavur District, Tamil Nadu, 614401, India</t>
  </si>
  <si>
    <t>2023-05-02 01:00:41</t>
  </si>
  <si>
    <t>2023-05-02 01:05:43</t>
  </si>
  <si>
    <t>2023-05-02 01:00:43</t>
  </si>
  <si>
    <t>2023-05-02 01:05:44</t>
  </si>
  <si>
    <t>2023-05-02 01:00:44</t>
  </si>
  <si>
    <t>2023-05-02 01:05:45</t>
  </si>
  <si>
    <t>2023-05-02 01:05:32</t>
  </si>
  <si>
    <t>2023-05-02 01:35:31</t>
  </si>
  <si>
    <t>00:29:59</t>
  </si>
  <si>
    <t>2023-05-02 01:05:46</t>
  </si>
  <si>
    <t>2023-05-02 01:25:44</t>
  </si>
  <si>
    <t>2023-05-02 01:05:52</t>
  </si>
  <si>
    <t>2023-05-02 01:10:51</t>
  </si>
  <si>
    <t>2023-05-02 01:10:34</t>
  </si>
  <si>
    <t>2023-05-02 01:15:35</t>
  </si>
  <si>
    <t>Trichy Tanjore Road, Narikuravar Colony, Thiruvilappatti, Thanjavur, Thanjavur District, Tamil Nadu, 620015, India</t>
  </si>
  <si>
    <t>2023-05-02 01:10:35</t>
  </si>
  <si>
    <t>2023-05-02 01:15:36</t>
  </si>
  <si>
    <t>2023-05-02 01:15:27</t>
  </si>
  <si>
    <t>2023-05-02 01:35:25</t>
  </si>
  <si>
    <t>Trichy Tanjore Road, Pudukudi Main Road, Valambakkudi, Thanjavur, Thanjavur District, Tamil Nadu, 613402, India</t>
  </si>
  <si>
    <t>2023-05-02 01:20:44</t>
  </si>
  <si>
    <t>2023-05-02 01:35:45</t>
  </si>
  <si>
    <t>2023-05-02 01:25:24</t>
  </si>
  <si>
    <t>2023-05-02 02:20:41</t>
  </si>
  <si>
    <t>00:55:17</t>
  </si>
  <si>
    <t>NH83, Bhel Nagar, Vazhavanthankottai, Thiruverumbur, Tiruchirappalli District, Tamil Nadu, 620015, India</t>
  </si>
  <si>
    <t>NH83, Sattirapatti, Srirangam, Tiruchirappalli District, Tamil Nadu, India</t>
  </si>
  <si>
    <t>2023-05-02 01:25:33</t>
  </si>
  <si>
    <t>2023-05-02 01:30:34</t>
  </si>
  <si>
    <t>Thanjavur - Nagappattinam Nedunchalai, Annanagar, Kallimedu, Papanasam, Thanjavur District, Tamil Nadu, 613501, India</t>
  </si>
  <si>
    <t>2023-05-02 01:30:06</t>
  </si>
  <si>
    <t>2023-05-02 04:50:37</t>
  </si>
  <si>
    <t>03:20:31</t>
  </si>
  <si>
    <t>2023-05-02 01:30:33</t>
  </si>
  <si>
    <t>2023-05-02 01:35:33</t>
  </si>
  <si>
    <t>2023-05-02 01:30:50</t>
  </si>
  <si>
    <t>2023-05-02 04:45:40</t>
  </si>
  <si>
    <t>03:14:50</t>
  </si>
  <si>
    <t>2023-05-02 01:30:51</t>
  </si>
  <si>
    <t>2023-05-02 04:50:04</t>
  </si>
  <si>
    <t>03:19:13</t>
  </si>
  <si>
    <t>2023-05-02 01:35:29</t>
  </si>
  <si>
    <t>2023-05-02 01:40:29</t>
  </si>
  <si>
    <t>Bharat Petroleum, Trichy Tanjore Road, Murugan Colony, Sengipatti, Thanjavur, Thanjavur District, Tamil Nadu, 613402, India</t>
  </si>
  <si>
    <t>2023-05-02 01:35:35</t>
  </si>
  <si>
    <t>2023-05-02 02:15:55</t>
  </si>
  <si>
    <t>00:40:20</t>
  </si>
  <si>
    <t>2023-05-02 01:35:36</t>
  </si>
  <si>
    <t>2023-05-02 01:40:33</t>
  </si>
  <si>
    <t>2023-05-02 01:40:26</t>
  </si>
  <si>
    <t>2023-05-02 01:55:25</t>
  </si>
  <si>
    <t>2023-05-02 01:40:43</t>
  </si>
  <si>
    <t>2023-05-02 01:45:46</t>
  </si>
  <si>
    <t>2023-05-02 01:45:29</t>
  </si>
  <si>
    <t>2023-05-02 01:50:25</t>
  </si>
  <si>
    <t>NH83, Thiruverumbur, Tiruchirappalli District, Tamil Nadu, 620015, India</t>
  </si>
  <si>
    <t>2023-05-02 01:55:24</t>
  </si>
  <si>
    <t>2023-05-02 02:50:33</t>
  </si>
  <si>
    <t>00:55:09</t>
  </si>
  <si>
    <t>NH83, Navalur Kuttappattu, Srirangam, Tiruchirappalli District, Tamil Nadu, India</t>
  </si>
  <si>
    <t>2023-05-02 01:55:28</t>
  </si>
  <si>
    <t>2023-05-02 02:00:42</t>
  </si>
  <si>
    <t>00:05:14</t>
  </si>
  <si>
    <t>2023-05-02 02:00:51</t>
  </si>
  <si>
    <t>2023-05-02 02:05:55</t>
  </si>
  <si>
    <t>00:05:04</t>
  </si>
  <si>
    <t>Thanjavur Sutru Salai, Kattuthottam, Thanjavur, Thanjavur District, Tamil Nadu, 613501, India</t>
  </si>
  <si>
    <t>Thanjavur Sutru Salai, Thanjavur, Thanjavur District, Tamil Nadu, 613001, India</t>
  </si>
  <si>
    <t>2023-05-02 02:05:42</t>
  </si>
  <si>
    <t>2023-05-02 02:10:53</t>
  </si>
  <si>
    <t>00:05:11</t>
  </si>
  <si>
    <t>Paramananda Vihar, Trichy Tanjore Road, Thirumalaisamuthiram, Thanjavur, Thanjavur District, Tamil Nadu, 613401, India</t>
  </si>
  <si>
    <t>2023-05-02 02:11:00</t>
  </si>
  <si>
    <t>2023-05-02 02:35:36</t>
  </si>
  <si>
    <t>00:24:36</t>
  </si>
  <si>
    <t>2023-05-02 02:11:12</t>
  </si>
  <si>
    <t>2023-05-02 02:35:47</t>
  </si>
  <si>
    <t>00:24:35</t>
  </si>
  <si>
    <t>2023-05-02 02:11:19</t>
  </si>
  <si>
    <t>2023-05-02 02:16:00</t>
  </si>
  <si>
    <t>00:04:41</t>
  </si>
  <si>
    <t>Thanjavur Sutru Salai, Manalmedu, Thanjavur, Thanjavur District, Tamil Nadu, 613001, India</t>
  </si>
  <si>
    <t>NH136, Manakkarambai, Thiruvaiyaru, Thanjavur District, Tamil Nadu, 613003, India</t>
  </si>
  <si>
    <t>2023-05-02 02:25:39</t>
  </si>
  <si>
    <t>2023-05-02 02:30:31</t>
  </si>
  <si>
    <t>00:04:52</t>
  </si>
  <si>
    <t>NH83, Kil Ammapettai, Poolangulathupatti, Srirangam, Tiruchirappalli District, Tamil Nadu, 620009, India</t>
  </si>
  <si>
    <t>2023-05-02 02:26:18</t>
  </si>
  <si>
    <t>2023-05-02 02:30:59</t>
  </si>
  <si>
    <t>2023-05-02 02:35:42</t>
  </si>
  <si>
    <t>2023-05-02 02:40:39</t>
  </si>
  <si>
    <t>Trichy Tanjore Road, Kailasapuram, Pudutheru, Thiruverumbur, Tiruchirappalli District, Tamil Nadu, 620014, India</t>
  </si>
  <si>
    <t>Bread Basket Bakery, Trichy Tanjore Road, Thiruverumbur, Bhagavathipuram, Thiruverumbur, Tiruchirappalli District, Tamil Nadu, 620013, India</t>
  </si>
  <si>
    <t>2023-05-02 02:35:44</t>
  </si>
  <si>
    <t>2023-05-02 02:45:47</t>
  </si>
  <si>
    <t>00:10:03</t>
  </si>
  <si>
    <t>Coimbatore - Trichy Road, Kulithalai, Karur District, Tamil Nadu, 639100, India</t>
  </si>
  <si>
    <t>Coimbatore - Trichy Road, Krishnarayapuram, Karur District, Tamil Nadu, 639100, India</t>
  </si>
  <si>
    <t>2023-05-02 02:35:54</t>
  </si>
  <si>
    <t>2023-05-02 02:40:47</t>
  </si>
  <si>
    <t>2023-05-02 02:40:36</t>
  </si>
  <si>
    <t>2023-05-02 02:45:41</t>
  </si>
  <si>
    <t>00:05:05</t>
  </si>
  <si>
    <t>2023-05-02 02:40:51</t>
  </si>
  <si>
    <t>2023-05-02 02:50:45</t>
  </si>
  <si>
    <t>00:09:54</t>
  </si>
  <si>
    <t>NH136, Thirumanur, Ariyalur, Ariyalur District, Tamil Nadu, 621851, India</t>
  </si>
  <si>
    <t>2023-05-02 02:45:44</t>
  </si>
  <si>
    <t>2023-05-02 02:50:37</t>
  </si>
  <si>
    <t>Gurunath, Trichy Tanjore Road, Thirumalaisamuthiram, Thanjavur, Thanjavur District, Tamil Nadu, 613401, India</t>
  </si>
  <si>
    <t>2023-05-02 02:50:31</t>
  </si>
  <si>
    <t>2023-05-02 02:55:21</t>
  </si>
  <si>
    <t>00:04:50</t>
  </si>
  <si>
    <t>PHC, Kavalkaranpatti, Allithurai - Thogaimalai Road, Vadaseri, Kulithalai, Karur District, Tamil Nadu, 621313, India</t>
  </si>
  <si>
    <t>Allithurai - Thogaimalai Road, Vadaseri, Kulithalai, Karur District, Tamil Nadu, 621313, India</t>
  </si>
  <si>
    <t>TN28P4348</t>
  </si>
  <si>
    <t>2023-05-02 02:51:06</t>
  </si>
  <si>
    <t>2023-05-02 02:55:45</t>
  </si>
  <si>
    <t>00:04:39</t>
  </si>
  <si>
    <t>2023-05-02 02:55:24</t>
  </si>
  <si>
    <t>2023-05-02 03:00:19</t>
  </si>
  <si>
    <t>00:04:55</t>
  </si>
  <si>
    <t>2023-05-02 02:55:27</t>
  </si>
  <si>
    <t>2023-05-02 03:00:21</t>
  </si>
  <si>
    <t>2023-05-02 03:00:25</t>
  </si>
  <si>
    <t>2023-05-02 03:05:25</t>
  </si>
  <si>
    <t>2023-05-02 03:00:38</t>
  </si>
  <si>
    <t>2023-05-02 03:05:40</t>
  </si>
  <si>
    <t>Kollidam Bridge, Vilangudy, Thiruvaiyaru, Thanjavur District, Tamil Nadu, 613204, India</t>
  </si>
  <si>
    <t>2023-05-02 03:05:26</t>
  </si>
  <si>
    <t>2023-05-02 03:15:27</t>
  </si>
  <si>
    <t>2023-05-02 03:05:27</t>
  </si>
  <si>
    <t>2023-05-02 03:10:26</t>
  </si>
  <si>
    <t>2023-05-02 03:05:28</t>
  </si>
  <si>
    <t>2023-05-02 03:10:27</t>
  </si>
  <si>
    <t>2023-05-02 03:05:36</t>
  </si>
  <si>
    <t>2023-05-02 03:10:36</t>
  </si>
  <si>
    <t>2023-05-02 03:10:19</t>
  </si>
  <si>
    <t>2023-05-02 04:20:19</t>
  </si>
  <si>
    <t>01:10:00</t>
  </si>
  <si>
    <t>2023-05-02 03:15:22</t>
  </si>
  <si>
    <t>2023-05-02 03:20:21</t>
  </si>
  <si>
    <t>2023-05-02 03:15:23</t>
  </si>
  <si>
    <t>2023-05-02 03:20:23</t>
  </si>
  <si>
    <t>2023-05-02 03:15:37</t>
  </si>
  <si>
    <t>2023-05-02 03:20:36</t>
  </si>
  <si>
    <t>Saliyamangalam Puravazhi Salai, Manancolony, Patchakottai, Papanasam, Thanjavur District, Tamil Nadu, 614504, India</t>
  </si>
  <si>
    <t>2023-05-02 03:15:40</t>
  </si>
  <si>
    <t>2023-05-02 03:20:39</t>
  </si>
  <si>
    <t>2023-05-02 03:20:26</t>
  </si>
  <si>
    <t>2023-05-02 03:30:26</t>
  </si>
  <si>
    <t>2023-05-02 03:35:26</t>
  </si>
  <si>
    <t>2023-05-02 03:40:26</t>
  </si>
  <si>
    <t>Thirumanur Goverment Hospital, NH136, Thirumanur, Ariyalur, Ariyalur District, Tamil Nadu, 621715, India</t>
  </si>
  <si>
    <t>2023-05-02 03:35:27</t>
  </si>
  <si>
    <t>2023-05-02 03:40:27</t>
  </si>
  <si>
    <t>2023-05-02 03:40:19</t>
  </si>
  <si>
    <t>2023-05-02 03:55:19</t>
  </si>
  <si>
    <t>Thogamalai - Mylampatty - Palayam Road, Krishnarayapuram, Karur District, Tamil Nadu, 621301, India</t>
  </si>
  <si>
    <t>Thogamalai - Mylampatty - Palayam Road, Kadavur, Karur District, Tamil Nadu, 621301, India</t>
  </si>
  <si>
    <t>2023-05-02 03:45:24</t>
  </si>
  <si>
    <t>2023-05-02 04:40:20</t>
  </si>
  <si>
    <t>00:54:56</t>
  </si>
  <si>
    <t>NH83, Kailasapuram, Thiruverumbur, Tiruchirappalli District, Tamil Nadu, 620022, India</t>
  </si>
  <si>
    <t>2023-05-02 03:45:30</t>
  </si>
  <si>
    <t>2023-05-02 03:50:28</t>
  </si>
  <si>
    <t>00:04:58</t>
  </si>
  <si>
    <t>2023-05-02 03:50:26</t>
  </si>
  <si>
    <t>2023-05-02 03:55:27</t>
  </si>
  <si>
    <t>Sugar Factory, NH136, Saathamangalam, Ariyalur, Ariyalur District, Tamil Nadu, 621707, India</t>
  </si>
  <si>
    <t>2023-05-02 03:50:27</t>
  </si>
  <si>
    <t>2023-05-02 03:55:36</t>
  </si>
  <si>
    <t>2023-05-02 04:45:33</t>
  </si>
  <si>
    <t>00:49:57</t>
  </si>
  <si>
    <t>2023-05-02 03:55:37</t>
  </si>
  <si>
    <t>2023-05-02 04:45:34</t>
  </si>
  <si>
    <t>Periyapudupattinam, Kattuthottam, Thanjavur, Thanjavur District, Tamil Nadu, 613501, India</t>
  </si>
  <si>
    <t>2023-05-02 03:55:38</t>
  </si>
  <si>
    <t>2023-05-02 04:45:36</t>
  </si>
  <si>
    <t>00:49:58</t>
  </si>
  <si>
    <t>2023-05-02 04:05:25</t>
  </si>
  <si>
    <t>2023-05-02 04:15:24</t>
  </si>
  <si>
    <t>2023-05-02 04:10:24</t>
  </si>
  <si>
    <t>2023-05-02 04:20:25</t>
  </si>
  <si>
    <t>2023-05-02 04:20:23</t>
  </si>
  <si>
    <t>2023-05-02 04:50:20</t>
  </si>
  <si>
    <t>00:29:57</t>
  </si>
  <si>
    <t>PeriyarNagarRoad, Kulithalai, Karur District, Tamil Nadu, 639100, India</t>
  </si>
  <si>
    <t>2023-05-02 04:30:36</t>
  </si>
  <si>
    <t>2023-05-02 04:35:33</t>
  </si>
  <si>
    <t>2023-05-02 04:45:38</t>
  </si>
  <si>
    <t>2023-05-02 04:50:35</t>
  </si>
  <si>
    <t>2023-05-02 04:50:31</t>
  </si>
  <si>
    <t>2023-05-02 04:55:30</t>
  </si>
  <si>
    <t>2023-05-02 04:50:34</t>
  </si>
  <si>
    <t>2023-05-02 05:05:30</t>
  </si>
  <si>
    <t>00:14:56</t>
  </si>
  <si>
    <t>2023-05-02 04:55:04</t>
  </si>
  <si>
    <t>2023-05-02 05:00:33</t>
  </si>
  <si>
    <t>00:05:29</t>
  </si>
  <si>
    <t>2023-05-02 04:55:33</t>
  </si>
  <si>
    <t>2023-05-02 05:00:04</t>
  </si>
  <si>
    <t>00:04:31</t>
  </si>
  <si>
    <t>2023-05-02 05:00:21</t>
  </si>
  <si>
    <t>2023-05-02 05:05:20</t>
  </si>
  <si>
    <t>Alsalam Hotel, Trichy Tanjore Road, Thiruverumbur, Nochivayal, Thiruverumbur, Tiruchirappalli District, Tamil Nadu, 620013, India</t>
  </si>
  <si>
    <t>Ashwin clinic, Trichy Tanjore Road, Kattur, Trichy Corporation Limits, Ellakkudi, Thiruverumbur, Tiruchirappalli District, Tamil Nadu, 620019, India</t>
  </si>
  <si>
    <t>2023-05-02 05:05:03</t>
  </si>
  <si>
    <t>2023-05-02 05:10:33</t>
  </si>
  <si>
    <t>00:05:30</t>
  </si>
  <si>
    <t>2023-05-02 05:05:32</t>
  </si>
  <si>
    <t>2023-05-02 05:10:32</t>
  </si>
  <si>
    <t>2023-05-02 05:05:33</t>
  </si>
  <si>
    <t>2023-05-02 05:10:03</t>
  </si>
  <si>
    <t>00:04:30</t>
  </si>
  <si>
    <t>2023-05-02 05:15:20</t>
  </si>
  <si>
    <t>2023-05-02 05:20:19</t>
  </si>
  <si>
    <t>Tiruchchirappalli Bypass, Ariyamangalam, Ariyamangalam Zone, Trichy Corporation Limits, Tiruchirappalli, Tiruchchir?ppalli, Tiruchirappalli District, Tamil Nadu, 620010, India</t>
  </si>
  <si>
    <t>Srirangam Zone, Trichy Corporation Limits, Tiruchirappalli, Tiruchchir?ppalli, Tiruchirappalli District, Tamil Nadu, 620002, India</t>
  </si>
  <si>
    <t>2023-05-02 05:15:29</t>
  </si>
  <si>
    <t>2023-05-02 05:25:28</t>
  </si>
  <si>
    <t>2023-05-02 05:15:32</t>
  </si>
  <si>
    <t>2023-05-02 05:20:31</t>
  </si>
  <si>
    <t>2023-05-02 05:30:28</t>
  </si>
  <si>
    <t>2023-05-02 06:20:28</t>
  </si>
  <si>
    <t>00:50:00</t>
  </si>
  <si>
    <t>2023-05-02 06:10:17</t>
  </si>
  <si>
    <t>2023-05-02 06:20:18</t>
  </si>
  <si>
    <t>2023-05-02 06:10:28</t>
  </si>
  <si>
    <t>2023-05-02 06:15:28</t>
  </si>
  <si>
    <t>2023-05-02 06:20:21</t>
  </si>
  <si>
    <t>2023-05-02 06:35:23</t>
  </si>
  <si>
    <t>00:15:02</t>
  </si>
  <si>
    <t>2023-05-02 06:20:30</t>
  </si>
  <si>
    <t>2023-05-02 06:25:30</t>
  </si>
  <si>
    <t>2023-05-02 06:25:31</t>
  </si>
  <si>
    <t>2023-05-02 06:25:17</t>
  </si>
  <si>
    <t>2023-05-02 06:35:16</t>
  </si>
  <si>
    <t>2023-05-02 06:25:21</t>
  </si>
  <si>
    <t>2023-05-02 06:35:21</t>
  </si>
  <si>
    <t>2023-05-02 06:30:21</t>
  </si>
  <si>
    <t>2023-05-02 06:40:19</t>
  </si>
  <si>
    <t>2023-05-02 06:35:31</t>
  </si>
  <si>
    <t>2023-05-02 06:40:27</t>
  </si>
  <si>
    <t>Motel Bamboos, NH83, Bhel Nagar, Thiruverumbur, Tiruchirappalli District, Tamil Nadu, 620015, India</t>
  </si>
  <si>
    <t>2023-05-02 06:50:15</t>
  </si>
  <si>
    <t>2023-05-02 06:55:14</t>
  </si>
  <si>
    <t>2023-05-02 06:50:18</t>
  </si>
  <si>
    <t>2023-05-02 06:55:16</t>
  </si>
  <si>
    <t>Pons Family Restaurant, Trichy Tanjore Road, Thirumalaisamuthiram, Thanjavur, Thanjavur District, Tamil Nadu, 613401, India</t>
  </si>
  <si>
    <t>S.No</t>
  </si>
  <si>
    <t>Vehicle Name</t>
  </si>
  <si>
    <t>deviceimei</t>
  </si>
  <si>
    <t>Route Start Name</t>
  </si>
  <si>
    <t>Route End  Name</t>
  </si>
  <si>
    <t>Start Date</t>
  </si>
  <si>
    <t>End Date</t>
  </si>
  <si>
    <t>Duration</t>
  </si>
  <si>
    <t>Address</t>
  </si>
  <si>
    <t>Lat,Lng</t>
  </si>
  <si>
    <t>Map View</t>
  </si>
  <si>
    <t>Karaikal, Puducherry</t>
  </si>
  <si>
    <t>Karikkali</t>
  </si>
  <si>
    <t>2023-05-02 04:08:41</t>
  </si>
  <si>
    <t>2023-05-02 06:19:19</t>
  </si>
  <si>
    <t>02:10:38</t>
  </si>
  <si>
    <t>Kadavur, Karur district, Tamil Nadu, 621301, India</t>
  </si>
  <si>
    <t>10.74062,78.333725</t>
  </si>
  <si>
    <t>Puliyur</t>
  </si>
  <si>
    <t>2023-05-01 23:36:51</t>
  </si>
  <si>
    <t>2023-05-02 00:38:23</t>
  </si>
  <si>
    <t>01:01:32</t>
  </si>
  <si>
    <t>Tanjore Byepass Road, Devan Nagar, Thanjavur, Thanjavur district, Tamil Nadu, 613001, India</t>
  </si>
  <si>
    <t>10.741455,79.12951111111111</t>
  </si>
  <si>
    <t>2023-05-01 21:10:49</t>
  </si>
  <si>
    <t>2023-05-02 00:40:14</t>
  </si>
  <si>
    <t>03:29:25</t>
  </si>
  <si>
    <t>puduppatti, Thanjavur, Thanjavur district, Tamil Nadu, 613401, India</t>
  </si>
  <si>
    <t>10.729365,79.001167</t>
  </si>
  <si>
    <t>SNo</t>
  </si>
  <si>
    <t>Alert Type</t>
  </si>
  <si>
    <t>Datetime</t>
  </si>
  <si>
    <t>Location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</si>
</sst>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map.google.com/maps?q=10.8147,79.8049" TargetMode="External"/><Relationship Id="rId_hyperlink_2" Type="http://schemas.openxmlformats.org/officeDocument/2006/relationships/hyperlink" Target="http://map.google.com/maps?q=10.819,79.7539" TargetMode="External"/><Relationship Id="rId_hyperlink_3" Type="http://schemas.openxmlformats.org/officeDocument/2006/relationships/hyperlink" Target="http://map.google.com/maps?q=10.8194,79.7597" TargetMode="External"/><Relationship Id="rId_hyperlink_4" Type="http://schemas.openxmlformats.org/officeDocument/2006/relationships/hyperlink" Target="http://map.google.com/maps?q=10.8179,79.7072" TargetMode="External"/><Relationship Id="rId_hyperlink_5" Type="http://schemas.openxmlformats.org/officeDocument/2006/relationships/hyperlink" Target="http://map.google.com/maps?q=10.8175,79.7258" TargetMode="External"/><Relationship Id="rId_hyperlink_6" Type="http://schemas.openxmlformats.org/officeDocument/2006/relationships/hyperlink" Target="http://map.google.com/maps?q=10.8183,79.7053" TargetMode="External"/><Relationship Id="rId_hyperlink_7" Type="http://schemas.openxmlformats.org/officeDocument/2006/relationships/hyperlink" Target="http://map.google.com/maps?q=10.8168,79.684" TargetMode="External"/><Relationship Id="rId_hyperlink_8" Type="http://schemas.openxmlformats.org/officeDocument/2006/relationships/hyperlink" Target="http://map.google.com/maps?q=10.8149,79.6357" TargetMode="External"/><Relationship Id="rId_hyperlink_9" Type="http://schemas.openxmlformats.org/officeDocument/2006/relationships/hyperlink" Target="http://map.google.com/maps?q=10.803,79.5283" TargetMode="External"/><Relationship Id="rId_hyperlink_10" Type="http://schemas.openxmlformats.org/officeDocument/2006/relationships/hyperlink" Target="http://map.google.com/maps?q=10.7905,79.5066" TargetMode="External"/><Relationship Id="rId_hyperlink_11" Type="http://schemas.openxmlformats.org/officeDocument/2006/relationships/hyperlink" Target="http://map.google.com/maps?q=10.8317,79.8399" TargetMode="External"/><Relationship Id="rId_hyperlink_12" Type="http://schemas.openxmlformats.org/officeDocument/2006/relationships/hyperlink" Target="http://map.google.com/maps?q=10.8176,79.6951" TargetMode="External"/><Relationship Id="rId_hyperlink_13" Type="http://schemas.openxmlformats.org/officeDocument/2006/relationships/hyperlink" Target="http://map.google.com/maps?q=10.8321,79.8401" TargetMode="External"/><Relationship Id="rId_hyperlink_14" Type="http://schemas.openxmlformats.org/officeDocument/2006/relationships/hyperlink" Target="http://map.google.com/maps?q=10.8146,79.8163" TargetMode="External"/><Relationship Id="rId_hyperlink_15" Type="http://schemas.openxmlformats.org/officeDocument/2006/relationships/hyperlink" Target="http://map.google.com/maps?q=10.8318,79.8401" TargetMode="External"/><Relationship Id="rId_hyperlink_16" Type="http://schemas.openxmlformats.org/officeDocument/2006/relationships/hyperlink" Target="http://map.google.com/maps?q=10.8175,79.694" TargetMode="External"/><Relationship Id="rId_hyperlink_17" Type="http://schemas.openxmlformats.org/officeDocument/2006/relationships/hyperlink" Target="http://map.google.com/maps?q=10.8323,79.8399" TargetMode="External"/><Relationship Id="rId_hyperlink_18" Type="http://schemas.openxmlformats.org/officeDocument/2006/relationships/hyperlink" Target="http://map.google.com/maps?q=10.8143,79.8081" TargetMode="External"/><Relationship Id="rId_hyperlink_19" Type="http://schemas.openxmlformats.org/officeDocument/2006/relationships/hyperlink" Target="http://map.google.com/maps?q=10.8318,79.84" TargetMode="External"/><Relationship Id="rId_hyperlink_20" Type="http://schemas.openxmlformats.org/officeDocument/2006/relationships/hyperlink" Target="http://map.google.com/maps?q=10.8144,79.8155" TargetMode="External"/><Relationship Id="rId_hyperlink_21" Type="http://schemas.openxmlformats.org/officeDocument/2006/relationships/hyperlink" Target="http://map.google.com/maps?q=10.8317,79.8399" TargetMode="External"/><Relationship Id="rId_hyperlink_22" Type="http://schemas.openxmlformats.org/officeDocument/2006/relationships/hyperlink" Target="http://map.google.com/maps?q=10.8137,79.8121" TargetMode="External"/><Relationship Id="rId_hyperlink_23" Type="http://schemas.openxmlformats.org/officeDocument/2006/relationships/hyperlink" Target="http://map.google.com/maps?q=10.8317,79.84" TargetMode="External"/><Relationship Id="rId_hyperlink_24" Type="http://schemas.openxmlformats.org/officeDocument/2006/relationships/hyperlink" Target="http://map.google.com/maps?q=10.8359,79.8331" TargetMode="External"/><Relationship Id="rId_hyperlink_25" Type="http://schemas.openxmlformats.org/officeDocument/2006/relationships/hyperlink" Target="http://map.google.com/maps?q=10.832,79.8398" TargetMode="External"/><Relationship Id="rId_hyperlink_26" Type="http://schemas.openxmlformats.org/officeDocument/2006/relationships/hyperlink" Target="http://map.google.com/maps?q=10.8147,79.8167" TargetMode="External"/><Relationship Id="rId_hyperlink_27" Type="http://schemas.openxmlformats.org/officeDocument/2006/relationships/hyperlink" Target="http://map.google.com/maps?q=10.8315,79.84" TargetMode="External"/><Relationship Id="rId_hyperlink_28" Type="http://schemas.openxmlformats.org/officeDocument/2006/relationships/hyperlink" Target="http://map.google.com/maps?q=10.8141,79.8143" TargetMode="External"/><Relationship Id="rId_hyperlink_29" Type="http://schemas.openxmlformats.org/officeDocument/2006/relationships/hyperlink" Target="http://map.google.com/maps?q=10.8319,79.8401" TargetMode="External"/><Relationship Id="rId_hyperlink_30" Type="http://schemas.openxmlformats.org/officeDocument/2006/relationships/hyperlink" Target="http://map.google.com/maps?q=10.8136,79.8121" TargetMode="External"/><Relationship Id="rId_hyperlink_31" Type="http://schemas.openxmlformats.org/officeDocument/2006/relationships/hyperlink" Target="http://map.google.com/maps?q=10.8315,79.8401" TargetMode="External"/><Relationship Id="rId_hyperlink_32" Type="http://schemas.openxmlformats.org/officeDocument/2006/relationships/hyperlink" Target="http://map.google.com/maps?q=10.8171,79.71" TargetMode="External"/><Relationship Id="rId_hyperlink_33" Type="http://schemas.openxmlformats.org/officeDocument/2006/relationships/hyperlink" Target="http://map.google.com/maps?q=10.8417,79.8319" TargetMode="External"/><Relationship Id="rId_hyperlink_34" Type="http://schemas.openxmlformats.org/officeDocument/2006/relationships/hyperlink" Target="http://map.google.com/maps?q=10.8139,79.8136" TargetMode="External"/><Relationship Id="rId_hyperlink_35" Type="http://schemas.openxmlformats.org/officeDocument/2006/relationships/hyperlink" Target="http://map.google.com/maps?q=10.8317,79.8404" TargetMode="External"/><Relationship Id="rId_hyperlink_36" Type="http://schemas.openxmlformats.org/officeDocument/2006/relationships/hyperlink" Target="http://map.google.com/maps?q=10.8138,79.8111" TargetMode="External"/><Relationship Id="rId_hyperlink_37" Type="http://schemas.openxmlformats.org/officeDocument/2006/relationships/hyperlink" Target="http://map.google.com/maps?q=10.8319,79.8402" TargetMode="External"/><Relationship Id="rId_hyperlink_38" Type="http://schemas.openxmlformats.org/officeDocument/2006/relationships/hyperlink" Target="http://map.google.com/maps?q=10.8141,79.8141" TargetMode="External"/><Relationship Id="rId_hyperlink_39" Type="http://schemas.openxmlformats.org/officeDocument/2006/relationships/hyperlink" Target="http://map.google.com/maps?q=10.7694,79.1646" TargetMode="External"/><Relationship Id="rId_hyperlink_40" Type="http://schemas.openxmlformats.org/officeDocument/2006/relationships/hyperlink" Target="http://map.google.com/maps?q=10.7316,79.0923" TargetMode="External"/><Relationship Id="rId_hyperlink_41" Type="http://schemas.openxmlformats.org/officeDocument/2006/relationships/hyperlink" Target="http://map.google.com/maps?q=10.7618,79.1592" TargetMode="External"/><Relationship Id="rId_hyperlink_42" Type="http://schemas.openxmlformats.org/officeDocument/2006/relationships/hyperlink" Target="http://map.google.com/maps?q=10.733,79.0957" TargetMode="External"/><Relationship Id="rId_hyperlink_43" Type="http://schemas.openxmlformats.org/officeDocument/2006/relationships/hyperlink" Target="http://map.google.com/maps?q=10.8176,79.7882" TargetMode="External"/><Relationship Id="rId_hyperlink_44" Type="http://schemas.openxmlformats.org/officeDocument/2006/relationships/hyperlink" Target="http://map.google.com/maps?q=10.8197,79.7634" TargetMode="External"/><Relationship Id="rId_hyperlink_45" Type="http://schemas.openxmlformats.org/officeDocument/2006/relationships/hyperlink" Target="http://map.google.com/maps?q=10.8178,79.7335" TargetMode="External"/><Relationship Id="rId_hyperlink_46" Type="http://schemas.openxmlformats.org/officeDocument/2006/relationships/hyperlink" Target="http://map.google.com/maps?q=10.817,79.7109" TargetMode="External"/><Relationship Id="rId_hyperlink_47" Type="http://schemas.openxmlformats.org/officeDocument/2006/relationships/hyperlink" Target="http://map.google.com/maps?q=10.8186,79.7463" TargetMode="External"/><Relationship Id="rId_hyperlink_48" Type="http://schemas.openxmlformats.org/officeDocument/2006/relationships/hyperlink" Target="http://map.google.com/maps?q=10.818,79.6977" TargetMode="External"/><Relationship Id="rId_hyperlink_49" Type="http://schemas.openxmlformats.org/officeDocument/2006/relationships/hyperlink" Target="http://map.google.com/maps?q=10.7242,79.0684" TargetMode="External"/><Relationship Id="rId_hyperlink_50" Type="http://schemas.openxmlformats.org/officeDocument/2006/relationships/hyperlink" Target="http://map.google.com/maps?q=10.7285,79.0318" TargetMode="External"/><Relationship Id="rId_hyperlink_51" Type="http://schemas.openxmlformats.org/officeDocument/2006/relationships/hyperlink" Target="http://map.google.com/maps?q=10.7268,79.063" TargetMode="External"/><Relationship Id="rId_hyperlink_52" Type="http://schemas.openxmlformats.org/officeDocument/2006/relationships/hyperlink" Target="http://map.google.com/maps?q=10.73,79.0263" TargetMode="External"/><Relationship Id="rId_hyperlink_53" Type="http://schemas.openxmlformats.org/officeDocument/2006/relationships/hyperlink" Target="http://map.google.com/maps?q=10.8185,79.6689" TargetMode="External"/><Relationship Id="rId_hyperlink_54" Type="http://schemas.openxmlformats.org/officeDocument/2006/relationships/hyperlink" Target="http://map.google.com/maps?q=10.8155,79.6365" TargetMode="External"/><Relationship Id="rId_hyperlink_55" Type="http://schemas.openxmlformats.org/officeDocument/2006/relationships/hyperlink" Target="http://map.google.com/maps?q=10.8171,79.6471" TargetMode="External"/><Relationship Id="rId_hyperlink_56" Type="http://schemas.openxmlformats.org/officeDocument/2006/relationships/hyperlink" Target="http://map.google.com/maps?q=10.8149,79.6357" TargetMode="External"/><Relationship Id="rId_hyperlink_57" Type="http://schemas.openxmlformats.org/officeDocument/2006/relationships/hyperlink" Target="http://map.google.com/maps?q=10.8197,79.7645" TargetMode="External"/><Relationship Id="rId_hyperlink_58" Type="http://schemas.openxmlformats.org/officeDocument/2006/relationships/hyperlink" Target="http://map.google.com/maps?q=10.8169,79.7112" TargetMode="External"/><Relationship Id="rId_hyperlink_59" Type="http://schemas.openxmlformats.org/officeDocument/2006/relationships/hyperlink" Target="http://map.google.com/maps?q=10.8178,79.7328" TargetMode="External"/><Relationship Id="rId_hyperlink_60" Type="http://schemas.openxmlformats.org/officeDocument/2006/relationships/hyperlink" Target="http://map.google.com/maps?q=10.817,79.7108" TargetMode="External"/><Relationship Id="rId_hyperlink_61" Type="http://schemas.openxmlformats.org/officeDocument/2006/relationships/hyperlink" Target="http://map.google.com/maps?q=10.8183,79.7025" TargetMode="External"/><Relationship Id="rId_hyperlink_62" Type="http://schemas.openxmlformats.org/officeDocument/2006/relationships/hyperlink" Target="http://map.google.com/maps?q=10.8185,79.6715" TargetMode="External"/><Relationship Id="rId_hyperlink_63" Type="http://schemas.openxmlformats.org/officeDocument/2006/relationships/hyperlink" Target="http://map.google.com/maps?q=10.8195,79.7712" TargetMode="External"/><Relationship Id="rId_hyperlink_64" Type="http://schemas.openxmlformats.org/officeDocument/2006/relationships/hyperlink" Target="http://map.google.com/maps?q=10.8173,79.7096" TargetMode="External"/><Relationship Id="rId_hyperlink_65" Type="http://schemas.openxmlformats.org/officeDocument/2006/relationships/hyperlink" Target="http://map.google.com/maps?q=10.818,79.786" TargetMode="External"/><Relationship Id="rId_hyperlink_66" Type="http://schemas.openxmlformats.org/officeDocument/2006/relationships/hyperlink" Target="http://map.google.com/maps?q=10.8188,79.6761" TargetMode="External"/><Relationship Id="rId_hyperlink_67" Type="http://schemas.openxmlformats.org/officeDocument/2006/relationships/hyperlink" Target="http://map.google.com/maps?q=10.8172,79.6452" TargetMode="External"/><Relationship Id="rId_hyperlink_68" Type="http://schemas.openxmlformats.org/officeDocument/2006/relationships/hyperlink" Target="http://map.google.com/maps?q=10.8195,79.6027" TargetMode="External"/><Relationship Id="rId_hyperlink_69" Type="http://schemas.openxmlformats.org/officeDocument/2006/relationships/hyperlink" Target="http://map.google.com/maps?q=10.8172,79.6459" TargetMode="External"/><Relationship Id="rId_hyperlink_70" Type="http://schemas.openxmlformats.org/officeDocument/2006/relationships/hyperlink" Target="http://map.google.com/maps?q=10.8155,79.624" TargetMode="External"/><Relationship Id="rId_hyperlink_71" Type="http://schemas.openxmlformats.org/officeDocument/2006/relationships/hyperlink" Target="http://map.google.com/maps?q=10.817,79.6858" TargetMode="External"/><Relationship Id="rId_hyperlink_72" Type="http://schemas.openxmlformats.org/officeDocument/2006/relationships/hyperlink" Target="http://map.google.com/maps?q=10.8186,79.6726" TargetMode="External"/><Relationship Id="rId_hyperlink_73" Type="http://schemas.openxmlformats.org/officeDocument/2006/relationships/hyperlink" Target="http://map.google.com/maps?q=10.818,79.7856" TargetMode="External"/><Relationship Id="rId_hyperlink_74" Type="http://schemas.openxmlformats.org/officeDocument/2006/relationships/hyperlink" Target="http://map.google.com/maps?q=10.8192,79.7555" TargetMode="External"/><Relationship Id="rId_hyperlink_75" Type="http://schemas.openxmlformats.org/officeDocument/2006/relationships/hyperlink" Target="http://map.google.com/maps?q=10.8195,79.7621" TargetMode="External"/><Relationship Id="rId_hyperlink_76" Type="http://schemas.openxmlformats.org/officeDocument/2006/relationships/hyperlink" Target="http://map.google.com/maps?q=10.8174,79.7088" TargetMode="External"/><Relationship Id="rId_hyperlink_77" Type="http://schemas.openxmlformats.org/officeDocument/2006/relationships/hyperlink" Target="http://map.google.com/maps?q=10.8186,79.6732" TargetMode="External"/><Relationship Id="rId_hyperlink_78" Type="http://schemas.openxmlformats.org/officeDocument/2006/relationships/hyperlink" Target="http://map.google.com/maps?q=10.8168,79.5892" TargetMode="External"/><Relationship Id="rId_hyperlink_79" Type="http://schemas.openxmlformats.org/officeDocument/2006/relationships/hyperlink" Target="http://map.google.com/maps?q=10.8175,79.7243" TargetMode="External"/><Relationship Id="rId_hyperlink_80" Type="http://schemas.openxmlformats.org/officeDocument/2006/relationships/hyperlink" Target="http://map.google.com/maps?q=10.8179,79.7074" TargetMode="External"/><Relationship Id="rId_hyperlink_81" Type="http://schemas.openxmlformats.org/officeDocument/2006/relationships/hyperlink" Target="http://map.google.com/maps?q=10.8175,79.6361" TargetMode="External"/><Relationship Id="rId_hyperlink_82" Type="http://schemas.openxmlformats.org/officeDocument/2006/relationships/hyperlink" Target="http://map.google.com/maps?q=10.8161,79.6195" TargetMode="External"/><Relationship Id="rId_hyperlink_83" Type="http://schemas.openxmlformats.org/officeDocument/2006/relationships/hyperlink" Target="http://map.google.com/maps?q=10.8173,79.6894" TargetMode="External"/><Relationship Id="rId_hyperlink_84" Type="http://schemas.openxmlformats.org/officeDocument/2006/relationships/hyperlink" Target="http://map.google.com/maps?q=10.8175,79.6426" TargetMode="External"/><Relationship Id="rId_hyperlink_85" Type="http://schemas.openxmlformats.org/officeDocument/2006/relationships/hyperlink" Target="http://map.google.com/maps?q=10.8186,79.6734" TargetMode="External"/><Relationship Id="rId_hyperlink_86" Type="http://schemas.openxmlformats.org/officeDocument/2006/relationships/hyperlink" Target="http://map.google.com/maps?q=10.8142,79.6329" TargetMode="External"/><Relationship Id="rId_hyperlink_87" Type="http://schemas.openxmlformats.org/officeDocument/2006/relationships/hyperlink" Target="http://map.google.com/maps?q=10.7801,79.3655" TargetMode="External"/><Relationship Id="rId_hyperlink_88" Type="http://schemas.openxmlformats.org/officeDocument/2006/relationships/hyperlink" Target="http://map.google.com/maps?q=10.7848,79.3563" TargetMode="External"/><Relationship Id="rId_hyperlink_89" Type="http://schemas.openxmlformats.org/officeDocument/2006/relationships/hyperlink" Target="http://map.google.com/maps?q=10.8158,79.7988" TargetMode="External"/><Relationship Id="rId_hyperlink_90" Type="http://schemas.openxmlformats.org/officeDocument/2006/relationships/hyperlink" Target="http://map.google.com/maps?q=10.8187,79.6755" TargetMode="External"/><Relationship Id="rId_hyperlink_91" Type="http://schemas.openxmlformats.org/officeDocument/2006/relationships/hyperlink" Target="http://map.google.com/maps?q=10.8184,79.7834" TargetMode="External"/><Relationship Id="rId_hyperlink_92" Type="http://schemas.openxmlformats.org/officeDocument/2006/relationships/hyperlink" Target="http://map.google.com/maps?q=10.8173,79.7216" TargetMode="External"/><Relationship Id="rId_hyperlink_93" Type="http://schemas.openxmlformats.org/officeDocument/2006/relationships/hyperlink" Target="http://map.google.com/maps?q=10.8193,79.7592" TargetMode="External"/><Relationship Id="rId_hyperlink_94" Type="http://schemas.openxmlformats.org/officeDocument/2006/relationships/hyperlink" Target="http://map.google.com/maps?q=10.8173,79.7217" TargetMode="External"/><Relationship Id="rId_hyperlink_95" Type="http://schemas.openxmlformats.org/officeDocument/2006/relationships/hyperlink" Target="http://map.google.com/maps?q=10.7897,79.2843" TargetMode="External"/><Relationship Id="rId_hyperlink_96" Type="http://schemas.openxmlformats.org/officeDocument/2006/relationships/hyperlink" Target="http://map.google.com/maps?q=10.7796,79.2578" TargetMode="External"/><Relationship Id="rId_hyperlink_97" Type="http://schemas.openxmlformats.org/officeDocument/2006/relationships/hyperlink" Target="http://map.google.com/maps?q=10.8184,79.7021" TargetMode="External"/><Relationship Id="rId_hyperlink_98" Type="http://schemas.openxmlformats.org/officeDocument/2006/relationships/hyperlink" Target="http://map.google.com/maps?q=10.8167,79.6802" TargetMode="External"/><Relationship Id="rId_hyperlink_99" Type="http://schemas.openxmlformats.org/officeDocument/2006/relationships/hyperlink" Target="http://map.google.com/maps?q=10.8185,79.7822" TargetMode="External"/><Relationship Id="rId_hyperlink_100" Type="http://schemas.openxmlformats.org/officeDocument/2006/relationships/hyperlink" Target="http://map.google.com/maps?q=10.8188,79.7523" TargetMode="External"/><Relationship Id="rId_hyperlink_101" Type="http://schemas.openxmlformats.org/officeDocument/2006/relationships/hyperlink" Target="http://map.google.com/maps?q=10.863,79.8297" TargetMode="External"/><Relationship Id="rId_hyperlink_102" Type="http://schemas.openxmlformats.org/officeDocument/2006/relationships/hyperlink" Target="http://map.google.com/maps?q=10.8981,79.1038" TargetMode="External"/><Relationship Id="rId_hyperlink_103" Type="http://schemas.openxmlformats.org/officeDocument/2006/relationships/hyperlink" Target="http://map.google.com/maps?q=10.8176,79.6578" TargetMode="External"/><Relationship Id="rId_hyperlink_104" Type="http://schemas.openxmlformats.org/officeDocument/2006/relationships/hyperlink" Target="http://map.google.com/maps?q=10.8155,79.6248" TargetMode="External"/><Relationship Id="rId_hyperlink_105" Type="http://schemas.openxmlformats.org/officeDocument/2006/relationships/hyperlink" Target="http://map.google.com/maps?q=10.7774,79.3727" TargetMode="External"/><Relationship Id="rId_hyperlink_106" Type="http://schemas.openxmlformats.org/officeDocument/2006/relationships/hyperlink" Target="http://map.google.com/maps?q=10.7828,79.3606" TargetMode="External"/><Relationship Id="rId_hyperlink_107" Type="http://schemas.openxmlformats.org/officeDocument/2006/relationships/hyperlink" Target="http://map.google.com/maps?q=10.7648,79.4459" TargetMode="External"/><Relationship Id="rId_hyperlink_108" Type="http://schemas.openxmlformats.org/officeDocument/2006/relationships/hyperlink" Target="http://map.google.com/maps?q=10.7727,79.4043" TargetMode="External"/><Relationship Id="rId_hyperlink_109" Type="http://schemas.openxmlformats.org/officeDocument/2006/relationships/hyperlink" Target="http://map.google.com/maps?q=10.8174,79.6456" TargetMode="External"/><Relationship Id="rId_hyperlink_110" Type="http://schemas.openxmlformats.org/officeDocument/2006/relationships/hyperlink" Target="http://map.google.com/maps?q=10.8168,79.6165" TargetMode="External"/><Relationship Id="rId_hyperlink_111" Type="http://schemas.openxmlformats.org/officeDocument/2006/relationships/hyperlink" Target="http://map.google.com/maps?q=10.8182,79.7044" TargetMode="External"/><Relationship Id="rId_hyperlink_112" Type="http://schemas.openxmlformats.org/officeDocument/2006/relationships/hyperlink" Target="http://map.google.com/maps?q=10.8166,79.6822" TargetMode="External"/><Relationship Id="rId_hyperlink_113" Type="http://schemas.openxmlformats.org/officeDocument/2006/relationships/hyperlink" Target="http://map.google.com/maps?q=10.8139,79.8106" TargetMode="External"/><Relationship Id="rId_hyperlink_114" Type="http://schemas.openxmlformats.org/officeDocument/2006/relationships/hyperlink" Target="http://map.google.com/maps?q=10.8173,79.721" TargetMode="External"/><Relationship Id="rId_hyperlink_115" Type="http://schemas.openxmlformats.org/officeDocument/2006/relationships/hyperlink" Target="http://map.google.com/maps?q=10.768,79.1641" TargetMode="External"/><Relationship Id="rId_hyperlink_116" Type="http://schemas.openxmlformats.org/officeDocument/2006/relationships/hyperlink" Target="http://map.google.com/maps?q=10.7339,79.0982" TargetMode="External"/><Relationship Id="rId_hyperlink_117" Type="http://schemas.openxmlformats.org/officeDocument/2006/relationships/hyperlink" Target="http://map.google.com/maps?q=10.8185,79.6683" TargetMode="External"/><Relationship Id="rId_hyperlink_118" Type="http://schemas.openxmlformats.org/officeDocument/2006/relationships/hyperlink" Target="http://map.google.com/maps?q=10.8171,79.6448" TargetMode="External"/><Relationship Id="rId_hyperlink_119" Type="http://schemas.openxmlformats.org/officeDocument/2006/relationships/hyperlink" Target="http://map.google.com/maps?q=10.8141,79.8091" TargetMode="External"/><Relationship Id="rId_hyperlink_120" Type="http://schemas.openxmlformats.org/officeDocument/2006/relationships/hyperlink" Target="http://map.google.com/maps?q=10.8176,79.6953" TargetMode="External"/><Relationship Id="rId_hyperlink_121" Type="http://schemas.openxmlformats.org/officeDocument/2006/relationships/hyperlink" Target="http://map.google.com/maps?q=10.7843,79.2685" TargetMode="External"/><Relationship Id="rId_hyperlink_122" Type="http://schemas.openxmlformats.org/officeDocument/2006/relationships/hyperlink" Target="http://map.google.com/maps?q=10.78,79.2388" TargetMode="External"/><Relationship Id="rId_hyperlink_123" Type="http://schemas.openxmlformats.org/officeDocument/2006/relationships/hyperlink" Target="http://map.google.com/maps?q=10.8173,79.7196" TargetMode="External"/><Relationship Id="rId_hyperlink_124" Type="http://schemas.openxmlformats.org/officeDocument/2006/relationships/hyperlink" Target="http://map.google.com/maps?q=10.8168,79.679" TargetMode="External"/><Relationship Id="rId_hyperlink_125" Type="http://schemas.openxmlformats.org/officeDocument/2006/relationships/hyperlink" Target="http://map.google.com/maps?q=10.8183,79.7014" TargetMode="External"/><Relationship Id="rId_hyperlink_126" Type="http://schemas.openxmlformats.org/officeDocument/2006/relationships/hyperlink" Target="http://map.google.com/maps?q=10.8166,79.6791" TargetMode="External"/><Relationship Id="rId_hyperlink_127" Type="http://schemas.openxmlformats.org/officeDocument/2006/relationships/hyperlink" Target="http://map.google.com/maps?q=10.8177,79.7876" TargetMode="External"/><Relationship Id="rId_hyperlink_128" Type="http://schemas.openxmlformats.org/officeDocument/2006/relationships/hyperlink" Target="http://map.google.com/maps?q=10.8196,79.7632" TargetMode="External"/><Relationship Id="rId_hyperlink_129" Type="http://schemas.openxmlformats.org/officeDocument/2006/relationships/hyperlink" Target="http://map.google.com/maps?q=10.7774,79.3726" TargetMode="External"/><Relationship Id="rId_hyperlink_130" Type="http://schemas.openxmlformats.org/officeDocument/2006/relationships/hyperlink" Target="http://map.google.com/maps?q=10.7826,79.361" TargetMode="External"/><Relationship Id="rId_hyperlink_131" Type="http://schemas.openxmlformats.org/officeDocument/2006/relationships/hyperlink" Target="http://map.google.com/maps?q=10.7782,79.1664" TargetMode="External"/><Relationship Id="rId_hyperlink_132" Type="http://schemas.openxmlformats.org/officeDocument/2006/relationships/hyperlink" Target="http://map.google.com/maps?q=10.732,79.0932" TargetMode="External"/><Relationship Id="rId_hyperlink_133" Type="http://schemas.openxmlformats.org/officeDocument/2006/relationships/hyperlink" Target="http://map.google.com/maps?q=10.7638,79.1613" TargetMode="External"/><Relationship Id="rId_hyperlink_134" Type="http://schemas.openxmlformats.org/officeDocument/2006/relationships/hyperlink" Target="http://map.google.com/maps?q=10.7249,79.0789" TargetMode="External"/><Relationship Id="rId_hyperlink_135" Type="http://schemas.openxmlformats.org/officeDocument/2006/relationships/hyperlink" Target="http://map.google.com/maps?q=10.7757,79.1656" TargetMode="External"/><Relationship Id="rId_hyperlink_136" Type="http://schemas.openxmlformats.org/officeDocument/2006/relationships/hyperlink" Target="http://map.google.com/maps?q=10.7329,79.0958" TargetMode="External"/><Relationship Id="rId_hyperlink_137" Type="http://schemas.openxmlformats.org/officeDocument/2006/relationships/hyperlink" Target="http://map.google.com/maps?q=10.8171,79.6469" TargetMode="External"/><Relationship Id="rId_hyperlink_138" Type="http://schemas.openxmlformats.org/officeDocument/2006/relationships/hyperlink" Target="http://map.google.com/maps?q=10.815,79.6361" TargetMode="External"/><Relationship Id="rId_hyperlink_139" Type="http://schemas.openxmlformats.org/officeDocument/2006/relationships/hyperlink" Target="http://map.google.com/maps?q=10.8181,79.7366" TargetMode="External"/><Relationship Id="rId_hyperlink_140" Type="http://schemas.openxmlformats.org/officeDocument/2006/relationships/hyperlink" Target="http://map.google.com/maps?q=10.8171,79.7101" TargetMode="External"/><Relationship Id="rId_hyperlink_141" Type="http://schemas.openxmlformats.org/officeDocument/2006/relationships/hyperlink" Target="http://map.google.com/maps?q=10.8181,79.7853" TargetMode="External"/><Relationship Id="rId_hyperlink_142" Type="http://schemas.openxmlformats.org/officeDocument/2006/relationships/hyperlink" Target="http://map.google.com/maps?q=10.8192,79.7553" TargetMode="External"/><Relationship Id="rId_hyperlink_143" Type="http://schemas.openxmlformats.org/officeDocument/2006/relationships/hyperlink" Target="http://map.google.com/maps?q=10.7806,79.3644" TargetMode="External"/><Relationship Id="rId_hyperlink_144" Type="http://schemas.openxmlformats.org/officeDocument/2006/relationships/hyperlink" Target="http://map.google.com/maps?q=10.7859,79.3536" TargetMode="External"/><Relationship Id="rId_hyperlink_145" Type="http://schemas.openxmlformats.org/officeDocument/2006/relationships/hyperlink" Target="http://map.google.com/maps?q=10.8177,79.7878" TargetMode="External"/><Relationship Id="rId_hyperlink_146" Type="http://schemas.openxmlformats.org/officeDocument/2006/relationships/hyperlink" Target="http://map.google.com/maps?q=10.8176,79.7288" TargetMode="External"/><Relationship Id="rId_hyperlink_147" Type="http://schemas.openxmlformats.org/officeDocument/2006/relationships/hyperlink" Target="http://map.google.com/maps?q=10.7902,79.278" TargetMode="External"/><Relationship Id="rId_hyperlink_148" Type="http://schemas.openxmlformats.org/officeDocument/2006/relationships/hyperlink" Target="http://map.google.com/maps?q=10.7804,79.2596" TargetMode="External"/><Relationship Id="rId_hyperlink_149" Type="http://schemas.openxmlformats.org/officeDocument/2006/relationships/hyperlink" Target="http://map.google.com/maps?q=10.7564,79.1548" TargetMode="External"/><Relationship Id="rId_hyperlink_150" Type="http://schemas.openxmlformats.org/officeDocument/2006/relationships/hyperlink" Target="http://map.google.com/maps?q=10.7279,79.0844" TargetMode="External"/><Relationship Id="rId_hyperlink_151" Type="http://schemas.openxmlformats.org/officeDocument/2006/relationships/hyperlink" Target="http://map.google.com/maps?q=10.8191,79.6362" TargetMode="External"/><Relationship Id="rId_hyperlink_152" Type="http://schemas.openxmlformats.org/officeDocument/2006/relationships/hyperlink" Target="http://map.google.com/maps?q=10.8187,79.609" TargetMode="External"/><Relationship Id="rId_hyperlink_153" Type="http://schemas.openxmlformats.org/officeDocument/2006/relationships/hyperlink" Target="http://map.google.com/maps?q=10.8173,79.6452" TargetMode="External"/><Relationship Id="rId_hyperlink_154" Type="http://schemas.openxmlformats.org/officeDocument/2006/relationships/hyperlink" Target="http://map.google.com/maps?q=10.8157,79.621" TargetMode="External"/><Relationship Id="rId_hyperlink_155" Type="http://schemas.openxmlformats.org/officeDocument/2006/relationships/hyperlink" Target="http://map.google.com/maps?q=10.8174,79.6909" TargetMode="External"/><Relationship Id="rId_hyperlink_156" Type="http://schemas.openxmlformats.org/officeDocument/2006/relationships/hyperlink" Target="http://map.google.com/maps?q=10.8185,79.6716" TargetMode="External"/><Relationship Id="rId_hyperlink_157" Type="http://schemas.openxmlformats.org/officeDocument/2006/relationships/hyperlink" Target="http://map.google.com/maps?q=10.8175,79.7269" TargetMode="External"/><Relationship Id="rId_hyperlink_158" Type="http://schemas.openxmlformats.org/officeDocument/2006/relationships/hyperlink" Target="http://map.google.com/maps?q=10.8181,79.7063" TargetMode="External"/><Relationship Id="rId_hyperlink_159" Type="http://schemas.openxmlformats.org/officeDocument/2006/relationships/hyperlink" Target="http://map.google.com/maps?q=10.7269,79.0443" TargetMode="External"/><Relationship Id="rId_hyperlink_160" Type="http://schemas.openxmlformats.org/officeDocument/2006/relationships/hyperlink" Target="http://map.google.com/maps?q=10.7301,79.01" TargetMode="External"/><Relationship Id="rId_hyperlink_161" Type="http://schemas.openxmlformats.org/officeDocument/2006/relationships/hyperlink" Target="http://map.google.com/maps?q=10.7601,79.1575" TargetMode="External"/><Relationship Id="rId_hyperlink_162" Type="http://schemas.openxmlformats.org/officeDocument/2006/relationships/hyperlink" Target="http://map.google.com/maps?q=10.7369,79.106" TargetMode="External"/><Relationship Id="rId_hyperlink_163" Type="http://schemas.openxmlformats.org/officeDocument/2006/relationships/hyperlink" Target="http://map.google.com/maps?q=10.7643,79.467" TargetMode="External"/><Relationship Id="rId_hyperlink_164" Type="http://schemas.openxmlformats.org/officeDocument/2006/relationships/hyperlink" Target="http://map.google.com/maps?q=10.7648,79.4476" TargetMode="External"/><Relationship Id="rId_hyperlink_165" Type="http://schemas.openxmlformats.org/officeDocument/2006/relationships/hyperlink" Target="http://map.google.com/maps?q=10.8167,79.6834" TargetMode="External"/><Relationship Id="rId_hyperlink_166" Type="http://schemas.openxmlformats.org/officeDocument/2006/relationships/hyperlink" Target="http://map.google.com/maps?q=10.8185,79.6724" TargetMode="External"/><Relationship Id="rId_hyperlink_167" Type="http://schemas.openxmlformats.org/officeDocument/2006/relationships/hyperlink" Target="http://map.google.com/maps?q=10.8183,79.7025" TargetMode="External"/><Relationship Id="rId_hyperlink_168" Type="http://schemas.openxmlformats.org/officeDocument/2006/relationships/hyperlink" Target="http://map.google.com/maps?q=10.8145,79.6316" TargetMode="External"/><Relationship Id="rId_hyperlink_169" Type="http://schemas.openxmlformats.org/officeDocument/2006/relationships/hyperlink" Target="http://map.google.com/maps?q=10.7274,78.987" TargetMode="External"/><Relationship Id="rId_hyperlink_170" Type="http://schemas.openxmlformats.org/officeDocument/2006/relationships/hyperlink" Target="http://map.google.com/maps?q=10.7209,78.938" TargetMode="External"/><Relationship Id="rId_hyperlink_171" Type="http://schemas.openxmlformats.org/officeDocument/2006/relationships/hyperlink" Target="http://map.google.com/maps?q=10.781,79.3638" TargetMode="External"/><Relationship Id="rId_hyperlink_172" Type="http://schemas.openxmlformats.org/officeDocument/2006/relationships/hyperlink" Target="http://map.google.com/maps?q=10.7889,79.3434" TargetMode="External"/><Relationship Id="rId_hyperlink_173" Type="http://schemas.openxmlformats.org/officeDocument/2006/relationships/hyperlink" Target="http://map.google.com/maps?q=10.851,79.8111" TargetMode="External"/><Relationship Id="rId_hyperlink_174" Type="http://schemas.openxmlformats.org/officeDocument/2006/relationships/hyperlink" Target="http://map.google.com/maps?q=10.8807,79.1076" TargetMode="External"/><Relationship Id="rId_hyperlink_175" Type="http://schemas.openxmlformats.org/officeDocument/2006/relationships/hyperlink" Target="http://map.google.com/maps?q=10.8141,79.8086" TargetMode="External"/><Relationship Id="rId_hyperlink_176" Type="http://schemas.openxmlformats.org/officeDocument/2006/relationships/hyperlink" Target="http://map.google.com/maps?q=10.8178,79.7075" TargetMode="External"/><Relationship Id="rId_hyperlink_177" Type="http://schemas.openxmlformats.org/officeDocument/2006/relationships/hyperlink" Target="http://map.google.com/maps?q=10.8154,79.8008" TargetMode="External"/><Relationship Id="rId_hyperlink_178" Type="http://schemas.openxmlformats.org/officeDocument/2006/relationships/hyperlink" Target="http://map.google.com/maps?q=10.8183,79.7058" TargetMode="External"/><Relationship Id="rId_hyperlink_179" Type="http://schemas.openxmlformats.org/officeDocument/2006/relationships/hyperlink" Target="http://map.google.com/maps?q=10.8159,79.7985" TargetMode="External"/><Relationship Id="rId_hyperlink_180" Type="http://schemas.openxmlformats.org/officeDocument/2006/relationships/hyperlink" Target="http://map.google.com/maps?q=10.8174,79.7234" TargetMode="External"/><Relationship Id="rId_hyperlink_181" Type="http://schemas.openxmlformats.org/officeDocument/2006/relationships/hyperlink" Target="http://map.google.com/maps?q=10.7774,79.3729" TargetMode="External"/><Relationship Id="rId_hyperlink_182" Type="http://schemas.openxmlformats.org/officeDocument/2006/relationships/hyperlink" Target="http://map.google.com/maps?q=10.7926,79.3282" TargetMode="External"/><Relationship Id="rId_hyperlink_183" Type="http://schemas.openxmlformats.org/officeDocument/2006/relationships/hyperlink" Target="http://map.google.com/maps?q=10.8192,79.7572" TargetMode="External"/><Relationship Id="rId_hyperlink_184" Type="http://schemas.openxmlformats.org/officeDocument/2006/relationships/hyperlink" Target="http://map.google.com/maps?q=10.8176,79.729" TargetMode="External"/><Relationship Id="rId_hyperlink_185" Type="http://schemas.openxmlformats.org/officeDocument/2006/relationships/hyperlink" Target="http://map.google.com/maps?q=10.8185,79.7449" TargetMode="External"/><Relationship Id="rId_hyperlink_186" Type="http://schemas.openxmlformats.org/officeDocument/2006/relationships/hyperlink" Target="http://map.google.com/maps?q=10.8174,79.709" TargetMode="External"/><Relationship Id="rId_hyperlink_187" Type="http://schemas.openxmlformats.org/officeDocument/2006/relationships/hyperlink" Target="http://map.google.com/maps?q=10.7234,79.0692" TargetMode="External"/><Relationship Id="rId_hyperlink_188" Type="http://schemas.openxmlformats.org/officeDocument/2006/relationships/hyperlink" Target="http://map.google.com/maps?q=10.727,79.039" TargetMode="External"/><Relationship Id="rId_hyperlink_189" Type="http://schemas.openxmlformats.org/officeDocument/2006/relationships/hyperlink" Target="http://map.google.com/maps?q=10.7274,78.987" TargetMode="External"/><Relationship Id="rId_hyperlink_190" Type="http://schemas.openxmlformats.org/officeDocument/2006/relationships/hyperlink" Target="http://map.google.com/maps?q=10.7169,78.9538" TargetMode="External"/><Relationship Id="rId_hyperlink_191" Type="http://schemas.openxmlformats.org/officeDocument/2006/relationships/hyperlink" Target="http://map.google.com/maps?q=10.8773,79.8318" TargetMode="External"/><Relationship Id="rId_hyperlink_192" Type="http://schemas.openxmlformats.org/officeDocument/2006/relationships/hyperlink" Target="http://map.google.com/maps?q=10.8971,79.104" TargetMode="External"/><Relationship Id="rId_hyperlink_193" Type="http://schemas.openxmlformats.org/officeDocument/2006/relationships/hyperlink" Target="http://map.google.com/maps?q=10.8185,79.7449" TargetMode="External"/><Relationship Id="rId_hyperlink_194" Type="http://schemas.openxmlformats.org/officeDocument/2006/relationships/hyperlink" Target="http://map.google.com/maps?q=10.8174,79.709" TargetMode="External"/><Relationship Id="rId_hyperlink_195" Type="http://schemas.openxmlformats.org/officeDocument/2006/relationships/hyperlink" Target="http://map.google.com/maps?q=10.8653,79.8342" TargetMode="External"/><Relationship Id="rId_hyperlink_196" Type="http://schemas.openxmlformats.org/officeDocument/2006/relationships/hyperlink" Target="http://map.google.com/maps?q=10.9985,79.0824" TargetMode="External"/><Relationship Id="rId_hyperlink_197" Type="http://schemas.openxmlformats.org/officeDocument/2006/relationships/hyperlink" Target="http://map.google.com/maps?q=10.8605,79.8315" TargetMode="External"/><Relationship Id="rId_hyperlink_198" Type="http://schemas.openxmlformats.org/officeDocument/2006/relationships/hyperlink" Target="http://map.google.com/maps?q=10.8868,79.1056" TargetMode="External"/><Relationship Id="rId_hyperlink_199" Type="http://schemas.openxmlformats.org/officeDocument/2006/relationships/hyperlink" Target="http://map.google.com/maps?q=10.823,79.5649" TargetMode="External"/><Relationship Id="rId_hyperlink_200" Type="http://schemas.openxmlformats.org/officeDocument/2006/relationships/hyperlink" Target="http://map.google.com/maps?q=10.9332,79.1037" TargetMode="External"/><Relationship Id="rId_hyperlink_201" Type="http://schemas.openxmlformats.org/officeDocument/2006/relationships/hyperlink" Target="http://map.google.com/maps?q=10.8169,79.685" TargetMode="External"/><Relationship Id="rId_hyperlink_202" Type="http://schemas.openxmlformats.org/officeDocument/2006/relationships/hyperlink" Target="http://map.google.com/maps?q=10.8186,79.6727" TargetMode="External"/><Relationship Id="rId_hyperlink_203" Type="http://schemas.openxmlformats.org/officeDocument/2006/relationships/hyperlink" Target="http://map.google.com/maps?q=10.7895,79.2931" TargetMode="External"/><Relationship Id="rId_hyperlink_204" Type="http://schemas.openxmlformats.org/officeDocument/2006/relationships/hyperlink" Target="http://map.google.com/maps?q=10.7794,79.2576" TargetMode="External"/><Relationship Id="rId_hyperlink_205" Type="http://schemas.openxmlformats.org/officeDocument/2006/relationships/hyperlink" Target="http://map.google.com/maps?q=10.7626,79.1601" TargetMode="External"/><Relationship Id="rId_hyperlink_206" Type="http://schemas.openxmlformats.org/officeDocument/2006/relationships/hyperlink" Target="http://map.google.com/maps?q=10.7365,79.1048" TargetMode="External"/><Relationship Id="rId_hyperlink_207" Type="http://schemas.openxmlformats.org/officeDocument/2006/relationships/hyperlink" Target="http://map.google.com/maps?q=10.7641,79.1616" TargetMode="External"/><Relationship Id="rId_hyperlink_208" Type="http://schemas.openxmlformats.org/officeDocument/2006/relationships/hyperlink" Target="http://map.google.com/maps?q=10.7345,79.0997" TargetMode="External"/><Relationship Id="rId_hyperlink_209" Type="http://schemas.openxmlformats.org/officeDocument/2006/relationships/hyperlink" Target="http://map.google.com/maps?q=10.7925,79.3296" TargetMode="External"/><Relationship Id="rId_hyperlink_210" Type="http://schemas.openxmlformats.org/officeDocument/2006/relationships/hyperlink" Target="http://map.google.com/maps?q=10.7923,79.3082" TargetMode="External"/><Relationship Id="rId_hyperlink_211" Type="http://schemas.openxmlformats.org/officeDocument/2006/relationships/hyperlink" Target="http://map.google.com/maps?q=10.7889,79.2912" TargetMode="External"/><Relationship Id="rId_hyperlink_212" Type="http://schemas.openxmlformats.org/officeDocument/2006/relationships/hyperlink" Target="http://map.google.com/maps?q=10.78,79.2388" TargetMode="External"/><Relationship Id="rId_hyperlink_213" Type="http://schemas.openxmlformats.org/officeDocument/2006/relationships/hyperlink" Target="http://map.google.com/maps?q=10.817,79.6855" TargetMode="External"/><Relationship Id="rId_hyperlink_214" Type="http://schemas.openxmlformats.org/officeDocument/2006/relationships/hyperlink" Target="http://map.google.com/maps?q=10.8187,79.6753" TargetMode="External"/><Relationship Id="rId_hyperlink_215" Type="http://schemas.openxmlformats.org/officeDocument/2006/relationships/hyperlink" Target="http://map.google.com/maps?q=10.8168,79.6842" TargetMode="External"/><Relationship Id="rId_hyperlink_216" Type="http://schemas.openxmlformats.org/officeDocument/2006/relationships/hyperlink" Target="http://map.google.com/maps?q=10.8185,79.6721" TargetMode="External"/><Relationship Id="rId_hyperlink_217" Type="http://schemas.openxmlformats.org/officeDocument/2006/relationships/hyperlink" Target="http://map.google.com/maps?q=10.7736,79.1651" TargetMode="External"/><Relationship Id="rId_hyperlink_218" Type="http://schemas.openxmlformats.org/officeDocument/2006/relationships/hyperlink" Target="http://map.google.com/maps?q=10.7336,79.0975" TargetMode="External"/><Relationship Id="rId_hyperlink_219" Type="http://schemas.openxmlformats.org/officeDocument/2006/relationships/hyperlink" Target="http://map.google.com/maps?q=10.8186,79.673" TargetMode="External"/><Relationship Id="rId_hyperlink_220" Type="http://schemas.openxmlformats.org/officeDocument/2006/relationships/hyperlink" Target="http://map.google.com/maps?q=10.8206,79.5944" TargetMode="External"/><Relationship Id="rId_hyperlink_221" Type="http://schemas.openxmlformats.org/officeDocument/2006/relationships/hyperlink" Target="http://map.google.com/maps?q=10.817,79.6469" TargetMode="External"/><Relationship Id="rId_hyperlink_222" Type="http://schemas.openxmlformats.org/officeDocument/2006/relationships/hyperlink" Target="http://map.google.com/maps?q=10.815,79.6357" TargetMode="External"/><Relationship Id="rId_hyperlink_223" Type="http://schemas.openxmlformats.org/officeDocument/2006/relationships/hyperlink" Target="http://map.google.com/maps?q=10.7324,78.8909" TargetMode="External"/><Relationship Id="rId_hyperlink_224" Type="http://schemas.openxmlformats.org/officeDocument/2006/relationships/hyperlink" Target="http://map.google.com/maps?q=10.7341,78.8694" TargetMode="External"/><Relationship Id="rId_hyperlink_225" Type="http://schemas.openxmlformats.org/officeDocument/2006/relationships/hyperlink" Target="http://map.google.com/maps?q=10.7898,79.2842" TargetMode="External"/><Relationship Id="rId_hyperlink_226" Type="http://schemas.openxmlformats.org/officeDocument/2006/relationships/hyperlink" Target="http://map.google.com/maps?q=10.7804,79.2639" TargetMode="External"/><Relationship Id="rId_hyperlink_227" Type="http://schemas.openxmlformats.org/officeDocument/2006/relationships/hyperlink" Target="http://map.google.com/maps?q=10.7255,78.9216" TargetMode="External"/><Relationship Id="rId_hyperlink_228" Type="http://schemas.openxmlformats.org/officeDocument/2006/relationships/hyperlink" Target="http://map.google.com/maps?q=10.7261,78.9204" TargetMode="External"/><Relationship Id="rId_hyperlink_229" Type="http://schemas.openxmlformats.org/officeDocument/2006/relationships/hyperlink" Target="http://map.google.com/maps?q=10.7705,79.1648" TargetMode="External"/><Relationship Id="rId_hyperlink_230" Type="http://schemas.openxmlformats.org/officeDocument/2006/relationships/hyperlink" Target="http://map.google.com/maps?q=10.7324,79.0942" TargetMode="External"/><Relationship Id="rId_hyperlink_231" Type="http://schemas.openxmlformats.org/officeDocument/2006/relationships/hyperlink" Target="http://map.google.com/maps?q=10.7518,78.8236" TargetMode="External"/><Relationship Id="rId_hyperlink_232" Type="http://schemas.openxmlformats.org/officeDocument/2006/relationships/hyperlink" Target="http://map.google.com/maps?q=10.7454,78.5888" TargetMode="External"/><Relationship Id="rId_hyperlink_233" Type="http://schemas.openxmlformats.org/officeDocument/2006/relationships/hyperlink" Target="http://map.google.com/maps?q=10.7825,79.2072" TargetMode="External"/><Relationship Id="rId_hyperlink_234" Type="http://schemas.openxmlformats.org/officeDocument/2006/relationships/hyperlink" Target="http://map.google.com/maps?q=10.7824,79.1791" TargetMode="External"/><Relationship Id="rId_hyperlink_235" Type="http://schemas.openxmlformats.org/officeDocument/2006/relationships/hyperlink" Target="http://map.google.com/maps?q=10.8175,79.5736" TargetMode="External"/><Relationship Id="rId_hyperlink_236" Type="http://schemas.openxmlformats.org/officeDocument/2006/relationships/hyperlink" Target="http://map.google.com/maps?q=10.9018,79.1033" TargetMode="External"/><Relationship Id="rId_hyperlink_237" Type="http://schemas.openxmlformats.org/officeDocument/2006/relationships/hyperlink" Target="http://map.google.com/maps?q=10.7349,78.8655" TargetMode="External"/><Relationship Id="rId_hyperlink_238" Type="http://schemas.openxmlformats.org/officeDocument/2006/relationships/hyperlink" Target="http://map.google.com/maps?q=10.7384,78.8399" TargetMode="External"/><Relationship Id="rId_hyperlink_239" Type="http://schemas.openxmlformats.org/officeDocument/2006/relationships/hyperlink" Target="http://map.google.com/maps?q=10.8181,79.5715" TargetMode="External"/><Relationship Id="rId_hyperlink_240" Type="http://schemas.openxmlformats.org/officeDocument/2006/relationships/hyperlink" Target="http://map.google.com/maps?q=10.895,79.1044" TargetMode="External"/><Relationship Id="rId_hyperlink_241" Type="http://schemas.openxmlformats.org/officeDocument/2006/relationships/hyperlink" Target="http://map.google.com/maps?q=10.8175,79.5736" TargetMode="External"/><Relationship Id="rId_hyperlink_242" Type="http://schemas.openxmlformats.org/officeDocument/2006/relationships/hyperlink" Target="http://map.google.com/maps?q=10.9018,79.1033" TargetMode="External"/><Relationship Id="rId_hyperlink_243" Type="http://schemas.openxmlformats.org/officeDocument/2006/relationships/hyperlink" Target="http://map.google.com/maps?q=10.7287,78.995" TargetMode="External"/><Relationship Id="rId_hyperlink_244" Type="http://schemas.openxmlformats.org/officeDocument/2006/relationships/hyperlink" Target="http://map.google.com/maps?q=10.7261,78.9812" TargetMode="External"/><Relationship Id="rId_hyperlink_245" Type="http://schemas.openxmlformats.org/officeDocument/2006/relationships/hyperlink" Target="http://map.google.com/maps?q=10.7681,79.1642" TargetMode="External"/><Relationship Id="rId_hyperlink_246" Type="http://schemas.openxmlformats.org/officeDocument/2006/relationships/hyperlink" Target="http://map.google.com/maps?q=10.7297,79.0877" TargetMode="External"/><Relationship Id="rId_hyperlink_247" Type="http://schemas.openxmlformats.org/officeDocument/2006/relationships/hyperlink" Target="http://map.google.com/maps?q=10.7818,79.3624" TargetMode="External"/><Relationship Id="rId_hyperlink_248" Type="http://schemas.openxmlformats.org/officeDocument/2006/relationships/hyperlink" Target="http://map.google.com/maps?q=10.7894,79.3415" TargetMode="External"/><Relationship Id="rId_hyperlink_249" Type="http://schemas.openxmlformats.org/officeDocument/2006/relationships/hyperlink" Target="http://map.google.com/maps?q=10.7699,79.1647" TargetMode="External"/><Relationship Id="rId_hyperlink_250" Type="http://schemas.openxmlformats.org/officeDocument/2006/relationships/hyperlink" Target="http://map.google.com/maps?q=10.7361,79.1038" TargetMode="External"/><Relationship Id="rId_hyperlink_251" Type="http://schemas.openxmlformats.org/officeDocument/2006/relationships/hyperlink" Target="http://map.google.com/maps?q=10.7257,79.0666" TargetMode="External"/><Relationship Id="rId_hyperlink_252" Type="http://schemas.openxmlformats.org/officeDocument/2006/relationships/hyperlink" Target="http://map.google.com/maps?q=10.7278,79.0338" TargetMode="External"/><Relationship Id="rId_hyperlink_253" Type="http://schemas.openxmlformats.org/officeDocument/2006/relationships/hyperlink" Target="http://map.google.com/maps?q=10.735,78.865" TargetMode="External"/><Relationship Id="rId_hyperlink_254" Type="http://schemas.openxmlformats.org/officeDocument/2006/relationships/hyperlink" Target="http://map.google.com/maps?q=10.74,78.8371" TargetMode="External"/><Relationship Id="rId_hyperlink_255" Type="http://schemas.openxmlformats.org/officeDocument/2006/relationships/hyperlink" Target="http://map.google.com/maps?q=10.7536,78.8192" TargetMode="External"/><Relationship Id="rId_hyperlink_256" Type="http://schemas.openxmlformats.org/officeDocument/2006/relationships/hyperlink" Target="http://map.google.com/maps?q=10.7493,78.5985" TargetMode="External"/><Relationship Id="rId_hyperlink_257" Type="http://schemas.openxmlformats.org/officeDocument/2006/relationships/hyperlink" Target="http://map.google.com/maps?q=10.7323,78.893" TargetMode="External"/><Relationship Id="rId_hyperlink_258" Type="http://schemas.openxmlformats.org/officeDocument/2006/relationships/hyperlink" Target="http://map.google.com/maps?q=10.7339,78.87" TargetMode="External"/><Relationship Id="rId_hyperlink_259" Type="http://schemas.openxmlformats.org/officeDocument/2006/relationships/hyperlink" Target="http://map.google.com/maps?q=10.7839,79.1707" TargetMode="External"/><Relationship Id="rId_hyperlink_260" Type="http://schemas.openxmlformats.org/officeDocument/2006/relationships/hyperlink" Target="http://map.google.com/maps?q=10.7989,79.1608" TargetMode="External"/><Relationship Id="rId_hyperlink_261" Type="http://schemas.openxmlformats.org/officeDocument/2006/relationships/hyperlink" Target="http://map.google.com/maps?q=10.727,79.0478" TargetMode="External"/><Relationship Id="rId_hyperlink_262" Type="http://schemas.openxmlformats.org/officeDocument/2006/relationships/hyperlink" Target="http://map.google.com/maps?q=10.7301,79.022" TargetMode="External"/><Relationship Id="rId_hyperlink_263" Type="http://schemas.openxmlformats.org/officeDocument/2006/relationships/hyperlink" Target="http://map.google.com/maps?q=10.7659,79.163" TargetMode="External"/><Relationship Id="rId_hyperlink_264" Type="http://schemas.openxmlformats.org/officeDocument/2006/relationships/hyperlink" Target="http://map.google.com/maps?q=10.7337,79.0975" TargetMode="External"/><Relationship Id="rId_hyperlink_265" Type="http://schemas.openxmlformats.org/officeDocument/2006/relationships/hyperlink" Target="http://map.google.com/maps?q=10.7648,79.1621" TargetMode="External"/><Relationship Id="rId_hyperlink_266" Type="http://schemas.openxmlformats.org/officeDocument/2006/relationships/hyperlink" Target="http://map.google.com/maps?q=10.7316,79.0921" TargetMode="External"/><Relationship Id="rId_hyperlink_267" Type="http://schemas.openxmlformats.org/officeDocument/2006/relationships/hyperlink" Target="http://map.google.com/maps?q=10.8228,79.1439" TargetMode="External"/><Relationship Id="rId_hyperlink_268" Type="http://schemas.openxmlformats.org/officeDocument/2006/relationships/hyperlink" Target="http://map.google.com/maps?q=10.8333,79.1262" TargetMode="External"/><Relationship Id="rId_hyperlink_269" Type="http://schemas.openxmlformats.org/officeDocument/2006/relationships/hyperlink" Target="http://map.google.com/maps?q=10.7282,78.5637" TargetMode="External"/><Relationship Id="rId_hyperlink_270" Type="http://schemas.openxmlformats.org/officeDocument/2006/relationships/hyperlink" Target="http://map.google.com/maps?q=10.7107,78.5378" TargetMode="External"/><Relationship Id="rId_hyperlink_271" Type="http://schemas.openxmlformats.org/officeDocument/2006/relationships/hyperlink" Target="http://map.google.com/maps?q=10.7377,78.844" TargetMode="External"/><Relationship Id="rId_hyperlink_272" Type="http://schemas.openxmlformats.org/officeDocument/2006/relationships/hyperlink" Target="http://map.google.com/maps?q=10.743,78.8347" TargetMode="External"/><Relationship Id="rId_hyperlink_273" Type="http://schemas.openxmlformats.org/officeDocument/2006/relationships/hyperlink" Target="http://map.google.com/maps?q=10.7756,78.7896" TargetMode="External"/><Relationship Id="rId_hyperlink_274" Type="http://schemas.openxmlformats.org/officeDocument/2006/relationships/hyperlink" Target="http://map.google.com/maps?q=10.7905,78.7684" TargetMode="External"/><Relationship Id="rId_hyperlink_275" Type="http://schemas.openxmlformats.org/officeDocument/2006/relationships/hyperlink" Target="http://map.google.com/maps?q=10.9246,78.4427" TargetMode="External"/><Relationship Id="rId_hyperlink_276" Type="http://schemas.openxmlformats.org/officeDocument/2006/relationships/hyperlink" Target="http://map.google.com/maps?q=10.953,78.3852" TargetMode="External"/><Relationship Id="rId_hyperlink_277" Type="http://schemas.openxmlformats.org/officeDocument/2006/relationships/hyperlink" Target="http://map.google.com/maps?q=10.7274,78.9872" TargetMode="External"/><Relationship Id="rId_hyperlink_278" Type="http://schemas.openxmlformats.org/officeDocument/2006/relationships/hyperlink" Target="http://map.google.com/maps?q=10.7168,78.951" TargetMode="External"/><Relationship Id="rId_hyperlink_279" Type="http://schemas.openxmlformats.org/officeDocument/2006/relationships/hyperlink" Target="http://map.google.com/maps?q=10.7236,79.069" TargetMode="External"/><Relationship Id="rId_hyperlink_280" Type="http://schemas.openxmlformats.org/officeDocument/2006/relationships/hyperlink" Target="http://map.google.com/maps?q=10.7272,79.0375" TargetMode="External"/><Relationship Id="rId_hyperlink_281" Type="http://schemas.openxmlformats.org/officeDocument/2006/relationships/hyperlink" Target="http://map.google.com/maps?q=10.9495,79.0932" TargetMode="External"/><Relationship Id="rId_hyperlink_282" Type="http://schemas.openxmlformats.org/officeDocument/2006/relationships/hyperlink" Target="http://map.google.com/maps?q=10.9964,79.0826" TargetMode="External"/><Relationship Id="rId_hyperlink_283" Type="http://schemas.openxmlformats.org/officeDocument/2006/relationships/hyperlink" Target="http://map.google.com/maps?q=10.727,79.0443" TargetMode="External"/><Relationship Id="rId_hyperlink_284" Type="http://schemas.openxmlformats.org/officeDocument/2006/relationships/hyperlink" Target="http://map.google.com/maps?q=10.7301,79.019" TargetMode="External"/><Relationship Id="rId_hyperlink_285" Type="http://schemas.openxmlformats.org/officeDocument/2006/relationships/hyperlink" Target="http://map.google.com/maps?q=10.7456,78.508" TargetMode="External"/><Relationship Id="rId_hyperlink_286" Type="http://schemas.openxmlformats.org/officeDocument/2006/relationships/hyperlink" Target="http://map.google.com/maps?q=10.7423,78.4902" TargetMode="External"/><Relationship Id="rId_hyperlink_287" Type="http://schemas.openxmlformats.org/officeDocument/2006/relationships/hyperlink" Target="http://map.google.com/maps?q=10.8181,79.7375" TargetMode="External"/><Relationship Id="rId_hyperlink_288" Type="http://schemas.openxmlformats.org/officeDocument/2006/relationships/hyperlink" Target="http://map.google.com/maps?q=10.8173,79.7096" TargetMode="External"/><Relationship Id="rId_hyperlink_289" Type="http://schemas.openxmlformats.org/officeDocument/2006/relationships/hyperlink" Target="http://map.google.com/maps?q=10.7358,78.5741" TargetMode="External"/><Relationship Id="rId_hyperlink_290" Type="http://schemas.openxmlformats.org/officeDocument/2006/relationships/hyperlink" Target="http://map.google.com/maps?q=10.7201,78.5506" TargetMode="External"/><Relationship Id="rId_hyperlink_291" Type="http://schemas.openxmlformats.org/officeDocument/2006/relationships/hyperlink" Target="http://map.google.com/maps?q=10.7287,78.995" TargetMode="External"/><Relationship Id="rId_hyperlink_292" Type="http://schemas.openxmlformats.org/officeDocument/2006/relationships/hyperlink" Target="http://map.google.com/maps?q=10.7231,78.9717" TargetMode="External"/><Relationship Id="rId_hyperlink_293" Type="http://schemas.openxmlformats.org/officeDocument/2006/relationships/hyperlink" Target="http://map.google.com/maps?q=10.7378,78.8438" TargetMode="External"/><Relationship Id="rId_hyperlink_294" Type="http://schemas.openxmlformats.org/officeDocument/2006/relationships/hyperlink" Target="http://map.google.com/maps?q=10.7457,78.833" TargetMode="External"/><Relationship Id="rId_hyperlink_295" Type="http://schemas.openxmlformats.org/officeDocument/2006/relationships/hyperlink" Target="http://map.google.com/maps?q=10.9263,79.1032" TargetMode="External"/><Relationship Id="rId_hyperlink_296" Type="http://schemas.openxmlformats.org/officeDocument/2006/relationships/hyperlink" Target="http://map.google.com/maps?q=10.9455,79.0949" TargetMode="External"/><Relationship Id="rId_hyperlink_297" Type="http://schemas.openxmlformats.org/officeDocument/2006/relationships/hyperlink" Target="http://map.google.com/maps?q=10.9301,79.104" TargetMode="External"/><Relationship Id="rId_hyperlink_298" Type="http://schemas.openxmlformats.org/officeDocument/2006/relationships/hyperlink" Target="http://map.google.com/maps?q=10.9615,79.0885" TargetMode="External"/><Relationship Id="rId_hyperlink_299" Type="http://schemas.openxmlformats.org/officeDocument/2006/relationships/hyperlink" Target="http://map.google.com/maps?q=10.809,79.1531" TargetMode="External"/><Relationship Id="rId_hyperlink_300" Type="http://schemas.openxmlformats.org/officeDocument/2006/relationships/hyperlink" Target="http://map.google.com/maps?q=10.828,79.1401" TargetMode="External"/><Relationship Id="rId_hyperlink_301" Type="http://schemas.openxmlformats.org/officeDocument/2006/relationships/hyperlink" Target="http://map.google.com/maps?q=10.8087,79.1533" TargetMode="External"/><Relationship Id="rId_hyperlink_302" Type="http://schemas.openxmlformats.org/officeDocument/2006/relationships/hyperlink" Target="http://map.google.com/maps?q=10.8277,79.1403" TargetMode="External"/><Relationship Id="rId_hyperlink_303" Type="http://schemas.openxmlformats.org/officeDocument/2006/relationships/hyperlink" Target="http://map.google.com/maps?q=10.7906,79.3376" TargetMode="External"/><Relationship Id="rId_hyperlink_304" Type="http://schemas.openxmlformats.org/officeDocument/2006/relationships/hyperlink" Target="http://map.google.com/maps?q=10.7922,79.3049" TargetMode="External"/><Relationship Id="rId_hyperlink_305" Type="http://schemas.openxmlformats.org/officeDocument/2006/relationships/hyperlink" Target="http://map.google.com/maps?q=10.7377,78.8439" TargetMode="External"/><Relationship Id="rId_hyperlink_306" Type="http://schemas.openxmlformats.org/officeDocument/2006/relationships/hyperlink" Target="http://map.google.com/maps?q=10.7462,78.5916" TargetMode="External"/><Relationship Id="rId_hyperlink_307" Type="http://schemas.openxmlformats.org/officeDocument/2006/relationships/hyperlink" Target="http://map.google.com/maps?q=10.735,78.8649" TargetMode="External"/><Relationship Id="rId_hyperlink_308" Type="http://schemas.openxmlformats.org/officeDocument/2006/relationships/hyperlink" Target="http://map.google.com/maps?q=10.7401,78.8371" TargetMode="External"/><Relationship Id="rId_hyperlink_309" Type="http://schemas.openxmlformats.org/officeDocument/2006/relationships/hyperlink" Target="http://map.google.com/maps?q=10.731,78.9037" TargetMode="External"/><Relationship Id="rId_hyperlink_310" Type="http://schemas.openxmlformats.org/officeDocument/2006/relationships/hyperlink" Target="http://map.google.com/maps?q=10.7327,78.8786" TargetMode="External"/><Relationship Id="rId_hyperlink_311" Type="http://schemas.openxmlformats.org/officeDocument/2006/relationships/hyperlink" Target="http://map.google.com/maps?q=10.7894,79.2755" TargetMode="External"/><Relationship Id="rId_hyperlink_312" Type="http://schemas.openxmlformats.org/officeDocument/2006/relationships/hyperlink" Target="http://map.google.com/maps?q=10.7806,79.2646" TargetMode="External"/><Relationship Id="rId_hyperlink_313" Type="http://schemas.openxmlformats.org/officeDocument/2006/relationships/hyperlink" Target="http://map.google.com/maps?q=10.8172,79.646" TargetMode="External"/><Relationship Id="rId_hyperlink_314" Type="http://schemas.openxmlformats.org/officeDocument/2006/relationships/hyperlink" Target="http://map.google.com/maps?q=10.8157,79.6213" TargetMode="External"/><Relationship Id="rId_hyperlink_315" Type="http://schemas.openxmlformats.org/officeDocument/2006/relationships/hyperlink" Target="http://map.google.com/maps?q=10.9285,78.4387" TargetMode="External"/><Relationship Id="rId_hyperlink_316" Type="http://schemas.openxmlformats.org/officeDocument/2006/relationships/hyperlink" Target="http://map.google.com/maps?q=10.9516,78.3913" TargetMode="External"/><Relationship Id="rId_hyperlink_317" Type="http://schemas.openxmlformats.org/officeDocument/2006/relationships/hyperlink" Target="http://map.google.com/maps?q=10.9222,79.1022" TargetMode="External"/><Relationship Id="rId_hyperlink_318" Type="http://schemas.openxmlformats.org/officeDocument/2006/relationships/hyperlink" Target="http://map.google.com/maps?q=10.9377,79.0995" TargetMode="External"/><Relationship Id="rId_hyperlink_319" Type="http://schemas.openxmlformats.org/officeDocument/2006/relationships/hyperlink" Target="http://map.google.com/maps?q=10.9224,79.1022" TargetMode="External"/><Relationship Id="rId_hyperlink_320" Type="http://schemas.openxmlformats.org/officeDocument/2006/relationships/hyperlink" Target="http://map.google.com/maps?q=10.938,79.0993" TargetMode="External"/><Relationship Id="rId_hyperlink_321" Type="http://schemas.openxmlformats.org/officeDocument/2006/relationships/hyperlink" Target="http://map.google.com/maps?q=10.733,78.2735" TargetMode="External"/><Relationship Id="rId_hyperlink_322" Type="http://schemas.openxmlformats.org/officeDocument/2006/relationships/hyperlink" Target="http://map.google.com/maps?q=10.7252,78.2084" TargetMode="External"/><Relationship Id="rId_hyperlink_323" Type="http://schemas.openxmlformats.org/officeDocument/2006/relationships/hyperlink" Target="http://map.google.com/maps?q=10.7607,78.8075" TargetMode="External"/><Relationship Id="rId_hyperlink_324" Type="http://schemas.openxmlformats.org/officeDocument/2006/relationships/hyperlink" Target="http://map.google.com/maps?q=10.7452,78.5884" TargetMode="External"/><Relationship Id="rId_hyperlink_325" Type="http://schemas.openxmlformats.org/officeDocument/2006/relationships/hyperlink" Target="http://map.google.com/maps?q=11.0013,79.0816" TargetMode="External"/><Relationship Id="rId_hyperlink_326" Type="http://schemas.openxmlformats.org/officeDocument/2006/relationships/hyperlink" Target="http://map.google.com/maps?q=11.0296,79.071" TargetMode="External"/><Relationship Id="rId_hyperlink_327" Type="http://schemas.openxmlformats.org/officeDocument/2006/relationships/hyperlink" Target="http://map.google.com/maps?q=10.9868,79.0832" TargetMode="External"/><Relationship Id="rId_hyperlink_328" Type="http://schemas.openxmlformats.org/officeDocument/2006/relationships/hyperlink" Target="http://map.google.com/maps?q=11.0043,79.0807" TargetMode="External"/><Relationship Id="rId_hyperlink_329" Type="http://schemas.openxmlformats.org/officeDocument/2006/relationships/hyperlink" Target="http://map.google.com/maps?q=10.9869,79.0831" TargetMode="External"/><Relationship Id="rId_hyperlink_330" Type="http://schemas.openxmlformats.org/officeDocument/2006/relationships/hyperlink" Target="http://map.google.com/maps?q=11.0095,79.0791" TargetMode="External"/><Relationship Id="rId_hyperlink_331" Type="http://schemas.openxmlformats.org/officeDocument/2006/relationships/hyperlink" Target="http://map.google.com/maps?q=10.7785,79.1665" TargetMode="External"/><Relationship Id="rId_hyperlink_332" Type="http://schemas.openxmlformats.org/officeDocument/2006/relationships/hyperlink" Target="http://map.google.com/maps?q=10.7302,79.0889" TargetMode="External"/><Relationship Id="rId_hyperlink_333" Type="http://schemas.openxmlformats.org/officeDocument/2006/relationships/hyperlink" Target="http://map.google.com/maps?q=10.7767,79.166" TargetMode="External"/><Relationship Id="rId_hyperlink_334" Type="http://schemas.openxmlformats.org/officeDocument/2006/relationships/hyperlink" Target="http://map.google.com/maps?q=10.7306,79.0898" TargetMode="External"/><Relationship Id="rId_hyperlink_335" Type="http://schemas.openxmlformats.org/officeDocument/2006/relationships/hyperlink" Target="http://map.google.com/maps?q=10.7743,79.1653" TargetMode="External"/><Relationship Id="rId_hyperlink_336" Type="http://schemas.openxmlformats.org/officeDocument/2006/relationships/hyperlink" Target="http://map.google.com/maps?q=10.7313,79.0916" TargetMode="External"/><Relationship Id="rId_hyperlink_337" Type="http://schemas.openxmlformats.org/officeDocument/2006/relationships/hyperlink" Target="http://map.google.com/maps?q=10.9221,78.446" TargetMode="External"/><Relationship Id="rId_hyperlink_338" Type="http://schemas.openxmlformats.org/officeDocument/2006/relationships/hyperlink" Target="http://map.google.com/maps?q=10.9531,78.3842" TargetMode="External"/><Relationship Id="rId_hyperlink_339" Type="http://schemas.openxmlformats.org/officeDocument/2006/relationships/hyperlink" Target="http://map.google.com/maps?q=10.9441,78.4193" TargetMode="External"/><Relationship Id="rId_hyperlink_340" Type="http://schemas.openxmlformats.org/officeDocument/2006/relationships/hyperlink" Target="http://map.google.com/maps?q=10.9537,78.3727" TargetMode="External"/><Relationship Id="rId_hyperlink_341" Type="http://schemas.openxmlformats.org/officeDocument/2006/relationships/hyperlink" Target="http://map.google.com/maps?q=10.935,78.4327" TargetMode="External"/><Relationship Id="rId_hyperlink_342" Type="http://schemas.openxmlformats.org/officeDocument/2006/relationships/hyperlink" Target="http://map.google.com/maps?q=10.9542,78.3711" TargetMode="External"/><Relationship Id="rId_hyperlink_343" Type="http://schemas.openxmlformats.org/officeDocument/2006/relationships/hyperlink" Target="http://map.google.com/maps?q=10.9274,79.1034" TargetMode="External"/><Relationship Id="rId_hyperlink_344" Type="http://schemas.openxmlformats.org/officeDocument/2006/relationships/hyperlink" Target="http://map.google.com/maps?q=10.9477,79.0939" TargetMode="External"/><Relationship Id="rId_hyperlink_345" Type="http://schemas.openxmlformats.org/officeDocument/2006/relationships/hyperlink" Target="http://map.google.com/maps?q=11.0068,79.0799" TargetMode="External"/><Relationship Id="rId_hyperlink_346" Type="http://schemas.openxmlformats.org/officeDocument/2006/relationships/hyperlink" Target="http://map.google.com/maps?q=11.037,79.0686" TargetMode="External"/><Relationship Id="rId_hyperlink_347" Type="http://schemas.openxmlformats.org/officeDocument/2006/relationships/hyperlink" Target="http://map.google.com/maps?q=10.7267,79.0642" TargetMode="External"/><Relationship Id="rId_hyperlink_348" Type="http://schemas.openxmlformats.org/officeDocument/2006/relationships/hyperlink" Target="http://map.google.com/maps?q=10.7282,79.0326" TargetMode="External"/><Relationship Id="rId_hyperlink_349" Type="http://schemas.openxmlformats.org/officeDocument/2006/relationships/hyperlink" Target="http://map.google.com/maps?q=10.7785,79.3693" TargetMode="External"/><Relationship Id="rId_hyperlink_350" Type="http://schemas.openxmlformats.org/officeDocument/2006/relationships/hyperlink" Target="http://map.google.com/maps?q=10.7922,79.305" TargetMode="External"/><Relationship Id="rId_hyperlink_351" Type="http://schemas.openxmlformats.org/officeDocument/2006/relationships/hyperlink" Target="http://map.google.com/maps?q=10.9281,79.1034" TargetMode="External"/><Relationship Id="rId_hyperlink_352" Type="http://schemas.openxmlformats.org/officeDocument/2006/relationships/hyperlink" Target="http://map.google.com/maps?q=10.9395,79.0984" TargetMode="External"/><Relationship Id="rId_hyperlink_353" Type="http://schemas.openxmlformats.org/officeDocument/2006/relationships/hyperlink" Target="http://map.google.com/maps?q=10.9281,79.1034" TargetMode="External"/><Relationship Id="rId_hyperlink_354" Type="http://schemas.openxmlformats.org/officeDocument/2006/relationships/hyperlink" Target="http://map.google.com/maps?q=10.9395,79.0984" TargetMode="External"/><Relationship Id="rId_hyperlink_355" Type="http://schemas.openxmlformats.org/officeDocument/2006/relationships/hyperlink" Target="http://map.google.com/maps?q=10.7921,78.7648" TargetMode="External"/><Relationship Id="rId_hyperlink_356" Type="http://schemas.openxmlformats.org/officeDocument/2006/relationships/hyperlink" Target="http://map.google.com/maps?q=10.8017,78.7423" TargetMode="External"/><Relationship Id="rId_hyperlink_357" Type="http://schemas.openxmlformats.org/officeDocument/2006/relationships/hyperlink" Target="http://map.google.com/maps?q=10.9631,79.0876" TargetMode="External"/><Relationship Id="rId_hyperlink_358" Type="http://schemas.openxmlformats.org/officeDocument/2006/relationships/hyperlink" Target="http://map.google.com/maps?q=10.9827,79.0833" TargetMode="External"/><Relationship Id="rId_hyperlink_359" Type="http://schemas.openxmlformats.org/officeDocument/2006/relationships/hyperlink" Target="http://map.google.com/maps?q=10.9653,79.0867" TargetMode="External"/><Relationship Id="rId_hyperlink_360" Type="http://schemas.openxmlformats.org/officeDocument/2006/relationships/hyperlink" Target="http://map.google.com/maps?q=10.9838,79.0832" TargetMode="External"/><Relationship Id="rId_hyperlink_361" Type="http://schemas.openxmlformats.org/officeDocument/2006/relationships/hyperlink" Target="http://map.google.com/maps?q=10.9631,79.0876" TargetMode="External"/><Relationship Id="rId_hyperlink_362" Type="http://schemas.openxmlformats.org/officeDocument/2006/relationships/hyperlink" Target="http://map.google.com/maps?q=10.9827,79.0833" TargetMode="External"/><Relationship Id="rId_hyperlink_363" Type="http://schemas.openxmlformats.org/officeDocument/2006/relationships/hyperlink" Target="http://map.google.com/maps?q=10.8207,78.7122" TargetMode="External"/><Relationship Id="rId_hyperlink_364" Type="http://schemas.openxmlformats.org/officeDocument/2006/relationships/hyperlink" Target="http://map.google.com/maps?q=10.8352,78.7048" TargetMode="External"/><Relationship Id="rId_hyperlink_365" Type="http://schemas.openxmlformats.org/officeDocument/2006/relationships/hyperlink" Target="http://map.google.com/maps?q=10.729,78.9973" TargetMode="External"/><Relationship Id="rId_hyperlink_366" Type="http://schemas.openxmlformats.org/officeDocument/2006/relationships/hyperlink" Target="http://map.google.com/maps?q=10.7208,78.9377" TargetMode="External"/><Relationship Id="rId_hyperlink_367" Type="http://schemas.openxmlformats.org/officeDocument/2006/relationships/hyperlink" Target="http://map.google.com/maps?q=11.0023,79.0813" TargetMode="External"/><Relationship Id="rId_hyperlink_368" Type="http://schemas.openxmlformats.org/officeDocument/2006/relationships/hyperlink" Target="http://map.google.com/maps?q=11.0252,79.0734" TargetMode="External"/><Relationship Id="rId_hyperlink_369" Type="http://schemas.openxmlformats.org/officeDocument/2006/relationships/hyperlink" Target="http://map.google.com/maps?q=10.7255,78.9216" TargetMode="External"/><Relationship Id="rId_hyperlink_370" Type="http://schemas.openxmlformats.org/officeDocument/2006/relationships/hyperlink" Target="http://map.google.com/maps?q=10.7279,78.9151" TargetMode="External"/><Relationship Id="rId_hyperlink_371" Type="http://schemas.openxmlformats.org/officeDocument/2006/relationships/hyperlink" Target="http://map.google.com/maps?q=10.7339,78.2819" TargetMode="External"/><Relationship Id="rId_hyperlink_372" Type="http://schemas.openxmlformats.org/officeDocument/2006/relationships/hyperlink" Target="http://map.google.com/maps?q=10.7307,78.24" TargetMode="External"/><Relationship Id="rId_hyperlink_373" Type="http://schemas.openxmlformats.org/officeDocument/2006/relationships/hyperlink" Target="http://map.google.com/maps?q=10.9355,79.1009" TargetMode="External"/><Relationship Id="rId_hyperlink_374" Type="http://schemas.openxmlformats.org/officeDocument/2006/relationships/hyperlink" Target="http://map.google.com/maps?q=10.9572,79.0904" TargetMode="External"/><Relationship Id="rId_hyperlink_375" Type="http://schemas.openxmlformats.org/officeDocument/2006/relationships/hyperlink" Target="http://map.google.com/maps?q=10.7684,79.1643" TargetMode="External"/><Relationship Id="rId_hyperlink_376" Type="http://schemas.openxmlformats.org/officeDocument/2006/relationships/hyperlink" Target="http://map.google.com/maps?q=10.7321,79.0935" TargetMode="External"/><Relationship Id="rId_hyperlink_377" Type="http://schemas.openxmlformats.org/officeDocument/2006/relationships/hyperlink" Target="http://map.google.com/maps?q=10.9362,79.1005" TargetMode="External"/><Relationship Id="rId_hyperlink_378" Type="http://schemas.openxmlformats.org/officeDocument/2006/relationships/hyperlink" Target="http://map.google.com/maps?q=10.9721,79.0837" TargetMode="External"/><Relationship Id="rId_hyperlink_379" Type="http://schemas.openxmlformats.org/officeDocument/2006/relationships/hyperlink" Target="http://map.google.com/maps?q=10.9776,79.0836" TargetMode="External"/><Relationship Id="rId_hyperlink_380" Type="http://schemas.openxmlformats.org/officeDocument/2006/relationships/hyperlink" Target="http://map.google.com/maps?q=10.9964,79.0827" TargetMode="External"/><Relationship Id="rId_hyperlink_381" Type="http://schemas.openxmlformats.org/officeDocument/2006/relationships/hyperlink" Target="http://map.google.com/maps?q=10.7393,78.3105" TargetMode="External"/><Relationship Id="rId_hyperlink_382" Type="http://schemas.openxmlformats.org/officeDocument/2006/relationships/hyperlink" Target="http://map.google.com/maps?q=10.7324,78.2571" TargetMode="External"/><Relationship Id="rId_hyperlink_383" Type="http://schemas.openxmlformats.org/officeDocument/2006/relationships/hyperlink" Target="http://map.google.com/maps?q=10.9326,78.4357" TargetMode="External"/><Relationship Id="rId_hyperlink_384" Type="http://schemas.openxmlformats.org/officeDocument/2006/relationships/hyperlink" Target="http://map.google.com/maps?q=10.9521,78.3893" TargetMode="External"/><Relationship Id="rId_hyperlink_385" Type="http://schemas.openxmlformats.org/officeDocument/2006/relationships/hyperlink" Target="http://map.google.com/maps?q=10.9391,78.4269" TargetMode="External"/><Relationship Id="rId_hyperlink_386" Type="http://schemas.openxmlformats.org/officeDocument/2006/relationships/hyperlink" Target="http://map.google.com/maps?q=10.9539,78.3723" TargetMode="External"/><Relationship Id="rId_hyperlink_387" Type="http://schemas.openxmlformats.org/officeDocument/2006/relationships/hyperlink" Target="http://map.google.com/maps?q=10.7462,78.8327" TargetMode="External"/><Relationship Id="rId_hyperlink_388" Type="http://schemas.openxmlformats.org/officeDocument/2006/relationships/hyperlink" Target="http://map.google.com/maps?q=10.7569,78.8126" TargetMode="External"/><Relationship Id="rId_hyperlink_389" Type="http://schemas.openxmlformats.org/officeDocument/2006/relationships/hyperlink" Target="http://map.google.com/maps?q=10.7287,78.2104" TargetMode="External"/><Relationship Id="rId_hyperlink_390" Type="http://schemas.openxmlformats.org/officeDocument/2006/relationships/hyperlink" Target="http://map.google.com/maps?q=10.7235,78.1972" TargetMode="External"/><Relationship Id="rId_hyperlink_391" Type="http://schemas.openxmlformats.org/officeDocument/2006/relationships/hyperlink" Target="http://map.google.com/maps?q=10.7268,79.0622" TargetMode="External"/><Relationship Id="rId_hyperlink_392" Type="http://schemas.openxmlformats.org/officeDocument/2006/relationships/hyperlink" Target="http://map.google.com/maps?q=10.7294,79.0287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map.google.com/maps?q=10.74062,78.333725" TargetMode="External"/><Relationship Id="rId_hyperlink_2" Type="http://schemas.openxmlformats.org/officeDocument/2006/relationships/hyperlink" Target="http://map.google.com/maps?q=10.741455,79.12951111111111" TargetMode="External"/><Relationship Id="rId_hyperlink_3" Type="http://schemas.openxmlformats.org/officeDocument/2006/relationships/hyperlink" Target="http://map.google.com/maps?q=10.729365,79.001167" TargetMode="External"/></Relationships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9.10" bestFit="true" style="0"/>
    <col min="2" max="2" width="18.709717" bestFit="true" customWidth="true" style="0"/>
    <col min="3" max="3" width="12.854004" bestFit="true" customWidth="true" style="0"/>
  </cols>
  <sheetData>
    <row r="3" spans="1:4">
      <c r="B3" s="1" t="s">
        <v>0</v>
      </c>
      <c r="C3" s="1" t="s">
        <v>1</v>
      </c>
      <c r="D3" s="1" t="s">
        <v>2</v>
      </c>
    </row>
    <row r="4" spans="1:4">
      <c r="B4">
        <v>196</v>
      </c>
      <c r="C4">
        <v>3</v>
      </c>
      <c r="D4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9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.855713" bestFit="true" customWidth="true" style="0"/>
    <col min="2" max="2" width="13.996582" bestFit="true" customWidth="true" style="0"/>
    <col min="3" max="3" width="24.708252" bestFit="true" customWidth="true" style="0"/>
    <col min="4" max="4" width="25.85083" bestFit="true" customWidth="true" style="0"/>
    <col min="5" max="5" width="24.708252" bestFit="true" customWidth="true" style="0"/>
    <col min="6" max="6" width="16.424561" bestFit="true" customWidth="true" style="0"/>
    <col min="7" max="7" width="15.281982" bestFit="true" customWidth="true" style="0"/>
    <col min="8" max="8" width="13.996582" bestFit="true" customWidth="true" style="0"/>
    <col min="9" max="9" width="207.520752" bestFit="true" customWidth="true" style="0"/>
  </cols>
  <sheetData>
    <row r="1" spans="1:10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tr">
        <f>Hyperlink("http://map.google.com/maps?q=10.8147,79.8049","View")</f>
        <v>View</v>
      </c>
      <c r="H2" t="str">
        <f>Hyperlink("http://map.google.com/maps?q=10.819,79.7539","View")</f>
        <v>View</v>
      </c>
      <c r="I2" t="s">
        <v>18</v>
      </c>
      <c r="J2" t="s">
        <v>19</v>
      </c>
    </row>
    <row r="3" spans="1:10">
      <c r="A3">
        <v>2</v>
      </c>
      <c r="B3" t="s">
        <v>20</v>
      </c>
      <c r="C3" t="s">
        <v>14</v>
      </c>
      <c r="D3" t="s">
        <v>21</v>
      </c>
      <c r="E3" t="s">
        <v>22</v>
      </c>
      <c r="F3" t="s">
        <v>17</v>
      </c>
      <c r="G3" t="str">
        <f>Hyperlink("http://map.google.com/maps?q=10.8194,79.7597","View")</f>
        <v>View</v>
      </c>
      <c r="H3" t="str">
        <f>Hyperlink("http://map.google.com/maps?q=10.8179,79.7072","View")</f>
        <v>View</v>
      </c>
      <c r="I3" t="s">
        <v>19</v>
      </c>
      <c r="J3" t="s">
        <v>19</v>
      </c>
    </row>
    <row r="4" spans="1:10">
      <c r="A4">
        <v>3</v>
      </c>
      <c r="B4" t="s">
        <v>13</v>
      </c>
      <c r="C4" t="s">
        <v>14</v>
      </c>
      <c r="D4" t="s">
        <v>23</v>
      </c>
      <c r="E4" t="s">
        <v>24</v>
      </c>
      <c r="F4" t="s">
        <v>25</v>
      </c>
      <c r="G4" t="str">
        <f>Hyperlink("http://map.google.com/maps?q=10.8175,79.7258","View")</f>
        <v>View</v>
      </c>
      <c r="H4" t="str">
        <f>Hyperlink("http://map.google.com/maps?q=10.8183,79.7053","View")</f>
        <v>View</v>
      </c>
      <c r="I4" t="s">
        <v>19</v>
      </c>
      <c r="J4" t="s">
        <v>19</v>
      </c>
    </row>
    <row r="5" spans="1:10">
      <c r="A5">
        <v>4</v>
      </c>
      <c r="B5" t="s">
        <v>20</v>
      </c>
      <c r="C5" t="s">
        <v>14</v>
      </c>
      <c r="D5" t="s">
        <v>26</v>
      </c>
      <c r="E5" t="s">
        <v>27</v>
      </c>
      <c r="F5" t="s">
        <v>28</v>
      </c>
      <c r="G5" t="str">
        <f>Hyperlink("http://map.google.com/maps?q=10.8168,79.684","View")</f>
        <v>View</v>
      </c>
      <c r="H5" t="str">
        <f>Hyperlink("http://map.google.com/maps?q=10.8149,79.6357","View")</f>
        <v>View</v>
      </c>
      <c r="I5" t="s">
        <v>19</v>
      </c>
      <c r="J5" t="s">
        <v>29</v>
      </c>
    </row>
    <row r="6" spans="1:10">
      <c r="A6">
        <v>5</v>
      </c>
      <c r="B6" t="s">
        <v>20</v>
      </c>
      <c r="C6" t="s">
        <v>14</v>
      </c>
      <c r="D6" t="s">
        <v>30</v>
      </c>
      <c r="E6" t="s">
        <v>31</v>
      </c>
      <c r="F6" t="s">
        <v>25</v>
      </c>
      <c r="G6" t="str">
        <f>Hyperlink("http://map.google.com/maps?q=10.803,79.5283","View")</f>
        <v>View</v>
      </c>
      <c r="H6" t="str">
        <f>Hyperlink("http://map.google.com/maps?q=10.7905,79.5066","View")</f>
        <v>View</v>
      </c>
      <c r="I6" t="s">
        <v>32</v>
      </c>
      <c r="J6" t="s">
        <v>32</v>
      </c>
    </row>
    <row r="7" spans="1:10">
      <c r="A7">
        <v>6</v>
      </c>
      <c r="B7" t="s">
        <v>33</v>
      </c>
      <c r="C7" t="s">
        <v>14</v>
      </c>
      <c r="D7" t="s">
        <v>34</v>
      </c>
      <c r="E7" t="s">
        <v>35</v>
      </c>
      <c r="F7" t="s">
        <v>36</v>
      </c>
      <c r="G7" t="str">
        <f>Hyperlink("http://map.google.com/maps?q=10.8317,79.8399","View")</f>
        <v>View</v>
      </c>
      <c r="H7" t="str">
        <f>Hyperlink("http://map.google.com/maps?q=10.8176,79.6951","View")</f>
        <v>View</v>
      </c>
      <c r="I7" t="s">
        <v>37</v>
      </c>
      <c r="J7" t="s">
        <v>19</v>
      </c>
    </row>
    <row r="8" spans="1:10">
      <c r="A8">
        <v>7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 t="str">
        <f>Hyperlink("http://map.google.com/maps?q=10.8321,79.8401","View")</f>
        <v>View</v>
      </c>
      <c r="H8" t="str">
        <f>Hyperlink("http://map.google.com/maps?q=10.8146,79.8163","View")</f>
        <v>View</v>
      </c>
      <c r="I8" t="s">
        <v>37</v>
      </c>
      <c r="J8" t="s">
        <v>18</v>
      </c>
    </row>
    <row r="9" spans="1:10">
      <c r="A9">
        <v>8</v>
      </c>
      <c r="B9" t="s">
        <v>43</v>
      </c>
      <c r="C9" t="s">
        <v>39</v>
      </c>
      <c r="D9" t="s">
        <v>44</v>
      </c>
      <c r="E9" t="s">
        <v>45</v>
      </c>
      <c r="F9" t="s">
        <v>46</v>
      </c>
      <c r="G9" t="str">
        <f>Hyperlink("http://map.google.com/maps?q=10.8318,79.8401","View")</f>
        <v>View</v>
      </c>
      <c r="H9" t="str">
        <f>Hyperlink("http://map.google.com/maps?q=10.8175,79.694","View")</f>
        <v>View</v>
      </c>
      <c r="I9" t="s">
        <v>37</v>
      </c>
      <c r="J9" t="s">
        <v>19</v>
      </c>
    </row>
    <row r="10" spans="1:10">
      <c r="A10">
        <v>9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tr">
        <f>Hyperlink("http://map.google.com/maps?q=10.8323,79.8399","View")</f>
        <v>View</v>
      </c>
      <c r="H10" t="str">
        <f>Hyperlink("http://map.google.com/maps?q=10.8143,79.8081","View")</f>
        <v>View</v>
      </c>
      <c r="I10" t="s">
        <v>37</v>
      </c>
      <c r="J10" t="s">
        <v>18</v>
      </c>
    </row>
    <row r="11" spans="1:10">
      <c r="A11">
        <v>10</v>
      </c>
      <c r="B11" t="s">
        <v>51</v>
      </c>
      <c r="C11" t="s">
        <v>39</v>
      </c>
      <c r="D11" t="s">
        <v>52</v>
      </c>
      <c r="E11" t="s">
        <v>53</v>
      </c>
      <c r="F11" t="s">
        <v>54</v>
      </c>
      <c r="G11" t="str">
        <f>Hyperlink("http://map.google.com/maps?q=10.8318,79.84","View")</f>
        <v>View</v>
      </c>
      <c r="H11" t="str">
        <f>Hyperlink("http://map.google.com/maps?q=10.8144,79.8155","View")</f>
        <v>View</v>
      </c>
      <c r="I11" t="s">
        <v>37</v>
      </c>
      <c r="J11" t="s">
        <v>18</v>
      </c>
    </row>
    <row r="12" spans="1:10">
      <c r="A12">
        <v>11</v>
      </c>
      <c r="B12" t="s">
        <v>55</v>
      </c>
      <c r="C12" t="s">
        <v>39</v>
      </c>
      <c r="D12" t="s">
        <v>56</v>
      </c>
      <c r="E12" t="s">
        <v>57</v>
      </c>
      <c r="F12" t="s">
        <v>58</v>
      </c>
      <c r="G12" t="str">
        <f>Hyperlink("http://map.google.com/maps?q=10.8317,79.8399","View")</f>
        <v>View</v>
      </c>
      <c r="H12" t="str">
        <f>Hyperlink("http://map.google.com/maps?q=10.8137,79.8121","View")</f>
        <v>View</v>
      </c>
      <c r="I12" t="s">
        <v>37</v>
      </c>
      <c r="J12" t="s">
        <v>18</v>
      </c>
    </row>
    <row r="13" spans="1:10">
      <c r="A13">
        <v>12</v>
      </c>
      <c r="B13" t="s">
        <v>59</v>
      </c>
      <c r="C13" t="s">
        <v>39</v>
      </c>
      <c r="D13" t="s">
        <v>60</v>
      </c>
      <c r="E13" t="s">
        <v>61</v>
      </c>
      <c r="F13" t="s">
        <v>62</v>
      </c>
      <c r="G13" t="str">
        <f>Hyperlink("http://map.google.com/maps?q=10.8317,79.84","View")</f>
        <v>View</v>
      </c>
      <c r="H13" t="str">
        <f>Hyperlink("http://map.google.com/maps?q=10.8359,79.8331","View")</f>
        <v>View</v>
      </c>
      <c r="I13" t="s">
        <v>37</v>
      </c>
      <c r="J13" t="s">
        <v>63</v>
      </c>
    </row>
    <row r="14" spans="1:10">
      <c r="A14">
        <v>13</v>
      </c>
      <c r="B14" t="s">
        <v>64</v>
      </c>
      <c r="C14" t="s">
        <v>39</v>
      </c>
      <c r="D14" t="s">
        <v>65</v>
      </c>
      <c r="E14" t="s">
        <v>66</v>
      </c>
      <c r="F14" t="s">
        <v>67</v>
      </c>
      <c r="G14" t="str">
        <f>Hyperlink("http://map.google.com/maps?q=10.832,79.8398","View")</f>
        <v>View</v>
      </c>
      <c r="H14" t="str">
        <f>Hyperlink("http://map.google.com/maps?q=10.8147,79.8167","View")</f>
        <v>View</v>
      </c>
      <c r="I14" t="s">
        <v>37</v>
      </c>
      <c r="J14" t="s">
        <v>18</v>
      </c>
    </row>
    <row r="15" spans="1:10">
      <c r="A15">
        <v>14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str">
        <f>Hyperlink("http://map.google.com/maps?q=10.8315,79.84","View")</f>
        <v>View</v>
      </c>
      <c r="H15" t="str">
        <f>Hyperlink("http://map.google.com/maps?q=10.8141,79.8143","View")</f>
        <v>View</v>
      </c>
      <c r="I15" t="s">
        <v>37</v>
      </c>
      <c r="J15" t="s">
        <v>18</v>
      </c>
    </row>
    <row r="16" spans="1:10">
      <c r="A16">
        <v>15</v>
      </c>
      <c r="B16" t="s">
        <v>73</v>
      </c>
      <c r="C16" t="s">
        <v>69</v>
      </c>
      <c r="D16" t="s">
        <v>70</v>
      </c>
      <c r="E16" t="s">
        <v>74</v>
      </c>
      <c r="F16" t="s">
        <v>75</v>
      </c>
      <c r="G16" t="str">
        <f>Hyperlink("http://map.google.com/maps?q=10.8319,79.8401","View")</f>
        <v>View</v>
      </c>
      <c r="H16" t="str">
        <f>Hyperlink("http://map.google.com/maps?q=10.8136,79.8121","View")</f>
        <v>View</v>
      </c>
      <c r="I16" t="s">
        <v>37</v>
      </c>
      <c r="J16" t="s">
        <v>18</v>
      </c>
    </row>
    <row r="17" spans="1:10">
      <c r="A17">
        <v>16</v>
      </c>
      <c r="B17" t="s">
        <v>76</v>
      </c>
      <c r="C17" t="s">
        <v>69</v>
      </c>
      <c r="D17" t="s">
        <v>77</v>
      </c>
      <c r="E17" t="s">
        <v>78</v>
      </c>
      <c r="F17" t="s">
        <v>79</v>
      </c>
      <c r="G17" t="str">
        <f>Hyperlink("http://map.google.com/maps?q=10.8315,79.8401","View")</f>
        <v>View</v>
      </c>
      <c r="H17" t="str">
        <f>Hyperlink("http://map.google.com/maps?q=10.8171,79.71","View")</f>
        <v>View</v>
      </c>
      <c r="I17" t="s">
        <v>37</v>
      </c>
      <c r="J17" t="s">
        <v>19</v>
      </c>
    </row>
    <row r="18" spans="1:10">
      <c r="A18">
        <v>17</v>
      </c>
      <c r="B18" t="s">
        <v>59</v>
      </c>
      <c r="C18" t="s">
        <v>39</v>
      </c>
      <c r="D18" t="s">
        <v>80</v>
      </c>
      <c r="E18" t="s">
        <v>81</v>
      </c>
      <c r="F18" t="s">
        <v>82</v>
      </c>
      <c r="G18" t="str">
        <f>Hyperlink("http://map.google.com/maps?q=10.8417,79.8319","View")</f>
        <v>View</v>
      </c>
      <c r="H18" t="str">
        <f>Hyperlink("http://map.google.com/maps?q=10.8139,79.8136","View")</f>
        <v>View</v>
      </c>
      <c r="I18" t="s">
        <v>63</v>
      </c>
      <c r="J18" t="s">
        <v>18</v>
      </c>
    </row>
    <row r="19" spans="1:10">
      <c r="A19">
        <v>18</v>
      </c>
      <c r="B19" t="s">
        <v>83</v>
      </c>
      <c r="C19" t="s">
        <v>69</v>
      </c>
      <c r="D19" t="s">
        <v>84</v>
      </c>
      <c r="E19" t="s">
        <v>85</v>
      </c>
      <c r="F19" t="s">
        <v>86</v>
      </c>
      <c r="G19" t="str">
        <f>Hyperlink("http://map.google.com/maps?q=10.8317,79.8404","View")</f>
        <v>View</v>
      </c>
      <c r="H19" t="str">
        <f>Hyperlink("http://map.google.com/maps?q=10.8138,79.8111","View")</f>
        <v>View</v>
      </c>
      <c r="I19" t="s">
        <v>37</v>
      </c>
      <c r="J19" t="s">
        <v>18</v>
      </c>
    </row>
    <row r="20" spans="1:10">
      <c r="A20">
        <v>19</v>
      </c>
      <c r="B20" t="s">
        <v>87</v>
      </c>
      <c r="C20" t="s">
        <v>39</v>
      </c>
      <c r="D20" t="s">
        <v>88</v>
      </c>
      <c r="E20" t="s">
        <v>89</v>
      </c>
      <c r="F20" t="s">
        <v>90</v>
      </c>
      <c r="G20" t="str">
        <f>Hyperlink("http://map.google.com/maps?q=10.8319,79.8402","View")</f>
        <v>View</v>
      </c>
      <c r="H20" t="str">
        <f>Hyperlink("http://map.google.com/maps?q=10.8141,79.8141","View")</f>
        <v>View</v>
      </c>
      <c r="I20" t="s">
        <v>37</v>
      </c>
      <c r="J20" t="s">
        <v>18</v>
      </c>
    </row>
    <row r="21" spans="1:10">
      <c r="A21">
        <v>20</v>
      </c>
      <c r="B21" t="s">
        <v>20</v>
      </c>
      <c r="C21" t="s">
        <v>14</v>
      </c>
      <c r="D21" t="s">
        <v>91</v>
      </c>
      <c r="E21" t="s">
        <v>92</v>
      </c>
      <c r="F21" t="s">
        <v>93</v>
      </c>
      <c r="G21" t="str">
        <f>Hyperlink("http://map.google.com/maps?q=10.7694,79.1646","View")</f>
        <v>View</v>
      </c>
      <c r="H21" t="str">
        <f>Hyperlink("http://map.google.com/maps?q=10.7316,79.0923","View")</f>
        <v>View</v>
      </c>
      <c r="I21" t="s">
        <v>94</v>
      </c>
      <c r="J21" t="s">
        <v>95</v>
      </c>
    </row>
    <row r="22" spans="1:10">
      <c r="A22">
        <v>21</v>
      </c>
      <c r="B22" t="s">
        <v>13</v>
      </c>
      <c r="C22" t="s">
        <v>14</v>
      </c>
      <c r="D22" t="s">
        <v>96</v>
      </c>
      <c r="E22" t="s">
        <v>97</v>
      </c>
      <c r="F22" t="s">
        <v>98</v>
      </c>
      <c r="G22" t="str">
        <f>Hyperlink("http://map.google.com/maps?q=10.7618,79.1592","View")</f>
        <v>View</v>
      </c>
      <c r="H22" t="str">
        <f>Hyperlink("http://map.google.com/maps?q=10.733,79.0957","View")</f>
        <v>View</v>
      </c>
      <c r="I22" t="s">
        <v>99</v>
      </c>
      <c r="J22" t="s">
        <v>95</v>
      </c>
    </row>
    <row r="23" spans="1:10">
      <c r="A23">
        <v>22</v>
      </c>
      <c r="B23" t="s">
        <v>59</v>
      </c>
      <c r="C23" t="s">
        <v>39</v>
      </c>
      <c r="D23" t="s">
        <v>100</v>
      </c>
      <c r="E23" t="s">
        <v>101</v>
      </c>
      <c r="F23" t="s">
        <v>102</v>
      </c>
      <c r="G23" t="str">
        <f>Hyperlink("http://map.google.com/maps?q=10.8176,79.7882","View")</f>
        <v>View</v>
      </c>
      <c r="H23" t="str">
        <f>Hyperlink("http://map.google.com/maps?q=10.8197,79.7634","View")</f>
        <v>View</v>
      </c>
      <c r="I23" t="s">
        <v>19</v>
      </c>
      <c r="J23" t="s">
        <v>19</v>
      </c>
    </row>
    <row r="24" spans="1:10">
      <c r="A24">
        <v>23</v>
      </c>
      <c r="B24" t="s">
        <v>59</v>
      </c>
      <c r="C24" t="s">
        <v>39</v>
      </c>
      <c r="D24" t="s">
        <v>103</v>
      </c>
      <c r="E24" t="s">
        <v>104</v>
      </c>
      <c r="F24" t="s">
        <v>105</v>
      </c>
      <c r="G24" t="str">
        <f>Hyperlink("http://map.google.com/maps?q=10.8178,79.7335","View")</f>
        <v>View</v>
      </c>
      <c r="H24" t="str">
        <f>Hyperlink("http://map.google.com/maps?q=10.817,79.7109","View")</f>
        <v>View</v>
      </c>
      <c r="I24" t="s">
        <v>19</v>
      </c>
      <c r="J24" t="s">
        <v>19</v>
      </c>
    </row>
    <row r="25" spans="1:10">
      <c r="A25">
        <v>24</v>
      </c>
      <c r="B25" t="s">
        <v>38</v>
      </c>
      <c r="C25" t="s">
        <v>39</v>
      </c>
      <c r="D25" t="s">
        <v>106</v>
      </c>
      <c r="E25" t="s">
        <v>107</v>
      </c>
      <c r="F25" t="s">
        <v>108</v>
      </c>
      <c r="G25" t="str">
        <f>Hyperlink("http://map.google.com/maps?q=10.8186,79.7463","View")</f>
        <v>View</v>
      </c>
      <c r="H25" t="str">
        <f>Hyperlink("http://map.google.com/maps?q=10.818,79.6977","View")</f>
        <v>View</v>
      </c>
      <c r="I25" t="s">
        <v>109</v>
      </c>
      <c r="J25" t="s">
        <v>19</v>
      </c>
    </row>
    <row r="26" spans="1:10">
      <c r="A26">
        <v>25</v>
      </c>
      <c r="B26" t="s">
        <v>13</v>
      </c>
      <c r="C26" t="s">
        <v>14</v>
      </c>
      <c r="D26" t="s">
        <v>110</v>
      </c>
      <c r="E26" t="s">
        <v>111</v>
      </c>
      <c r="F26" t="s">
        <v>25</v>
      </c>
      <c r="G26" t="str">
        <f>Hyperlink("http://map.google.com/maps?q=10.7242,79.0684","View")</f>
        <v>View</v>
      </c>
      <c r="H26" t="str">
        <f>Hyperlink("http://map.google.com/maps?q=10.7285,79.0318","View")</f>
        <v>View</v>
      </c>
      <c r="I26" t="s">
        <v>112</v>
      </c>
      <c r="J26" t="s">
        <v>113</v>
      </c>
    </row>
    <row r="27" spans="1:10">
      <c r="A27">
        <v>26</v>
      </c>
      <c r="B27" t="s">
        <v>20</v>
      </c>
      <c r="C27" t="s">
        <v>14</v>
      </c>
      <c r="D27" t="s">
        <v>114</v>
      </c>
      <c r="E27" t="s">
        <v>115</v>
      </c>
      <c r="F27" t="s">
        <v>25</v>
      </c>
      <c r="G27" t="str">
        <f>Hyperlink("http://map.google.com/maps?q=10.7268,79.063","View")</f>
        <v>View</v>
      </c>
      <c r="H27" t="str">
        <f>Hyperlink("http://map.google.com/maps?q=10.73,79.0263","View")</f>
        <v>View</v>
      </c>
      <c r="I27" t="s">
        <v>116</v>
      </c>
      <c r="J27" t="s">
        <v>113</v>
      </c>
    </row>
    <row r="28" spans="1:10">
      <c r="A28">
        <v>27</v>
      </c>
      <c r="B28" t="s">
        <v>59</v>
      </c>
      <c r="C28" t="s">
        <v>39</v>
      </c>
      <c r="D28" t="s">
        <v>117</v>
      </c>
      <c r="E28" t="s">
        <v>118</v>
      </c>
      <c r="F28" t="s">
        <v>119</v>
      </c>
      <c r="G28" t="str">
        <f>Hyperlink("http://map.google.com/maps?q=10.8185,79.6689","View")</f>
        <v>View</v>
      </c>
      <c r="H28" t="str">
        <f>Hyperlink("http://map.google.com/maps?q=10.8155,79.6365","View")</f>
        <v>View</v>
      </c>
      <c r="I28" t="s">
        <v>19</v>
      </c>
      <c r="J28" t="s">
        <v>120</v>
      </c>
    </row>
    <row r="29" spans="1:10">
      <c r="A29">
        <v>28</v>
      </c>
      <c r="B29" t="s">
        <v>38</v>
      </c>
      <c r="C29" t="s">
        <v>39</v>
      </c>
      <c r="D29" t="s">
        <v>53</v>
      </c>
      <c r="E29" t="s">
        <v>121</v>
      </c>
      <c r="F29" t="s">
        <v>102</v>
      </c>
      <c r="G29" t="str">
        <f>Hyperlink("http://map.google.com/maps?q=10.8171,79.6471","View")</f>
        <v>View</v>
      </c>
      <c r="H29" t="str">
        <f>Hyperlink("http://map.google.com/maps?q=10.8149,79.6357","View")</f>
        <v>View</v>
      </c>
      <c r="I29" t="s">
        <v>19</v>
      </c>
      <c r="J29" t="s">
        <v>29</v>
      </c>
    </row>
    <row r="30" spans="1:10">
      <c r="A30">
        <v>29</v>
      </c>
      <c r="B30" t="s">
        <v>122</v>
      </c>
      <c r="C30" t="s">
        <v>14</v>
      </c>
      <c r="D30" t="s">
        <v>123</v>
      </c>
      <c r="E30" t="s">
        <v>124</v>
      </c>
      <c r="F30" t="s">
        <v>125</v>
      </c>
      <c r="G30" t="str">
        <f>Hyperlink("http://map.google.com/maps?q=10.8197,79.7645","View")</f>
        <v>View</v>
      </c>
      <c r="H30" t="str">
        <f>Hyperlink("http://map.google.com/maps?q=10.8169,79.7112","View")</f>
        <v>View</v>
      </c>
      <c r="I30" t="s">
        <v>19</v>
      </c>
      <c r="J30" t="s">
        <v>19</v>
      </c>
    </row>
    <row r="31" spans="1:10">
      <c r="A31">
        <v>30</v>
      </c>
      <c r="B31" t="s">
        <v>51</v>
      </c>
      <c r="C31" t="s">
        <v>39</v>
      </c>
      <c r="D31" t="s">
        <v>126</v>
      </c>
      <c r="E31" t="s">
        <v>127</v>
      </c>
      <c r="F31" t="s">
        <v>128</v>
      </c>
      <c r="G31" t="str">
        <f>Hyperlink("http://map.google.com/maps?q=10.8178,79.7328","View")</f>
        <v>View</v>
      </c>
      <c r="H31" t="str">
        <f>Hyperlink("http://map.google.com/maps?q=10.817,79.7108","View")</f>
        <v>View</v>
      </c>
      <c r="I31" t="s">
        <v>19</v>
      </c>
      <c r="J31" t="s">
        <v>19</v>
      </c>
    </row>
    <row r="32" spans="1:10">
      <c r="A32">
        <v>31</v>
      </c>
      <c r="B32" t="s">
        <v>122</v>
      </c>
      <c r="C32" t="s">
        <v>14</v>
      </c>
      <c r="D32" t="s">
        <v>129</v>
      </c>
      <c r="E32" t="s">
        <v>130</v>
      </c>
      <c r="F32" t="s">
        <v>102</v>
      </c>
      <c r="G32" t="str">
        <f>Hyperlink("http://map.google.com/maps?q=10.8183,79.7025","View")</f>
        <v>View</v>
      </c>
      <c r="H32" t="str">
        <f>Hyperlink("http://map.google.com/maps?q=10.8185,79.6715","View")</f>
        <v>View</v>
      </c>
      <c r="I32" t="s">
        <v>19</v>
      </c>
      <c r="J32" t="s">
        <v>19</v>
      </c>
    </row>
    <row r="33" spans="1:10">
      <c r="A33">
        <v>32</v>
      </c>
      <c r="B33" t="s">
        <v>47</v>
      </c>
      <c r="C33" t="s">
        <v>39</v>
      </c>
      <c r="D33" t="s">
        <v>131</v>
      </c>
      <c r="E33" t="s">
        <v>132</v>
      </c>
      <c r="F33" t="s">
        <v>133</v>
      </c>
      <c r="G33" t="str">
        <f>Hyperlink("http://map.google.com/maps?q=10.8195,79.7712","View")</f>
        <v>View</v>
      </c>
      <c r="H33" t="str">
        <f>Hyperlink("http://map.google.com/maps?q=10.8173,79.7096","View")</f>
        <v>View</v>
      </c>
      <c r="I33" t="s">
        <v>19</v>
      </c>
      <c r="J33" t="s">
        <v>19</v>
      </c>
    </row>
    <row r="34" spans="1:10">
      <c r="A34">
        <v>33</v>
      </c>
      <c r="B34" t="s">
        <v>64</v>
      </c>
      <c r="C34" t="s">
        <v>39</v>
      </c>
      <c r="D34" t="s">
        <v>134</v>
      </c>
      <c r="E34" t="s">
        <v>135</v>
      </c>
      <c r="F34" t="s">
        <v>136</v>
      </c>
      <c r="G34" t="str">
        <f>Hyperlink("http://map.google.com/maps?q=10.818,79.786","View")</f>
        <v>View</v>
      </c>
      <c r="H34" t="str">
        <f>Hyperlink("http://map.google.com/maps?q=10.8188,79.6761","View")</f>
        <v>View</v>
      </c>
      <c r="I34" t="s">
        <v>19</v>
      </c>
      <c r="J34" t="s">
        <v>19</v>
      </c>
    </row>
    <row r="35" spans="1:10">
      <c r="A35">
        <v>34</v>
      </c>
      <c r="B35" t="s">
        <v>122</v>
      </c>
      <c r="C35" t="s">
        <v>14</v>
      </c>
      <c r="D35" t="s">
        <v>137</v>
      </c>
      <c r="E35" t="s">
        <v>138</v>
      </c>
      <c r="F35" t="s">
        <v>139</v>
      </c>
      <c r="G35" t="str">
        <f>Hyperlink("http://map.google.com/maps?q=10.8172,79.6452","View")</f>
        <v>View</v>
      </c>
      <c r="H35" t="str">
        <f>Hyperlink("http://map.google.com/maps?q=10.8195,79.6027","View")</f>
        <v>View</v>
      </c>
      <c r="I35" t="s">
        <v>19</v>
      </c>
      <c r="J35" t="s">
        <v>29</v>
      </c>
    </row>
    <row r="36" spans="1:10">
      <c r="A36">
        <v>35</v>
      </c>
      <c r="B36" t="s">
        <v>51</v>
      </c>
      <c r="C36" t="s">
        <v>39</v>
      </c>
      <c r="D36" t="s">
        <v>140</v>
      </c>
      <c r="E36" t="s">
        <v>141</v>
      </c>
      <c r="F36" t="s">
        <v>142</v>
      </c>
      <c r="G36" t="str">
        <f>Hyperlink("http://map.google.com/maps?q=10.8172,79.6459","View")</f>
        <v>View</v>
      </c>
      <c r="H36" t="str">
        <f>Hyperlink("http://map.google.com/maps?q=10.8155,79.624","View")</f>
        <v>View</v>
      </c>
      <c r="I36" t="s">
        <v>19</v>
      </c>
      <c r="J36" t="s">
        <v>29</v>
      </c>
    </row>
    <row r="37" spans="1:10">
      <c r="A37">
        <v>36</v>
      </c>
      <c r="B37" t="s">
        <v>47</v>
      </c>
      <c r="C37" t="s">
        <v>39</v>
      </c>
      <c r="D37" t="s">
        <v>143</v>
      </c>
      <c r="E37" t="s">
        <v>144</v>
      </c>
      <c r="F37" t="s">
        <v>25</v>
      </c>
      <c r="G37" t="str">
        <f>Hyperlink("http://map.google.com/maps?q=10.817,79.6858","View")</f>
        <v>View</v>
      </c>
      <c r="H37" t="str">
        <f>Hyperlink("http://map.google.com/maps?q=10.8186,79.6726","View")</f>
        <v>View</v>
      </c>
      <c r="I37" t="s">
        <v>19</v>
      </c>
      <c r="J37" t="s">
        <v>19</v>
      </c>
    </row>
    <row r="38" spans="1:10">
      <c r="A38">
        <v>37</v>
      </c>
      <c r="B38" t="s">
        <v>87</v>
      </c>
      <c r="C38" t="s">
        <v>39</v>
      </c>
      <c r="D38" t="s">
        <v>145</v>
      </c>
      <c r="E38" t="s">
        <v>146</v>
      </c>
      <c r="F38" t="s">
        <v>25</v>
      </c>
      <c r="G38" t="str">
        <f>Hyperlink("http://map.google.com/maps?q=10.818,79.7856","View")</f>
        <v>View</v>
      </c>
      <c r="H38" t="str">
        <f>Hyperlink("http://map.google.com/maps?q=10.8192,79.7555","View")</f>
        <v>View</v>
      </c>
      <c r="I38" t="s">
        <v>19</v>
      </c>
      <c r="J38" t="s">
        <v>19</v>
      </c>
    </row>
    <row r="39" spans="1:10">
      <c r="A39">
        <v>38</v>
      </c>
      <c r="B39" t="s">
        <v>147</v>
      </c>
      <c r="C39" t="s">
        <v>14</v>
      </c>
      <c r="D39" t="s">
        <v>148</v>
      </c>
      <c r="E39" t="s">
        <v>149</v>
      </c>
      <c r="F39" t="s">
        <v>17</v>
      </c>
      <c r="G39" t="str">
        <f>Hyperlink("http://map.google.com/maps?q=10.8195,79.7621","View")</f>
        <v>View</v>
      </c>
      <c r="H39" t="str">
        <f>Hyperlink("http://map.google.com/maps?q=10.8174,79.7088","View")</f>
        <v>View</v>
      </c>
      <c r="I39" t="s">
        <v>19</v>
      </c>
      <c r="J39" t="s">
        <v>19</v>
      </c>
    </row>
    <row r="40" spans="1:10">
      <c r="A40">
        <v>39</v>
      </c>
      <c r="B40" t="s">
        <v>43</v>
      </c>
      <c r="C40" t="s">
        <v>39</v>
      </c>
      <c r="D40" t="s">
        <v>150</v>
      </c>
      <c r="E40" t="s">
        <v>151</v>
      </c>
      <c r="F40" t="s">
        <v>152</v>
      </c>
      <c r="G40" t="str">
        <f>Hyperlink("http://map.google.com/maps?q=10.8186,79.6732","View")</f>
        <v>View</v>
      </c>
      <c r="H40" t="str">
        <f>Hyperlink("http://map.google.com/maps?q=10.8168,79.5892","View")</f>
        <v>View</v>
      </c>
      <c r="I40" t="s">
        <v>19</v>
      </c>
      <c r="J40" t="s">
        <v>29</v>
      </c>
    </row>
    <row r="41" spans="1:10">
      <c r="A41">
        <v>40</v>
      </c>
      <c r="B41" t="s">
        <v>87</v>
      </c>
      <c r="C41" t="s">
        <v>39</v>
      </c>
      <c r="D41" t="s">
        <v>153</v>
      </c>
      <c r="E41" t="s">
        <v>154</v>
      </c>
      <c r="F41" t="s">
        <v>155</v>
      </c>
      <c r="G41" t="str">
        <f>Hyperlink("http://map.google.com/maps?q=10.8175,79.7243","View")</f>
        <v>View</v>
      </c>
      <c r="H41" t="str">
        <f>Hyperlink("http://map.google.com/maps?q=10.8179,79.7074","View")</f>
        <v>View</v>
      </c>
      <c r="I41" t="s">
        <v>19</v>
      </c>
      <c r="J41" t="s">
        <v>19</v>
      </c>
    </row>
    <row r="42" spans="1:10">
      <c r="A42">
        <v>41</v>
      </c>
      <c r="B42" t="s">
        <v>64</v>
      </c>
      <c r="C42" t="s">
        <v>39</v>
      </c>
      <c r="D42" t="s">
        <v>156</v>
      </c>
      <c r="E42" t="s">
        <v>157</v>
      </c>
      <c r="F42" t="s">
        <v>102</v>
      </c>
      <c r="G42" t="str">
        <f>Hyperlink("http://map.google.com/maps?q=10.8175,79.6361","View")</f>
        <v>View</v>
      </c>
      <c r="H42" t="str">
        <f>Hyperlink("http://map.google.com/maps?q=10.8161,79.6195","View")</f>
        <v>View</v>
      </c>
      <c r="I42" t="s">
        <v>158</v>
      </c>
      <c r="J42" t="s">
        <v>29</v>
      </c>
    </row>
    <row r="43" spans="1:10">
      <c r="A43">
        <v>42</v>
      </c>
      <c r="B43" t="s">
        <v>147</v>
      </c>
      <c r="C43" t="s">
        <v>14</v>
      </c>
      <c r="D43" t="s">
        <v>159</v>
      </c>
      <c r="E43" t="s">
        <v>160</v>
      </c>
      <c r="F43" t="s">
        <v>161</v>
      </c>
      <c r="G43" t="str">
        <f>Hyperlink("http://map.google.com/maps?q=10.8173,79.6894","View")</f>
        <v>View</v>
      </c>
      <c r="H43" t="str">
        <f>Hyperlink("http://map.google.com/maps?q=10.8175,79.6426","View")</f>
        <v>View</v>
      </c>
      <c r="I43" t="s">
        <v>19</v>
      </c>
      <c r="J43" t="s">
        <v>19</v>
      </c>
    </row>
    <row r="44" spans="1:10">
      <c r="A44">
        <v>43</v>
      </c>
      <c r="B44" t="s">
        <v>87</v>
      </c>
      <c r="C44" t="s">
        <v>39</v>
      </c>
      <c r="D44" t="s">
        <v>162</v>
      </c>
      <c r="E44" t="s">
        <v>163</v>
      </c>
      <c r="F44" t="s">
        <v>17</v>
      </c>
      <c r="G44" t="str">
        <f>Hyperlink("http://map.google.com/maps?q=10.8186,79.6734","View")</f>
        <v>View</v>
      </c>
      <c r="H44" t="str">
        <f>Hyperlink("http://map.google.com/maps?q=10.8142,79.6329","View")</f>
        <v>View</v>
      </c>
      <c r="I44" t="s">
        <v>19</v>
      </c>
      <c r="J44" t="s">
        <v>29</v>
      </c>
    </row>
    <row r="45" spans="1:10">
      <c r="A45">
        <v>44</v>
      </c>
      <c r="B45" t="s">
        <v>59</v>
      </c>
      <c r="C45" t="s">
        <v>39</v>
      </c>
      <c r="D45" t="s">
        <v>164</v>
      </c>
      <c r="E45" t="s">
        <v>165</v>
      </c>
      <c r="F45" t="s">
        <v>105</v>
      </c>
      <c r="G45" t="str">
        <f>Hyperlink("http://map.google.com/maps?q=10.7801,79.3655","View")</f>
        <v>View</v>
      </c>
      <c r="H45" t="str">
        <f>Hyperlink("http://map.google.com/maps?q=10.7848,79.3563","View")</f>
        <v>View</v>
      </c>
      <c r="I45" t="s">
        <v>166</v>
      </c>
      <c r="J45" t="s">
        <v>167</v>
      </c>
    </row>
    <row r="46" spans="1:10">
      <c r="A46">
        <v>45</v>
      </c>
      <c r="B46" t="s">
        <v>168</v>
      </c>
      <c r="C46" t="s">
        <v>14</v>
      </c>
      <c r="D46" t="s">
        <v>169</v>
      </c>
      <c r="E46" t="s">
        <v>170</v>
      </c>
      <c r="F46" t="s">
        <v>171</v>
      </c>
      <c r="G46" t="str">
        <f>Hyperlink("http://map.google.com/maps?q=10.8158,79.7988","View")</f>
        <v>View</v>
      </c>
      <c r="H46" t="str">
        <f>Hyperlink("http://map.google.com/maps?q=10.8187,79.6755","View")</f>
        <v>View</v>
      </c>
      <c r="I46" t="s">
        <v>18</v>
      </c>
      <c r="J46" t="s">
        <v>19</v>
      </c>
    </row>
    <row r="47" spans="1:10">
      <c r="A47">
        <v>46</v>
      </c>
      <c r="B47" t="s">
        <v>172</v>
      </c>
      <c r="C47" t="s">
        <v>39</v>
      </c>
      <c r="D47" t="s">
        <v>173</v>
      </c>
      <c r="E47" t="s">
        <v>174</v>
      </c>
      <c r="F47" t="s">
        <v>161</v>
      </c>
      <c r="G47" t="str">
        <f>Hyperlink("http://map.google.com/maps?q=10.8184,79.7834","View")</f>
        <v>View</v>
      </c>
      <c r="H47" t="str">
        <f>Hyperlink("http://map.google.com/maps?q=10.8173,79.7216","View")</f>
        <v>View</v>
      </c>
      <c r="I47" t="s">
        <v>19</v>
      </c>
      <c r="J47" t="s">
        <v>19</v>
      </c>
    </row>
    <row r="48" spans="1:10">
      <c r="A48">
        <v>47</v>
      </c>
      <c r="B48" t="s">
        <v>175</v>
      </c>
      <c r="C48" t="s">
        <v>39</v>
      </c>
      <c r="D48" t="s">
        <v>176</v>
      </c>
      <c r="E48" t="s">
        <v>177</v>
      </c>
      <c r="F48" t="s">
        <v>102</v>
      </c>
      <c r="G48" t="str">
        <f>Hyperlink("http://map.google.com/maps?q=10.8193,79.7592","View")</f>
        <v>View</v>
      </c>
      <c r="H48" t="str">
        <f>Hyperlink("http://map.google.com/maps?q=10.8173,79.7217","View")</f>
        <v>View</v>
      </c>
      <c r="I48" t="s">
        <v>19</v>
      </c>
      <c r="J48" t="s">
        <v>19</v>
      </c>
    </row>
    <row r="49" spans="1:10">
      <c r="A49">
        <v>48</v>
      </c>
      <c r="B49" t="s">
        <v>59</v>
      </c>
      <c r="C49" t="s">
        <v>39</v>
      </c>
      <c r="D49" t="s">
        <v>178</v>
      </c>
      <c r="E49" t="s">
        <v>179</v>
      </c>
      <c r="F49" t="s">
        <v>102</v>
      </c>
      <c r="G49" t="str">
        <f>Hyperlink("http://map.google.com/maps?q=10.7897,79.2843","View")</f>
        <v>View</v>
      </c>
      <c r="H49" t="str">
        <f>Hyperlink("http://map.google.com/maps?q=10.7796,79.2578","View")</f>
        <v>View</v>
      </c>
      <c r="I49" t="s">
        <v>180</v>
      </c>
      <c r="J49" t="s">
        <v>181</v>
      </c>
    </row>
    <row r="50" spans="1:10">
      <c r="A50">
        <v>49</v>
      </c>
      <c r="B50" t="s">
        <v>172</v>
      </c>
      <c r="C50" t="s">
        <v>39</v>
      </c>
      <c r="D50" t="s">
        <v>182</v>
      </c>
      <c r="E50" t="s">
        <v>183</v>
      </c>
      <c r="F50" t="s">
        <v>102</v>
      </c>
      <c r="G50" t="str">
        <f>Hyperlink("http://map.google.com/maps?q=10.8184,79.7021","View")</f>
        <v>View</v>
      </c>
      <c r="H50" t="str">
        <f>Hyperlink("http://map.google.com/maps?q=10.8167,79.6802","View")</f>
        <v>View</v>
      </c>
      <c r="I50" t="s">
        <v>19</v>
      </c>
      <c r="J50" t="s">
        <v>19</v>
      </c>
    </row>
    <row r="51" spans="1:10">
      <c r="A51">
        <v>50</v>
      </c>
      <c r="B51" t="s">
        <v>73</v>
      </c>
      <c r="C51" t="s">
        <v>69</v>
      </c>
      <c r="D51" t="s">
        <v>184</v>
      </c>
      <c r="E51" t="s">
        <v>185</v>
      </c>
      <c r="F51" t="s">
        <v>102</v>
      </c>
      <c r="G51" t="str">
        <f>Hyperlink("http://map.google.com/maps?q=10.8185,79.7822","View")</f>
        <v>View</v>
      </c>
      <c r="H51" t="str">
        <f>Hyperlink("http://map.google.com/maps?q=10.8188,79.7523","View")</f>
        <v>View</v>
      </c>
      <c r="I51" t="s">
        <v>19</v>
      </c>
      <c r="J51" t="s">
        <v>19</v>
      </c>
    </row>
    <row r="52" spans="1:10">
      <c r="A52">
        <v>51</v>
      </c>
      <c r="B52" t="s">
        <v>186</v>
      </c>
      <c r="C52" t="s">
        <v>69</v>
      </c>
      <c r="D52" t="s">
        <v>187</v>
      </c>
      <c r="E52" t="s">
        <v>188</v>
      </c>
      <c r="F52" t="s">
        <v>189</v>
      </c>
      <c r="G52" t="str">
        <f>Hyperlink("http://map.google.com/maps?q=10.863,79.8297","View")</f>
        <v>View</v>
      </c>
      <c r="H52" t="str">
        <f>Hyperlink("http://map.google.com/maps?q=10.8981,79.1038","View")</f>
        <v>View</v>
      </c>
      <c r="I52" t="s">
        <v>190</v>
      </c>
      <c r="J52" t="s">
        <v>191</v>
      </c>
    </row>
    <row r="53" spans="1:10">
      <c r="A53">
        <v>52</v>
      </c>
      <c r="B53" t="s">
        <v>168</v>
      </c>
      <c r="C53" t="s">
        <v>14</v>
      </c>
      <c r="D53" t="s">
        <v>192</v>
      </c>
      <c r="E53" t="s">
        <v>193</v>
      </c>
      <c r="F53" t="s">
        <v>133</v>
      </c>
      <c r="G53" t="str">
        <f>Hyperlink("http://map.google.com/maps?q=10.8176,79.6578","View")</f>
        <v>View</v>
      </c>
      <c r="H53" t="str">
        <f>Hyperlink("http://map.google.com/maps?q=10.8155,79.6248","View")</f>
        <v>View</v>
      </c>
      <c r="I53" t="s">
        <v>19</v>
      </c>
      <c r="J53" t="s">
        <v>29</v>
      </c>
    </row>
    <row r="54" spans="1:10">
      <c r="A54">
        <v>53</v>
      </c>
      <c r="B54" t="s">
        <v>51</v>
      </c>
      <c r="C54" t="s">
        <v>39</v>
      </c>
      <c r="D54" t="s">
        <v>194</v>
      </c>
      <c r="E54" t="s">
        <v>195</v>
      </c>
      <c r="F54" t="s">
        <v>102</v>
      </c>
      <c r="G54" t="str">
        <f>Hyperlink("http://map.google.com/maps?q=10.7774,79.3727","View")</f>
        <v>View</v>
      </c>
      <c r="H54" t="str">
        <f>Hyperlink("http://map.google.com/maps?q=10.7828,79.3606","View")</f>
        <v>View</v>
      </c>
      <c r="I54" t="s">
        <v>167</v>
      </c>
      <c r="J54" t="s">
        <v>167</v>
      </c>
    </row>
    <row r="55" spans="1:10">
      <c r="A55">
        <v>54</v>
      </c>
      <c r="B55" t="s">
        <v>64</v>
      </c>
      <c r="C55" t="s">
        <v>39</v>
      </c>
      <c r="D55" t="s">
        <v>196</v>
      </c>
      <c r="E55" t="s">
        <v>197</v>
      </c>
      <c r="F55" t="s">
        <v>28</v>
      </c>
      <c r="G55" t="str">
        <f>Hyperlink("http://map.google.com/maps?q=10.7648,79.4459","View")</f>
        <v>View</v>
      </c>
      <c r="H55" t="str">
        <f>Hyperlink("http://map.google.com/maps?q=10.7727,79.4043","View")</f>
        <v>View</v>
      </c>
      <c r="I55" t="s">
        <v>198</v>
      </c>
      <c r="J55" t="s">
        <v>198</v>
      </c>
    </row>
    <row r="56" spans="1:10">
      <c r="A56">
        <v>55</v>
      </c>
      <c r="B56" t="s">
        <v>172</v>
      </c>
      <c r="C56" t="s">
        <v>39</v>
      </c>
      <c r="D56" t="s">
        <v>199</v>
      </c>
      <c r="E56" t="s">
        <v>200</v>
      </c>
      <c r="F56" t="s">
        <v>119</v>
      </c>
      <c r="G56" t="str">
        <f>Hyperlink("http://map.google.com/maps?q=10.8174,79.6456","View")</f>
        <v>View</v>
      </c>
      <c r="H56" t="str">
        <f>Hyperlink("http://map.google.com/maps?q=10.8168,79.6165","View")</f>
        <v>View</v>
      </c>
      <c r="I56" t="s">
        <v>19</v>
      </c>
      <c r="J56" t="s">
        <v>29</v>
      </c>
    </row>
    <row r="57" spans="1:10">
      <c r="A57">
        <v>56</v>
      </c>
      <c r="B57" t="s">
        <v>73</v>
      </c>
      <c r="C57" t="s">
        <v>69</v>
      </c>
      <c r="D57" t="s">
        <v>201</v>
      </c>
      <c r="E57" t="s">
        <v>202</v>
      </c>
      <c r="F57" t="s">
        <v>128</v>
      </c>
      <c r="G57" t="str">
        <f>Hyperlink("http://map.google.com/maps?q=10.8182,79.7044","View")</f>
        <v>View</v>
      </c>
      <c r="H57" t="str">
        <f>Hyperlink("http://map.google.com/maps?q=10.8166,79.6822","View")</f>
        <v>View</v>
      </c>
      <c r="I57" t="s">
        <v>19</v>
      </c>
      <c r="J57" t="s">
        <v>19</v>
      </c>
    </row>
    <row r="58" spans="1:10">
      <c r="A58">
        <v>57</v>
      </c>
      <c r="B58" t="s">
        <v>203</v>
      </c>
      <c r="C58" t="s">
        <v>14</v>
      </c>
      <c r="D58" t="s">
        <v>204</v>
      </c>
      <c r="E58" t="s">
        <v>205</v>
      </c>
      <c r="F58" t="s">
        <v>206</v>
      </c>
      <c r="G58" t="str">
        <f>Hyperlink("http://map.google.com/maps?q=10.8139,79.8106","View")</f>
        <v>View</v>
      </c>
      <c r="H58" t="str">
        <f>Hyperlink("http://map.google.com/maps?q=10.8173,79.721","View")</f>
        <v>View</v>
      </c>
      <c r="I58" t="s">
        <v>18</v>
      </c>
      <c r="J58" t="s">
        <v>19</v>
      </c>
    </row>
    <row r="59" spans="1:10">
      <c r="A59">
        <v>58</v>
      </c>
      <c r="B59" t="s">
        <v>59</v>
      </c>
      <c r="C59" t="s">
        <v>39</v>
      </c>
      <c r="D59" t="s">
        <v>207</v>
      </c>
      <c r="E59" t="s">
        <v>208</v>
      </c>
      <c r="F59" t="s">
        <v>209</v>
      </c>
      <c r="G59" t="str">
        <f>Hyperlink("http://map.google.com/maps?q=10.768,79.1641","View")</f>
        <v>View</v>
      </c>
      <c r="H59" t="str">
        <f>Hyperlink("http://map.google.com/maps?q=10.7339,79.0982","View")</f>
        <v>View</v>
      </c>
      <c r="I59" t="s">
        <v>99</v>
      </c>
      <c r="J59" t="s">
        <v>210</v>
      </c>
    </row>
    <row r="60" spans="1:10">
      <c r="A60">
        <v>59</v>
      </c>
      <c r="B60" t="s">
        <v>73</v>
      </c>
      <c r="C60" t="s">
        <v>69</v>
      </c>
      <c r="D60" t="s">
        <v>211</v>
      </c>
      <c r="E60" t="s">
        <v>212</v>
      </c>
      <c r="F60" t="s">
        <v>125</v>
      </c>
      <c r="G60" t="str">
        <f>Hyperlink("http://map.google.com/maps?q=10.8185,79.6683","View")</f>
        <v>View</v>
      </c>
      <c r="H60" t="str">
        <f>Hyperlink("http://map.google.com/maps?q=10.8171,79.6448","View")</f>
        <v>View</v>
      </c>
      <c r="I60" t="s">
        <v>19</v>
      </c>
      <c r="J60" t="s">
        <v>19</v>
      </c>
    </row>
    <row r="61" spans="1:10">
      <c r="A61">
        <v>60</v>
      </c>
      <c r="B61" t="s">
        <v>213</v>
      </c>
      <c r="C61" t="s">
        <v>69</v>
      </c>
      <c r="D61" t="s">
        <v>214</v>
      </c>
      <c r="E61" t="s">
        <v>215</v>
      </c>
      <c r="F61" t="s">
        <v>216</v>
      </c>
      <c r="G61" t="str">
        <f>Hyperlink("http://map.google.com/maps?q=10.8141,79.8091","View")</f>
        <v>View</v>
      </c>
      <c r="H61" t="str">
        <f>Hyperlink("http://map.google.com/maps?q=10.8176,79.6953","View")</f>
        <v>View</v>
      </c>
      <c r="I61" t="s">
        <v>18</v>
      </c>
      <c r="J61" t="s">
        <v>19</v>
      </c>
    </row>
    <row r="62" spans="1:10">
      <c r="A62">
        <v>61</v>
      </c>
      <c r="B62" t="s">
        <v>47</v>
      </c>
      <c r="C62" t="s">
        <v>39</v>
      </c>
      <c r="D62" t="s">
        <v>217</v>
      </c>
      <c r="E62" t="s">
        <v>218</v>
      </c>
      <c r="F62" t="s">
        <v>219</v>
      </c>
      <c r="G62" t="str">
        <f>Hyperlink("http://map.google.com/maps?q=10.7843,79.2685","View")</f>
        <v>View</v>
      </c>
      <c r="H62" t="str">
        <f>Hyperlink("http://map.google.com/maps?q=10.78,79.2388","View")</f>
        <v>View</v>
      </c>
      <c r="I62" t="s">
        <v>220</v>
      </c>
      <c r="J62" t="s">
        <v>221</v>
      </c>
    </row>
    <row r="63" spans="1:10">
      <c r="A63">
        <v>62</v>
      </c>
      <c r="B63" t="s">
        <v>55</v>
      </c>
      <c r="C63" t="s">
        <v>39</v>
      </c>
      <c r="D63" t="s">
        <v>222</v>
      </c>
      <c r="E63" t="s">
        <v>223</v>
      </c>
      <c r="F63" t="s">
        <v>224</v>
      </c>
      <c r="G63" t="str">
        <f>Hyperlink("http://map.google.com/maps?q=10.8173,79.7196","View")</f>
        <v>View</v>
      </c>
      <c r="H63" t="str">
        <f>Hyperlink("http://map.google.com/maps?q=10.8168,79.679","View")</f>
        <v>View</v>
      </c>
      <c r="I63" t="s">
        <v>19</v>
      </c>
      <c r="J63" t="s">
        <v>19</v>
      </c>
    </row>
    <row r="64" spans="1:10">
      <c r="A64">
        <v>63</v>
      </c>
      <c r="B64" t="s">
        <v>203</v>
      </c>
      <c r="C64" t="s">
        <v>14</v>
      </c>
      <c r="D64" t="s">
        <v>225</v>
      </c>
      <c r="E64" t="s">
        <v>226</v>
      </c>
      <c r="F64" t="s">
        <v>155</v>
      </c>
      <c r="G64" t="str">
        <f>Hyperlink("http://map.google.com/maps?q=10.8183,79.7014","View")</f>
        <v>View</v>
      </c>
      <c r="H64" t="str">
        <f>Hyperlink("http://map.google.com/maps?q=10.8166,79.6791","View")</f>
        <v>View</v>
      </c>
      <c r="I64" t="s">
        <v>19</v>
      </c>
      <c r="J64" t="s">
        <v>19</v>
      </c>
    </row>
    <row r="65" spans="1:10">
      <c r="A65">
        <v>64</v>
      </c>
      <c r="B65" t="s">
        <v>68</v>
      </c>
      <c r="C65" t="s">
        <v>69</v>
      </c>
      <c r="D65" t="s">
        <v>227</v>
      </c>
      <c r="E65" t="s">
        <v>228</v>
      </c>
      <c r="F65" t="s">
        <v>25</v>
      </c>
      <c r="G65" t="str">
        <f>Hyperlink("http://map.google.com/maps?q=10.8177,79.7876","View")</f>
        <v>View</v>
      </c>
      <c r="H65" t="str">
        <f>Hyperlink("http://map.google.com/maps?q=10.8196,79.7632","View")</f>
        <v>View</v>
      </c>
      <c r="I65" t="s">
        <v>19</v>
      </c>
      <c r="J65" t="s">
        <v>19</v>
      </c>
    </row>
    <row r="66" spans="1:10">
      <c r="A66">
        <v>65</v>
      </c>
      <c r="B66" t="s">
        <v>147</v>
      </c>
      <c r="C66" t="s">
        <v>14</v>
      </c>
      <c r="D66" t="s">
        <v>229</v>
      </c>
      <c r="E66" t="s">
        <v>230</v>
      </c>
      <c r="F66" t="s">
        <v>102</v>
      </c>
      <c r="G66" t="str">
        <f>Hyperlink("http://map.google.com/maps?q=10.7774,79.3726","View")</f>
        <v>View</v>
      </c>
      <c r="H66" t="str">
        <f>Hyperlink("http://map.google.com/maps?q=10.7826,79.361","View")</f>
        <v>View</v>
      </c>
      <c r="I66" t="s">
        <v>167</v>
      </c>
      <c r="J66" t="s">
        <v>167</v>
      </c>
    </row>
    <row r="67" spans="1:10">
      <c r="A67">
        <v>66</v>
      </c>
      <c r="B67" t="s">
        <v>38</v>
      </c>
      <c r="C67" t="s">
        <v>39</v>
      </c>
      <c r="D67" t="s">
        <v>231</v>
      </c>
      <c r="E67" t="s">
        <v>232</v>
      </c>
      <c r="F67" t="s">
        <v>233</v>
      </c>
      <c r="G67" t="str">
        <f>Hyperlink("http://map.google.com/maps?q=10.7782,79.1664","View")</f>
        <v>View</v>
      </c>
      <c r="H67" t="str">
        <f>Hyperlink("http://map.google.com/maps?q=10.732,79.0932","View")</f>
        <v>View</v>
      </c>
      <c r="I67" t="s">
        <v>234</v>
      </c>
      <c r="J67" t="s">
        <v>95</v>
      </c>
    </row>
    <row r="68" spans="1:10">
      <c r="A68">
        <v>67</v>
      </c>
      <c r="B68" t="s">
        <v>47</v>
      </c>
      <c r="C68" t="s">
        <v>39</v>
      </c>
      <c r="D68" t="s">
        <v>235</v>
      </c>
      <c r="E68" t="s">
        <v>236</v>
      </c>
      <c r="F68" t="s">
        <v>28</v>
      </c>
      <c r="G68" t="str">
        <f>Hyperlink("http://map.google.com/maps?q=10.7638,79.1613","View")</f>
        <v>View</v>
      </c>
      <c r="H68" t="str">
        <f>Hyperlink("http://map.google.com/maps?q=10.7249,79.0789","View")</f>
        <v>View</v>
      </c>
      <c r="I68" t="s">
        <v>99</v>
      </c>
      <c r="J68" t="s">
        <v>237</v>
      </c>
    </row>
    <row r="69" spans="1:10">
      <c r="A69">
        <v>68</v>
      </c>
      <c r="B69" t="s">
        <v>122</v>
      </c>
      <c r="C69" t="s">
        <v>14</v>
      </c>
      <c r="D69" t="s">
        <v>238</v>
      </c>
      <c r="E69" t="s">
        <v>239</v>
      </c>
      <c r="F69" t="s">
        <v>240</v>
      </c>
      <c r="G69" t="str">
        <f>Hyperlink("http://map.google.com/maps?q=10.7757,79.1656","View")</f>
        <v>View</v>
      </c>
      <c r="H69" t="str">
        <f>Hyperlink("http://map.google.com/maps?q=10.7329,79.0958","View")</f>
        <v>View</v>
      </c>
      <c r="I69" t="s">
        <v>94</v>
      </c>
      <c r="J69" t="s">
        <v>95</v>
      </c>
    </row>
    <row r="70" spans="1:10">
      <c r="A70">
        <v>69</v>
      </c>
      <c r="B70" t="s">
        <v>203</v>
      </c>
      <c r="C70" t="s">
        <v>14</v>
      </c>
      <c r="D70" t="s">
        <v>241</v>
      </c>
      <c r="E70" t="s">
        <v>242</v>
      </c>
      <c r="F70" t="s">
        <v>219</v>
      </c>
      <c r="G70" t="str">
        <f>Hyperlink("http://map.google.com/maps?q=10.8171,79.6469","View")</f>
        <v>View</v>
      </c>
      <c r="H70" t="str">
        <f>Hyperlink("http://map.google.com/maps?q=10.815,79.6361","View")</f>
        <v>View</v>
      </c>
      <c r="I70" t="s">
        <v>19</v>
      </c>
      <c r="J70" t="s">
        <v>29</v>
      </c>
    </row>
    <row r="71" spans="1:10">
      <c r="A71">
        <v>70</v>
      </c>
      <c r="B71" t="s">
        <v>68</v>
      </c>
      <c r="C71" t="s">
        <v>69</v>
      </c>
      <c r="D71" t="s">
        <v>243</v>
      </c>
      <c r="E71" t="s">
        <v>244</v>
      </c>
      <c r="F71" t="s">
        <v>105</v>
      </c>
      <c r="G71" t="str">
        <f>Hyperlink("http://map.google.com/maps?q=10.8181,79.7366","View")</f>
        <v>View</v>
      </c>
      <c r="H71" t="str">
        <f>Hyperlink("http://map.google.com/maps?q=10.8171,79.7101","View")</f>
        <v>View</v>
      </c>
      <c r="I71" t="s">
        <v>19</v>
      </c>
      <c r="J71" t="s">
        <v>19</v>
      </c>
    </row>
    <row r="72" spans="1:10">
      <c r="A72">
        <v>71</v>
      </c>
      <c r="B72" t="s">
        <v>83</v>
      </c>
      <c r="C72" t="s">
        <v>69</v>
      </c>
      <c r="D72" t="s">
        <v>245</v>
      </c>
      <c r="E72" t="s">
        <v>246</v>
      </c>
      <c r="F72" t="s">
        <v>105</v>
      </c>
      <c r="G72" t="str">
        <f>Hyperlink("http://map.google.com/maps?q=10.8181,79.7853","View")</f>
        <v>View</v>
      </c>
      <c r="H72" t="str">
        <f>Hyperlink("http://map.google.com/maps?q=10.8192,79.7553","View")</f>
        <v>View</v>
      </c>
      <c r="I72" t="s">
        <v>19</v>
      </c>
      <c r="J72" t="s">
        <v>19</v>
      </c>
    </row>
    <row r="73" spans="1:10">
      <c r="A73">
        <v>72</v>
      </c>
      <c r="B73" t="s">
        <v>87</v>
      </c>
      <c r="C73" t="s">
        <v>39</v>
      </c>
      <c r="D73" t="s">
        <v>247</v>
      </c>
      <c r="E73" t="s">
        <v>248</v>
      </c>
      <c r="F73" t="s">
        <v>249</v>
      </c>
      <c r="G73" t="str">
        <f>Hyperlink("http://map.google.com/maps?q=10.7806,79.3644","View")</f>
        <v>View</v>
      </c>
      <c r="H73" t="str">
        <f>Hyperlink("http://map.google.com/maps?q=10.7859,79.3536","View")</f>
        <v>View</v>
      </c>
      <c r="I73" t="s">
        <v>166</v>
      </c>
      <c r="J73" t="s">
        <v>167</v>
      </c>
    </row>
    <row r="74" spans="1:10">
      <c r="A74">
        <v>73</v>
      </c>
      <c r="B74" t="s">
        <v>250</v>
      </c>
      <c r="C74" t="s">
        <v>69</v>
      </c>
      <c r="D74" t="s">
        <v>251</v>
      </c>
      <c r="E74" t="s">
        <v>252</v>
      </c>
      <c r="F74" t="s">
        <v>119</v>
      </c>
      <c r="G74" t="str">
        <f>Hyperlink("http://map.google.com/maps?q=10.8177,79.7878","View")</f>
        <v>View</v>
      </c>
      <c r="H74" t="str">
        <f>Hyperlink("http://map.google.com/maps?q=10.8176,79.7288","View")</f>
        <v>View</v>
      </c>
      <c r="I74" t="s">
        <v>19</v>
      </c>
      <c r="J74" t="s">
        <v>19</v>
      </c>
    </row>
    <row r="75" spans="1:10">
      <c r="A75">
        <v>74</v>
      </c>
      <c r="B75" t="s">
        <v>43</v>
      </c>
      <c r="C75" t="s">
        <v>39</v>
      </c>
      <c r="D75" t="s">
        <v>253</v>
      </c>
      <c r="E75" t="s">
        <v>254</v>
      </c>
      <c r="F75" t="s">
        <v>255</v>
      </c>
      <c r="G75" t="str">
        <f>Hyperlink("http://map.google.com/maps?q=10.7902,79.278","View")</f>
        <v>View</v>
      </c>
      <c r="H75" t="str">
        <f>Hyperlink("http://map.google.com/maps?q=10.7804,79.2596","View")</f>
        <v>View</v>
      </c>
      <c r="I75" t="s">
        <v>180</v>
      </c>
      <c r="J75" t="s">
        <v>256</v>
      </c>
    </row>
    <row r="76" spans="1:10">
      <c r="A76">
        <v>75</v>
      </c>
      <c r="B76" t="s">
        <v>51</v>
      </c>
      <c r="C76" t="s">
        <v>39</v>
      </c>
      <c r="D76" t="s">
        <v>257</v>
      </c>
      <c r="E76" t="s">
        <v>258</v>
      </c>
      <c r="F76" t="s">
        <v>259</v>
      </c>
      <c r="G76" t="str">
        <f>Hyperlink("http://map.google.com/maps?q=10.7564,79.1548","View")</f>
        <v>View</v>
      </c>
      <c r="H76" t="str">
        <f>Hyperlink("http://map.google.com/maps?q=10.7279,79.0844","View")</f>
        <v>View</v>
      </c>
      <c r="I76" t="s">
        <v>99</v>
      </c>
      <c r="J76" t="s">
        <v>237</v>
      </c>
    </row>
    <row r="77" spans="1:10">
      <c r="A77">
        <v>76</v>
      </c>
      <c r="B77" t="s">
        <v>55</v>
      </c>
      <c r="C77" t="s">
        <v>39</v>
      </c>
      <c r="D77" t="s">
        <v>260</v>
      </c>
      <c r="E77" t="s">
        <v>261</v>
      </c>
      <c r="F77" t="s">
        <v>255</v>
      </c>
      <c r="G77" t="str">
        <f>Hyperlink("http://map.google.com/maps?q=10.8191,79.6362","View")</f>
        <v>View</v>
      </c>
      <c r="H77" t="str">
        <f>Hyperlink("http://map.google.com/maps?q=10.8187,79.609","View")</f>
        <v>View</v>
      </c>
      <c r="I77" t="s">
        <v>158</v>
      </c>
      <c r="J77" t="s">
        <v>29</v>
      </c>
    </row>
    <row r="78" spans="1:10">
      <c r="A78">
        <v>77</v>
      </c>
      <c r="B78" t="s">
        <v>213</v>
      </c>
      <c r="C78" t="s">
        <v>69</v>
      </c>
      <c r="D78" t="s">
        <v>262</v>
      </c>
      <c r="E78" t="s">
        <v>263</v>
      </c>
      <c r="F78" t="s">
        <v>255</v>
      </c>
      <c r="G78" t="str">
        <f>Hyperlink("http://map.google.com/maps?q=10.8173,79.6452","View")</f>
        <v>View</v>
      </c>
      <c r="H78" t="str">
        <f>Hyperlink("http://map.google.com/maps?q=10.8157,79.621","View")</f>
        <v>View</v>
      </c>
      <c r="I78" t="s">
        <v>19</v>
      </c>
      <c r="J78" t="s">
        <v>29</v>
      </c>
    </row>
    <row r="79" spans="1:10">
      <c r="A79">
        <v>78</v>
      </c>
      <c r="B79" t="s">
        <v>76</v>
      </c>
      <c r="C79" t="s">
        <v>69</v>
      </c>
      <c r="D79" t="s">
        <v>264</v>
      </c>
      <c r="E79" t="s">
        <v>265</v>
      </c>
      <c r="F79" t="s">
        <v>266</v>
      </c>
      <c r="G79" t="str">
        <f>Hyperlink("http://map.google.com/maps?q=10.8174,79.6909","View")</f>
        <v>View</v>
      </c>
      <c r="H79" t="str">
        <f>Hyperlink("http://map.google.com/maps?q=10.8185,79.6716","View")</f>
        <v>View</v>
      </c>
      <c r="I79" t="s">
        <v>19</v>
      </c>
      <c r="J79" t="s">
        <v>19</v>
      </c>
    </row>
    <row r="80" spans="1:10">
      <c r="A80">
        <v>79</v>
      </c>
      <c r="B80" t="s">
        <v>83</v>
      </c>
      <c r="C80" t="s">
        <v>69</v>
      </c>
      <c r="D80" t="s">
        <v>267</v>
      </c>
      <c r="E80" t="s">
        <v>268</v>
      </c>
      <c r="F80" t="s">
        <v>266</v>
      </c>
      <c r="G80" t="str">
        <f>Hyperlink("http://map.google.com/maps?q=10.8175,79.7269","View")</f>
        <v>View</v>
      </c>
      <c r="H80" t="str">
        <f>Hyperlink("http://map.google.com/maps?q=10.8181,79.7063","View")</f>
        <v>View</v>
      </c>
      <c r="I80" t="s">
        <v>19</v>
      </c>
      <c r="J80" t="s">
        <v>19</v>
      </c>
    </row>
    <row r="81" spans="1:10">
      <c r="A81">
        <v>80</v>
      </c>
      <c r="B81" t="s">
        <v>47</v>
      </c>
      <c r="C81" t="s">
        <v>39</v>
      </c>
      <c r="D81" t="s">
        <v>269</v>
      </c>
      <c r="E81" t="s">
        <v>270</v>
      </c>
      <c r="F81" t="s">
        <v>102</v>
      </c>
      <c r="G81" t="str">
        <f>Hyperlink("http://map.google.com/maps?q=10.7269,79.0443","View")</f>
        <v>View</v>
      </c>
      <c r="H81" t="str">
        <f>Hyperlink("http://map.google.com/maps?q=10.7301,79.01","View")</f>
        <v>View</v>
      </c>
      <c r="I81" t="s">
        <v>116</v>
      </c>
      <c r="J81" t="s">
        <v>113</v>
      </c>
    </row>
    <row r="82" spans="1:10">
      <c r="A82">
        <v>81</v>
      </c>
      <c r="B82" t="s">
        <v>64</v>
      </c>
      <c r="C82" t="s">
        <v>39</v>
      </c>
      <c r="D82" t="s">
        <v>271</v>
      </c>
      <c r="E82" t="s">
        <v>272</v>
      </c>
      <c r="F82" t="s">
        <v>125</v>
      </c>
      <c r="G82" t="str">
        <f>Hyperlink("http://map.google.com/maps?q=10.7601,79.1575","View")</f>
        <v>View</v>
      </c>
      <c r="H82" t="str">
        <f>Hyperlink("http://map.google.com/maps?q=10.7369,79.106","View")</f>
        <v>View</v>
      </c>
      <c r="I82" t="s">
        <v>99</v>
      </c>
      <c r="J82" t="s">
        <v>273</v>
      </c>
    </row>
    <row r="83" spans="1:10">
      <c r="A83">
        <v>82</v>
      </c>
      <c r="B83" t="s">
        <v>172</v>
      </c>
      <c r="C83" t="s">
        <v>39</v>
      </c>
      <c r="D83" t="s">
        <v>274</v>
      </c>
      <c r="E83" t="s">
        <v>275</v>
      </c>
      <c r="F83" t="s">
        <v>266</v>
      </c>
      <c r="G83" t="str">
        <f>Hyperlink("http://map.google.com/maps?q=10.7643,79.467","View")</f>
        <v>View</v>
      </c>
      <c r="H83" t="str">
        <f>Hyperlink("http://map.google.com/maps?q=10.7648,79.4476","View")</f>
        <v>View</v>
      </c>
      <c r="I83" t="s">
        <v>198</v>
      </c>
      <c r="J83" t="s">
        <v>198</v>
      </c>
    </row>
    <row r="84" spans="1:10">
      <c r="A84">
        <v>83</v>
      </c>
      <c r="B84" t="s">
        <v>83</v>
      </c>
      <c r="C84" t="s">
        <v>69</v>
      </c>
      <c r="D84" t="s">
        <v>276</v>
      </c>
      <c r="E84" t="s">
        <v>277</v>
      </c>
      <c r="F84" t="s">
        <v>266</v>
      </c>
      <c r="G84" t="str">
        <f>Hyperlink("http://map.google.com/maps?q=10.8167,79.6834","View")</f>
        <v>View</v>
      </c>
      <c r="H84" t="str">
        <f>Hyperlink("http://map.google.com/maps?q=10.8185,79.6724","View")</f>
        <v>View</v>
      </c>
      <c r="I84" t="s">
        <v>19</v>
      </c>
      <c r="J84" t="s">
        <v>19</v>
      </c>
    </row>
    <row r="85" spans="1:10">
      <c r="A85">
        <v>84</v>
      </c>
      <c r="B85" t="s">
        <v>250</v>
      </c>
      <c r="C85" t="s">
        <v>69</v>
      </c>
      <c r="D85" t="s">
        <v>278</v>
      </c>
      <c r="E85" t="s">
        <v>279</v>
      </c>
      <c r="F85" t="s">
        <v>280</v>
      </c>
      <c r="G85" t="str">
        <f>Hyperlink("http://map.google.com/maps?q=10.8183,79.7025","View")</f>
        <v>View</v>
      </c>
      <c r="H85" t="str">
        <f>Hyperlink("http://map.google.com/maps?q=10.8145,79.6316","View")</f>
        <v>View</v>
      </c>
      <c r="I85" t="s">
        <v>19</v>
      </c>
      <c r="J85" t="s">
        <v>29</v>
      </c>
    </row>
    <row r="86" spans="1:10">
      <c r="A86">
        <v>85</v>
      </c>
      <c r="B86" t="s">
        <v>47</v>
      </c>
      <c r="C86" t="s">
        <v>39</v>
      </c>
      <c r="D86" t="s">
        <v>281</v>
      </c>
      <c r="E86" t="s">
        <v>282</v>
      </c>
      <c r="F86" t="s">
        <v>266</v>
      </c>
      <c r="G86" t="str">
        <f>Hyperlink("http://map.google.com/maps?q=10.7274,78.987","View")</f>
        <v>View</v>
      </c>
      <c r="H86" t="str">
        <f>Hyperlink("http://map.google.com/maps?q=10.7209,78.938","View")</f>
        <v>View</v>
      </c>
      <c r="I86" t="s">
        <v>283</v>
      </c>
      <c r="J86" t="s">
        <v>284</v>
      </c>
    </row>
    <row r="87" spans="1:10">
      <c r="A87">
        <v>86</v>
      </c>
      <c r="B87" t="s">
        <v>175</v>
      </c>
      <c r="C87" t="s">
        <v>39</v>
      </c>
      <c r="D87" t="s">
        <v>285</v>
      </c>
      <c r="E87" t="s">
        <v>286</v>
      </c>
      <c r="F87" t="s">
        <v>266</v>
      </c>
      <c r="G87" t="str">
        <f>Hyperlink("http://map.google.com/maps?q=10.781,79.3638","View")</f>
        <v>View</v>
      </c>
      <c r="H87" t="str">
        <f>Hyperlink("http://map.google.com/maps?q=10.7889,79.3434","View")</f>
        <v>View</v>
      </c>
      <c r="I87" t="s">
        <v>166</v>
      </c>
      <c r="J87" t="s">
        <v>287</v>
      </c>
    </row>
    <row r="88" spans="1:10">
      <c r="A88">
        <v>87</v>
      </c>
      <c r="B88" t="s">
        <v>288</v>
      </c>
      <c r="C88" t="s">
        <v>69</v>
      </c>
      <c r="D88" t="s">
        <v>289</v>
      </c>
      <c r="E88" t="s">
        <v>290</v>
      </c>
      <c r="F88" t="s">
        <v>291</v>
      </c>
      <c r="G88" t="str">
        <f>Hyperlink("http://map.google.com/maps?q=10.851,79.8111","View")</f>
        <v>View</v>
      </c>
      <c r="H88" t="str">
        <f>Hyperlink("http://map.google.com/maps?q=10.8807,79.1076","View")</f>
        <v>View</v>
      </c>
      <c r="I88" t="s">
        <v>292</v>
      </c>
      <c r="J88" t="s">
        <v>293</v>
      </c>
    </row>
    <row r="89" spans="1:10">
      <c r="A89">
        <v>88</v>
      </c>
      <c r="B89" t="s">
        <v>294</v>
      </c>
      <c r="C89" t="s">
        <v>14</v>
      </c>
      <c r="D89" t="s">
        <v>295</v>
      </c>
      <c r="E89" t="s">
        <v>296</v>
      </c>
      <c r="F89" t="s">
        <v>297</v>
      </c>
      <c r="G89" t="str">
        <f>Hyperlink("http://map.google.com/maps?q=10.8141,79.8086","View")</f>
        <v>View</v>
      </c>
      <c r="H89" t="str">
        <f>Hyperlink("http://map.google.com/maps?q=10.8178,79.7075","View")</f>
        <v>View</v>
      </c>
      <c r="I89" t="s">
        <v>18</v>
      </c>
      <c r="J89" t="s">
        <v>19</v>
      </c>
    </row>
    <row r="90" spans="1:10">
      <c r="A90">
        <v>89</v>
      </c>
      <c r="B90" t="s">
        <v>298</v>
      </c>
      <c r="C90" t="s">
        <v>39</v>
      </c>
      <c r="D90" t="s">
        <v>299</v>
      </c>
      <c r="E90" t="s">
        <v>300</v>
      </c>
      <c r="F90" t="s">
        <v>301</v>
      </c>
      <c r="G90" t="str">
        <f>Hyperlink("http://map.google.com/maps?q=10.8154,79.8008","View")</f>
        <v>View</v>
      </c>
      <c r="H90" t="str">
        <f>Hyperlink("http://map.google.com/maps?q=10.8183,79.7058","View")</f>
        <v>View</v>
      </c>
      <c r="I90" t="s">
        <v>18</v>
      </c>
      <c r="J90" t="s">
        <v>19</v>
      </c>
    </row>
    <row r="91" spans="1:10">
      <c r="A91">
        <v>90</v>
      </c>
      <c r="B91" t="s">
        <v>302</v>
      </c>
      <c r="C91" t="s">
        <v>39</v>
      </c>
      <c r="D91" t="s">
        <v>303</v>
      </c>
      <c r="E91" t="s">
        <v>304</v>
      </c>
      <c r="F91" t="s">
        <v>206</v>
      </c>
      <c r="G91" t="str">
        <f>Hyperlink("http://map.google.com/maps?q=10.8159,79.7985","View")</f>
        <v>View</v>
      </c>
      <c r="H91" t="str">
        <f>Hyperlink("http://map.google.com/maps?q=10.8174,79.7234","View")</f>
        <v>View</v>
      </c>
      <c r="I91" t="s">
        <v>18</v>
      </c>
      <c r="J91" t="s">
        <v>19</v>
      </c>
    </row>
    <row r="92" spans="1:10">
      <c r="A92">
        <v>91</v>
      </c>
      <c r="B92" t="s">
        <v>33</v>
      </c>
      <c r="C92" t="s">
        <v>14</v>
      </c>
      <c r="D92" t="s">
        <v>305</v>
      </c>
      <c r="E92" t="s">
        <v>306</v>
      </c>
      <c r="F92" t="s">
        <v>125</v>
      </c>
      <c r="G92" t="str">
        <f>Hyperlink("http://map.google.com/maps?q=10.7774,79.3729","View")</f>
        <v>View</v>
      </c>
      <c r="H92" t="str">
        <f>Hyperlink("http://map.google.com/maps?q=10.7926,79.3282","View")</f>
        <v>View</v>
      </c>
      <c r="I92" t="s">
        <v>167</v>
      </c>
      <c r="J92" t="s">
        <v>167</v>
      </c>
    </row>
    <row r="93" spans="1:10">
      <c r="A93">
        <v>92</v>
      </c>
      <c r="B93" t="s">
        <v>307</v>
      </c>
      <c r="C93" t="s">
        <v>69</v>
      </c>
      <c r="D93" t="s">
        <v>308</v>
      </c>
      <c r="E93" t="s">
        <v>309</v>
      </c>
      <c r="F93" t="s">
        <v>105</v>
      </c>
      <c r="G93" t="str">
        <f>Hyperlink("http://map.google.com/maps?q=10.8192,79.7572","View")</f>
        <v>View</v>
      </c>
      <c r="H93" t="str">
        <f>Hyperlink("http://map.google.com/maps?q=10.8176,79.729","View")</f>
        <v>View</v>
      </c>
      <c r="I93" t="s">
        <v>19</v>
      </c>
      <c r="J93" t="s">
        <v>19</v>
      </c>
    </row>
    <row r="94" spans="1:10">
      <c r="A94">
        <v>93</v>
      </c>
      <c r="B94" t="s">
        <v>310</v>
      </c>
      <c r="C94" t="s">
        <v>69</v>
      </c>
      <c r="D94" t="s">
        <v>311</v>
      </c>
      <c r="E94" t="s">
        <v>312</v>
      </c>
      <c r="F94" t="s">
        <v>313</v>
      </c>
      <c r="G94" t="str">
        <f>Hyperlink("http://map.google.com/maps?q=10.8185,79.7449","View")</f>
        <v>View</v>
      </c>
      <c r="H94" t="str">
        <f>Hyperlink("http://map.google.com/maps?q=10.8174,79.709","View")</f>
        <v>View</v>
      </c>
      <c r="I94" t="s">
        <v>19</v>
      </c>
      <c r="J94" t="s">
        <v>19</v>
      </c>
    </row>
    <row r="95" spans="1:10">
      <c r="A95">
        <v>94</v>
      </c>
      <c r="B95" t="s">
        <v>122</v>
      </c>
      <c r="C95" t="s">
        <v>14</v>
      </c>
      <c r="D95" t="s">
        <v>314</v>
      </c>
      <c r="E95" t="s">
        <v>315</v>
      </c>
      <c r="F95" t="s">
        <v>255</v>
      </c>
      <c r="G95" t="str">
        <f>Hyperlink("http://map.google.com/maps?q=10.7234,79.0692","View")</f>
        <v>View</v>
      </c>
      <c r="H95" t="str">
        <f>Hyperlink("http://map.google.com/maps?q=10.727,79.039","View")</f>
        <v>View</v>
      </c>
      <c r="I95" t="s">
        <v>237</v>
      </c>
      <c r="J95" t="s">
        <v>316</v>
      </c>
    </row>
    <row r="96" spans="1:10">
      <c r="A96">
        <v>95</v>
      </c>
      <c r="B96" t="s">
        <v>51</v>
      </c>
      <c r="C96" t="s">
        <v>39</v>
      </c>
      <c r="D96" t="s">
        <v>317</v>
      </c>
      <c r="E96" t="s">
        <v>318</v>
      </c>
      <c r="F96" t="s">
        <v>319</v>
      </c>
      <c r="G96" t="str">
        <f>Hyperlink("http://map.google.com/maps?q=10.7274,78.987","View")</f>
        <v>View</v>
      </c>
      <c r="H96" t="str">
        <f>Hyperlink("http://map.google.com/maps?q=10.7169,78.9538","View")</f>
        <v>View</v>
      </c>
      <c r="I96" t="s">
        <v>283</v>
      </c>
      <c r="J96" t="s">
        <v>283</v>
      </c>
    </row>
    <row r="97" spans="1:10">
      <c r="A97">
        <v>96</v>
      </c>
      <c r="B97" t="s">
        <v>320</v>
      </c>
      <c r="C97" t="s">
        <v>69</v>
      </c>
      <c r="D97" t="s">
        <v>321</v>
      </c>
      <c r="E97" t="s">
        <v>322</v>
      </c>
      <c r="F97" t="s">
        <v>323</v>
      </c>
      <c r="G97" t="str">
        <f>Hyperlink("http://map.google.com/maps?q=10.8773,79.8318","View")</f>
        <v>View</v>
      </c>
      <c r="H97" t="str">
        <f>Hyperlink("http://map.google.com/maps?q=10.8971,79.104","View")</f>
        <v>View</v>
      </c>
      <c r="I97" t="s">
        <v>324</v>
      </c>
      <c r="J97" t="s">
        <v>191</v>
      </c>
    </row>
    <row r="98" spans="1:10">
      <c r="A98">
        <v>97</v>
      </c>
      <c r="B98" t="s">
        <v>310</v>
      </c>
      <c r="C98" t="s">
        <v>69</v>
      </c>
      <c r="D98" t="s">
        <v>325</v>
      </c>
      <c r="E98" t="s">
        <v>326</v>
      </c>
      <c r="F98" t="s">
        <v>327</v>
      </c>
      <c r="G98" t="str">
        <f>Hyperlink("http://map.google.com/maps?q=10.8185,79.7449","View")</f>
        <v>View</v>
      </c>
      <c r="H98" t="str">
        <f>Hyperlink("http://map.google.com/maps?q=10.8174,79.709","View")</f>
        <v>View</v>
      </c>
      <c r="I98" t="s">
        <v>19</v>
      </c>
      <c r="J98" t="s">
        <v>19</v>
      </c>
    </row>
    <row r="99" spans="1:10">
      <c r="A99">
        <v>98</v>
      </c>
      <c r="B99" t="s">
        <v>328</v>
      </c>
      <c r="C99" t="s">
        <v>69</v>
      </c>
      <c r="D99" t="s">
        <v>329</v>
      </c>
      <c r="E99" t="s">
        <v>330</v>
      </c>
      <c r="F99" t="s">
        <v>331</v>
      </c>
      <c r="G99" t="str">
        <f>Hyperlink("http://map.google.com/maps?q=10.8653,79.8342","View")</f>
        <v>View</v>
      </c>
      <c r="H99" t="str">
        <f>Hyperlink("http://map.google.com/maps?q=10.9985,79.0824","View")</f>
        <v>View</v>
      </c>
      <c r="I99" t="s">
        <v>190</v>
      </c>
      <c r="J99" t="s">
        <v>332</v>
      </c>
    </row>
    <row r="100" spans="1:10">
      <c r="A100">
        <v>99</v>
      </c>
      <c r="B100" t="s">
        <v>333</v>
      </c>
      <c r="C100" t="s">
        <v>69</v>
      </c>
      <c r="D100" t="s">
        <v>334</v>
      </c>
      <c r="E100" t="s">
        <v>335</v>
      </c>
      <c r="F100" t="s">
        <v>336</v>
      </c>
      <c r="G100" t="str">
        <f>Hyperlink("http://map.google.com/maps?q=10.8605,79.8315","View")</f>
        <v>View</v>
      </c>
      <c r="H100" t="str">
        <f>Hyperlink("http://map.google.com/maps?q=10.8868,79.1056","View")</f>
        <v>View</v>
      </c>
      <c r="I100" t="s">
        <v>190</v>
      </c>
      <c r="J100" t="s">
        <v>191</v>
      </c>
    </row>
    <row r="101" spans="1:10">
      <c r="A101">
        <v>100</v>
      </c>
      <c r="B101" t="s">
        <v>83</v>
      </c>
      <c r="C101" t="s">
        <v>69</v>
      </c>
      <c r="D101" t="s">
        <v>337</v>
      </c>
      <c r="E101" t="s">
        <v>338</v>
      </c>
      <c r="F101" t="s">
        <v>339</v>
      </c>
      <c r="G101" t="str">
        <f>Hyperlink("http://map.google.com/maps?q=10.823,79.5649","View")</f>
        <v>View</v>
      </c>
      <c r="H101" t="str">
        <f>Hyperlink("http://map.google.com/maps?q=10.9332,79.1037","View")</f>
        <v>View</v>
      </c>
      <c r="I101" t="s">
        <v>340</v>
      </c>
      <c r="J101" t="s">
        <v>341</v>
      </c>
    </row>
    <row r="102" spans="1:10">
      <c r="A102">
        <v>101</v>
      </c>
      <c r="B102" t="s">
        <v>307</v>
      </c>
      <c r="C102" t="s">
        <v>69</v>
      </c>
      <c r="D102" t="s">
        <v>342</v>
      </c>
      <c r="E102" t="s">
        <v>343</v>
      </c>
      <c r="F102" t="s">
        <v>102</v>
      </c>
      <c r="G102" t="str">
        <f>Hyperlink("http://map.google.com/maps?q=10.8169,79.685","View")</f>
        <v>View</v>
      </c>
      <c r="H102" t="str">
        <f>Hyperlink("http://map.google.com/maps?q=10.8186,79.6727","View")</f>
        <v>View</v>
      </c>
      <c r="I102" t="s">
        <v>19</v>
      </c>
      <c r="J102" t="s">
        <v>19</v>
      </c>
    </row>
    <row r="103" spans="1:10">
      <c r="A103">
        <v>102</v>
      </c>
      <c r="B103" t="s">
        <v>33</v>
      </c>
      <c r="C103" t="s">
        <v>14</v>
      </c>
      <c r="D103" t="s">
        <v>344</v>
      </c>
      <c r="E103" t="s">
        <v>345</v>
      </c>
      <c r="F103" t="s">
        <v>102</v>
      </c>
      <c r="G103" t="str">
        <f>Hyperlink("http://map.google.com/maps?q=10.7895,79.2931","View")</f>
        <v>View</v>
      </c>
      <c r="H103" t="str">
        <f>Hyperlink("http://map.google.com/maps?q=10.7794,79.2576","View")</f>
        <v>View</v>
      </c>
      <c r="I103" t="s">
        <v>346</v>
      </c>
      <c r="J103" t="s">
        <v>181</v>
      </c>
    </row>
    <row r="104" spans="1:10">
      <c r="A104">
        <v>103</v>
      </c>
      <c r="B104" t="s">
        <v>147</v>
      </c>
      <c r="C104" t="s">
        <v>14</v>
      </c>
      <c r="D104" t="s">
        <v>347</v>
      </c>
      <c r="E104" t="s">
        <v>348</v>
      </c>
      <c r="F104" t="s">
        <v>349</v>
      </c>
      <c r="G104" t="str">
        <f>Hyperlink("http://map.google.com/maps?q=10.7626,79.1601","View")</f>
        <v>View</v>
      </c>
      <c r="H104" t="str">
        <f>Hyperlink("http://map.google.com/maps?q=10.7365,79.1048","View")</f>
        <v>View</v>
      </c>
      <c r="I104" t="s">
        <v>99</v>
      </c>
      <c r="J104" t="s">
        <v>350</v>
      </c>
    </row>
    <row r="105" spans="1:10">
      <c r="A105">
        <v>104</v>
      </c>
      <c r="B105" t="s">
        <v>43</v>
      </c>
      <c r="C105" t="s">
        <v>39</v>
      </c>
      <c r="D105" t="s">
        <v>351</v>
      </c>
      <c r="E105" t="s">
        <v>352</v>
      </c>
      <c r="F105" t="s">
        <v>280</v>
      </c>
      <c r="G105" t="str">
        <f>Hyperlink("http://map.google.com/maps?q=10.7641,79.1616","View")</f>
        <v>View</v>
      </c>
      <c r="H105" t="str">
        <f>Hyperlink("http://map.google.com/maps?q=10.7345,79.0997","View")</f>
        <v>View</v>
      </c>
      <c r="I105" t="s">
        <v>99</v>
      </c>
      <c r="J105" t="s">
        <v>210</v>
      </c>
    </row>
    <row r="106" spans="1:10">
      <c r="A106">
        <v>105</v>
      </c>
      <c r="B106" t="s">
        <v>172</v>
      </c>
      <c r="C106" t="s">
        <v>39</v>
      </c>
      <c r="D106" t="s">
        <v>353</v>
      </c>
      <c r="E106" t="s">
        <v>354</v>
      </c>
      <c r="F106" t="s">
        <v>102</v>
      </c>
      <c r="G106" t="str">
        <f>Hyperlink("http://map.google.com/maps?q=10.7925,79.3296","View")</f>
        <v>View</v>
      </c>
      <c r="H106" t="str">
        <f>Hyperlink("http://map.google.com/maps?q=10.7923,79.3082","View")</f>
        <v>View</v>
      </c>
      <c r="I106" t="s">
        <v>167</v>
      </c>
      <c r="J106" t="s">
        <v>355</v>
      </c>
    </row>
    <row r="107" spans="1:10">
      <c r="A107">
        <v>106</v>
      </c>
      <c r="B107" t="s">
        <v>168</v>
      </c>
      <c r="C107" t="s">
        <v>14</v>
      </c>
      <c r="D107" t="s">
        <v>356</v>
      </c>
      <c r="E107" t="s">
        <v>357</v>
      </c>
      <c r="F107" t="s">
        <v>128</v>
      </c>
      <c r="G107" t="str">
        <f>Hyperlink("http://map.google.com/maps?q=10.7889,79.2912","View")</f>
        <v>View</v>
      </c>
      <c r="H107" t="str">
        <f>Hyperlink("http://map.google.com/maps?q=10.78,79.2388","View")</f>
        <v>View</v>
      </c>
      <c r="I107" t="s">
        <v>346</v>
      </c>
      <c r="J107" t="s">
        <v>221</v>
      </c>
    </row>
    <row r="108" spans="1:10">
      <c r="A108">
        <v>107</v>
      </c>
      <c r="B108" t="s">
        <v>294</v>
      </c>
      <c r="C108" t="s">
        <v>14</v>
      </c>
      <c r="D108" t="s">
        <v>358</v>
      </c>
      <c r="E108" t="s">
        <v>359</v>
      </c>
      <c r="F108" t="s">
        <v>25</v>
      </c>
      <c r="G108" t="str">
        <f>Hyperlink("http://map.google.com/maps?q=10.817,79.6855","View")</f>
        <v>View</v>
      </c>
      <c r="H108" t="str">
        <f>Hyperlink("http://map.google.com/maps?q=10.8187,79.6753","View")</f>
        <v>View</v>
      </c>
      <c r="I108" t="s">
        <v>19</v>
      </c>
      <c r="J108" t="s">
        <v>19</v>
      </c>
    </row>
    <row r="109" spans="1:10">
      <c r="A109">
        <v>108</v>
      </c>
      <c r="B109" t="s">
        <v>298</v>
      </c>
      <c r="C109" t="s">
        <v>39</v>
      </c>
      <c r="D109" t="s">
        <v>360</v>
      </c>
      <c r="E109" t="s">
        <v>361</v>
      </c>
      <c r="F109" t="s">
        <v>25</v>
      </c>
      <c r="G109" t="str">
        <f>Hyperlink("http://map.google.com/maps?q=10.8168,79.6842","View")</f>
        <v>View</v>
      </c>
      <c r="H109" t="str">
        <f>Hyperlink("http://map.google.com/maps?q=10.8185,79.6721","View")</f>
        <v>View</v>
      </c>
      <c r="I109" t="s">
        <v>19</v>
      </c>
      <c r="J109" t="s">
        <v>19</v>
      </c>
    </row>
    <row r="110" spans="1:10">
      <c r="A110">
        <v>109</v>
      </c>
      <c r="B110" t="s">
        <v>175</v>
      </c>
      <c r="C110" t="s">
        <v>39</v>
      </c>
      <c r="D110" t="s">
        <v>362</v>
      </c>
      <c r="E110" t="s">
        <v>363</v>
      </c>
      <c r="F110" t="s">
        <v>364</v>
      </c>
      <c r="G110" t="str">
        <f>Hyperlink("http://map.google.com/maps?q=10.7736,79.1651","View")</f>
        <v>View</v>
      </c>
      <c r="H110" t="str">
        <f>Hyperlink("http://map.google.com/maps?q=10.7336,79.0975","View")</f>
        <v>View</v>
      </c>
      <c r="I110" t="s">
        <v>94</v>
      </c>
      <c r="J110" t="s">
        <v>210</v>
      </c>
    </row>
    <row r="111" spans="1:10">
      <c r="A111">
        <v>110</v>
      </c>
      <c r="B111" t="s">
        <v>302</v>
      </c>
      <c r="C111" t="s">
        <v>39</v>
      </c>
      <c r="D111" t="s">
        <v>365</v>
      </c>
      <c r="E111" t="s">
        <v>366</v>
      </c>
      <c r="F111" t="s">
        <v>297</v>
      </c>
      <c r="G111" t="str">
        <f>Hyperlink("http://map.google.com/maps?q=10.8186,79.673","View")</f>
        <v>View</v>
      </c>
      <c r="H111" t="str">
        <f>Hyperlink("http://map.google.com/maps?q=10.8206,79.5944","View")</f>
        <v>View</v>
      </c>
      <c r="I111" t="s">
        <v>19</v>
      </c>
      <c r="J111" t="s">
        <v>29</v>
      </c>
    </row>
    <row r="112" spans="1:10">
      <c r="A112">
        <v>111</v>
      </c>
      <c r="B112" t="s">
        <v>307</v>
      </c>
      <c r="C112" t="s">
        <v>69</v>
      </c>
      <c r="D112" t="s">
        <v>367</v>
      </c>
      <c r="E112" t="s">
        <v>368</v>
      </c>
      <c r="F112" t="s">
        <v>266</v>
      </c>
      <c r="G112" t="str">
        <f>Hyperlink("http://map.google.com/maps?q=10.817,79.6469","View")</f>
        <v>View</v>
      </c>
      <c r="H112" t="str">
        <f>Hyperlink("http://map.google.com/maps?q=10.815,79.6357","View")</f>
        <v>View</v>
      </c>
      <c r="I112" t="s">
        <v>19</v>
      </c>
      <c r="J112" t="s">
        <v>29</v>
      </c>
    </row>
    <row r="113" spans="1:10">
      <c r="A113">
        <v>112</v>
      </c>
      <c r="B113" t="s">
        <v>64</v>
      </c>
      <c r="C113" t="s">
        <v>39</v>
      </c>
      <c r="D113" t="s">
        <v>369</v>
      </c>
      <c r="E113" t="s">
        <v>370</v>
      </c>
      <c r="F113" t="s">
        <v>25</v>
      </c>
      <c r="G113" t="str">
        <f>Hyperlink("http://map.google.com/maps?q=10.7324,78.8909","View")</f>
        <v>View</v>
      </c>
      <c r="H113" t="str">
        <f>Hyperlink("http://map.google.com/maps?q=10.7341,78.8694","View")</f>
        <v>View</v>
      </c>
      <c r="I113" t="s">
        <v>371</v>
      </c>
      <c r="J113" t="s">
        <v>371</v>
      </c>
    </row>
    <row r="114" spans="1:10">
      <c r="A114">
        <v>113</v>
      </c>
      <c r="B114" t="s">
        <v>172</v>
      </c>
      <c r="C114" t="s">
        <v>39</v>
      </c>
      <c r="D114" t="s">
        <v>372</v>
      </c>
      <c r="E114" t="s">
        <v>373</v>
      </c>
      <c r="F114" t="s">
        <v>25</v>
      </c>
      <c r="G114" t="str">
        <f>Hyperlink("http://map.google.com/maps?q=10.7898,79.2842","View")</f>
        <v>View</v>
      </c>
      <c r="H114" t="str">
        <f>Hyperlink("http://map.google.com/maps?q=10.7804,79.2639","View")</f>
        <v>View</v>
      </c>
      <c r="I114" t="s">
        <v>180</v>
      </c>
      <c r="J114" t="s">
        <v>256</v>
      </c>
    </row>
    <row r="115" spans="1:10">
      <c r="A115">
        <v>114</v>
      </c>
      <c r="B115" t="s">
        <v>122</v>
      </c>
      <c r="C115" t="s">
        <v>14</v>
      </c>
      <c r="D115" t="s">
        <v>374</v>
      </c>
      <c r="E115" t="s">
        <v>375</v>
      </c>
      <c r="F115" t="s">
        <v>297</v>
      </c>
      <c r="G115" t="str">
        <f>Hyperlink("http://map.google.com/maps?q=10.7255,78.9216","View")</f>
        <v>View</v>
      </c>
      <c r="H115" t="str">
        <f>Hyperlink("http://map.google.com/maps?q=10.7261,78.9204","View")</f>
        <v>View</v>
      </c>
      <c r="I115" t="s">
        <v>376</v>
      </c>
      <c r="J115" t="s">
        <v>376</v>
      </c>
    </row>
    <row r="116" spans="1:10">
      <c r="A116">
        <v>115</v>
      </c>
      <c r="B116" t="s">
        <v>168</v>
      </c>
      <c r="C116" t="s">
        <v>14</v>
      </c>
      <c r="D116" t="s">
        <v>377</v>
      </c>
      <c r="E116" t="s">
        <v>378</v>
      </c>
      <c r="F116" t="s">
        <v>280</v>
      </c>
      <c r="G116" t="str">
        <f>Hyperlink("http://map.google.com/maps?q=10.7705,79.1648","View")</f>
        <v>View</v>
      </c>
      <c r="H116" t="str">
        <f>Hyperlink("http://map.google.com/maps?q=10.7324,79.0942","View")</f>
        <v>View</v>
      </c>
      <c r="I116" t="s">
        <v>94</v>
      </c>
      <c r="J116" t="s">
        <v>95</v>
      </c>
    </row>
    <row r="117" spans="1:10">
      <c r="A117">
        <v>116</v>
      </c>
      <c r="B117" t="s">
        <v>13</v>
      </c>
      <c r="C117" t="s">
        <v>14</v>
      </c>
      <c r="D117" t="s">
        <v>379</v>
      </c>
      <c r="E117" t="s">
        <v>380</v>
      </c>
      <c r="F117" t="s">
        <v>381</v>
      </c>
      <c r="G117" t="str">
        <f>Hyperlink("http://map.google.com/maps?q=10.7518,78.8236","View")</f>
        <v>View</v>
      </c>
      <c r="H117" t="str">
        <f>Hyperlink("http://map.google.com/maps?q=10.7454,78.5888","View")</f>
        <v>View</v>
      </c>
      <c r="I117" t="s">
        <v>382</v>
      </c>
      <c r="J117" t="s">
        <v>383</v>
      </c>
    </row>
    <row r="118" spans="1:10">
      <c r="A118">
        <v>117</v>
      </c>
      <c r="B118" t="s">
        <v>172</v>
      </c>
      <c r="C118" t="s">
        <v>39</v>
      </c>
      <c r="D118" t="s">
        <v>384</v>
      </c>
      <c r="E118" t="s">
        <v>385</v>
      </c>
      <c r="F118" t="s">
        <v>25</v>
      </c>
      <c r="G118" t="str">
        <f>Hyperlink("http://map.google.com/maps?q=10.7825,79.2072","View")</f>
        <v>View</v>
      </c>
      <c r="H118" t="str">
        <f>Hyperlink("http://map.google.com/maps?q=10.7824,79.1791","View")</f>
        <v>View</v>
      </c>
      <c r="I118" t="s">
        <v>386</v>
      </c>
      <c r="J118" t="s">
        <v>386</v>
      </c>
    </row>
    <row r="119" spans="1:10">
      <c r="A119">
        <v>118</v>
      </c>
      <c r="B119" t="s">
        <v>310</v>
      </c>
      <c r="C119" t="s">
        <v>69</v>
      </c>
      <c r="D119" t="s">
        <v>387</v>
      </c>
      <c r="E119" t="s">
        <v>388</v>
      </c>
      <c r="F119" t="s">
        <v>389</v>
      </c>
      <c r="G119" t="str">
        <f>Hyperlink("http://map.google.com/maps?q=10.8175,79.5736","View")</f>
        <v>View</v>
      </c>
      <c r="H119" t="str">
        <f>Hyperlink("http://map.google.com/maps?q=10.9018,79.1033","View")</f>
        <v>View</v>
      </c>
      <c r="I119" t="s">
        <v>340</v>
      </c>
      <c r="J119" t="s">
        <v>191</v>
      </c>
    </row>
    <row r="120" spans="1:10">
      <c r="A120">
        <v>119</v>
      </c>
      <c r="B120" t="s">
        <v>59</v>
      </c>
      <c r="C120" t="s">
        <v>39</v>
      </c>
      <c r="D120" t="s">
        <v>390</v>
      </c>
      <c r="E120" t="s">
        <v>391</v>
      </c>
      <c r="F120" t="s">
        <v>102</v>
      </c>
      <c r="G120" t="str">
        <f>Hyperlink("http://map.google.com/maps?q=10.7349,78.8655","View")</f>
        <v>View</v>
      </c>
      <c r="H120" t="str">
        <f>Hyperlink("http://map.google.com/maps?q=10.7384,78.8399","View")</f>
        <v>View</v>
      </c>
      <c r="I120" t="s">
        <v>371</v>
      </c>
      <c r="J120" t="s">
        <v>371</v>
      </c>
    </row>
    <row r="121" spans="1:10">
      <c r="A121">
        <v>120</v>
      </c>
      <c r="B121" t="s">
        <v>307</v>
      </c>
      <c r="C121" t="s">
        <v>69</v>
      </c>
      <c r="D121" t="s">
        <v>392</v>
      </c>
      <c r="E121" t="s">
        <v>393</v>
      </c>
      <c r="F121" t="s">
        <v>394</v>
      </c>
      <c r="G121" t="str">
        <f>Hyperlink("http://map.google.com/maps?q=10.8181,79.5715","View")</f>
        <v>View</v>
      </c>
      <c r="H121" t="str">
        <f>Hyperlink("http://map.google.com/maps?q=10.895,79.1044","View")</f>
        <v>View</v>
      </c>
      <c r="I121" t="s">
        <v>340</v>
      </c>
      <c r="J121" t="s">
        <v>191</v>
      </c>
    </row>
    <row r="122" spans="1:10">
      <c r="A122">
        <v>121</v>
      </c>
      <c r="B122" t="s">
        <v>310</v>
      </c>
      <c r="C122" t="s">
        <v>69</v>
      </c>
      <c r="D122" t="s">
        <v>395</v>
      </c>
      <c r="E122" t="s">
        <v>396</v>
      </c>
      <c r="F122" t="s">
        <v>397</v>
      </c>
      <c r="G122" t="str">
        <f>Hyperlink("http://map.google.com/maps?q=10.8175,79.5736","View")</f>
        <v>View</v>
      </c>
      <c r="H122" t="str">
        <f>Hyperlink("http://map.google.com/maps?q=10.9018,79.1033","View")</f>
        <v>View</v>
      </c>
      <c r="I122" t="s">
        <v>340</v>
      </c>
      <c r="J122" t="s">
        <v>191</v>
      </c>
    </row>
    <row r="123" spans="1:10">
      <c r="A123">
        <v>122</v>
      </c>
      <c r="B123" t="s">
        <v>43</v>
      </c>
      <c r="C123" t="s">
        <v>39</v>
      </c>
      <c r="D123" t="s">
        <v>398</v>
      </c>
      <c r="E123" t="s">
        <v>399</v>
      </c>
      <c r="F123" t="s">
        <v>102</v>
      </c>
      <c r="G123" t="str">
        <f>Hyperlink("http://map.google.com/maps?q=10.7287,78.995","View")</f>
        <v>View</v>
      </c>
      <c r="H123" t="str">
        <f>Hyperlink("http://map.google.com/maps?q=10.7261,78.9812","View")</f>
        <v>View</v>
      </c>
      <c r="I123" t="s">
        <v>283</v>
      </c>
      <c r="J123" t="s">
        <v>400</v>
      </c>
    </row>
    <row r="124" spans="1:10">
      <c r="A124">
        <v>123</v>
      </c>
      <c r="B124" t="s">
        <v>172</v>
      </c>
      <c r="C124" t="s">
        <v>39</v>
      </c>
      <c r="D124" t="s">
        <v>401</v>
      </c>
      <c r="E124" t="s">
        <v>402</v>
      </c>
      <c r="F124" t="s">
        <v>403</v>
      </c>
      <c r="G124" t="str">
        <f>Hyperlink("http://map.google.com/maps?q=10.7681,79.1642","View")</f>
        <v>View</v>
      </c>
      <c r="H124" t="str">
        <f>Hyperlink("http://map.google.com/maps?q=10.7297,79.0877","View")</f>
        <v>View</v>
      </c>
      <c r="I124" t="s">
        <v>99</v>
      </c>
      <c r="J124" t="s">
        <v>237</v>
      </c>
    </row>
    <row r="125" spans="1:10">
      <c r="A125">
        <v>124</v>
      </c>
      <c r="B125" t="s">
        <v>213</v>
      </c>
      <c r="C125" t="s">
        <v>69</v>
      </c>
      <c r="D125" t="s">
        <v>404</v>
      </c>
      <c r="E125" t="s">
        <v>405</v>
      </c>
      <c r="F125" t="s">
        <v>155</v>
      </c>
      <c r="G125" t="str">
        <f>Hyperlink("http://map.google.com/maps?q=10.7818,79.3624","View")</f>
        <v>View</v>
      </c>
      <c r="H125" t="str">
        <f>Hyperlink("http://map.google.com/maps?q=10.7894,79.3415","View")</f>
        <v>View</v>
      </c>
      <c r="I125" t="s">
        <v>167</v>
      </c>
      <c r="J125" t="s">
        <v>167</v>
      </c>
    </row>
    <row r="126" spans="1:10">
      <c r="A126">
        <v>125</v>
      </c>
      <c r="B126" t="s">
        <v>33</v>
      </c>
      <c r="C126" t="s">
        <v>14</v>
      </c>
      <c r="D126" t="s">
        <v>406</v>
      </c>
      <c r="E126" t="s">
        <v>407</v>
      </c>
      <c r="F126" t="s">
        <v>206</v>
      </c>
      <c r="G126" t="str">
        <f>Hyperlink("http://map.google.com/maps?q=10.7699,79.1647","View")</f>
        <v>View</v>
      </c>
      <c r="H126" t="str">
        <f>Hyperlink("http://map.google.com/maps?q=10.7361,79.1038","View")</f>
        <v>View</v>
      </c>
      <c r="I126" t="s">
        <v>94</v>
      </c>
      <c r="J126" t="s">
        <v>210</v>
      </c>
    </row>
    <row r="127" spans="1:10">
      <c r="A127">
        <v>126</v>
      </c>
      <c r="B127" t="s">
        <v>168</v>
      </c>
      <c r="C127" t="s">
        <v>14</v>
      </c>
      <c r="D127" t="s">
        <v>408</v>
      </c>
      <c r="E127" t="s">
        <v>409</v>
      </c>
      <c r="F127" t="s">
        <v>219</v>
      </c>
      <c r="G127" t="str">
        <f>Hyperlink("http://map.google.com/maps?q=10.7257,79.0666","View")</f>
        <v>View</v>
      </c>
      <c r="H127" t="str">
        <f>Hyperlink("http://map.google.com/maps?q=10.7278,79.0338","View")</f>
        <v>View</v>
      </c>
      <c r="I127" t="s">
        <v>112</v>
      </c>
      <c r="J127" t="s">
        <v>113</v>
      </c>
    </row>
    <row r="128" spans="1:10">
      <c r="A128">
        <v>127</v>
      </c>
      <c r="B128" t="s">
        <v>122</v>
      </c>
      <c r="C128" t="s">
        <v>14</v>
      </c>
      <c r="D128" t="s">
        <v>410</v>
      </c>
      <c r="E128" t="s">
        <v>411</v>
      </c>
      <c r="F128" t="s">
        <v>255</v>
      </c>
      <c r="G128" t="str">
        <f>Hyperlink("http://map.google.com/maps?q=10.735,78.865","View")</f>
        <v>View</v>
      </c>
      <c r="H128" t="str">
        <f>Hyperlink("http://map.google.com/maps?q=10.74,78.8371","View")</f>
        <v>View</v>
      </c>
      <c r="I128" t="s">
        <v>371</v>
      </c>
      <c r="J128" t="s">
        <v>412</v>
      </c>
    </row>
    <row r="129" spans="1:10">
      <c r="A129">
        <v>128</v>
      </c>
      <c r="B129" t="s">
        <v>122</v>
      </c>
      <c r="C129" t="s">
        <v>14</v>
      </c>
      <c r="D129" t="s">
        <v>413</v>
      </c>
      <c r="E129" t="s">
        <v>414</v>
      </c>
      <c r="F129" t="s">
        <v>415</v>
      </c>
      <c r="G129" t="str">
        <f>Hyperlink("http://map.google.com/maps?q=10.7536,78.8192","View")</f>
        <v>View</v>
      </c>
      <c r="H129" t="str">
        <f>Hyperlink("http://map.google.com/maps?q=10.7493,78.5985","View")</f>
        <v>View</v>
      </c>
      <c r="I129" t="s">
        <v>382</v>
      </c>
      <c r="J129" t="s">
        <v>416</v>
      </c>
    </row>
    <row r="130" spans="1:10">
      <c r="A130">
        <v>129</v>
      </c>
      <c r="B130" t="s">
        <v>43</v>
      </c>
      <c r="C130" t="s">
        <v>39</v>
      </c>
      <c r="D130" t="s">
        <v>417</v>
      </c>
      <c r="E130" t="s">
        <v>418</v>
      </c>
      <c r="F130" t="s">
        <v>419</v>
      </c>
      <c r="G130" t="str">
        <f>Hyperlink("http://map.google.com/maps?q=10.7323,78.893","View")</f>
        <v>View</v>
      </c>
      <c r="H130" t="str">
        <f>Hyperlink("http://map.google.com/maps?q=10.7339,78.87","View")</f>
        <v>View</v>
      </c>
      <c r="I130" t="s">
        <v>371</v>
      </c>
      <c r="J130" t="s">
        <v>371</v>
      </c>
    </row>
    <row r="131" spans="1:10">
      <c r="A131">
        <v>130</v>
      </c>
      <c r="B131" t="s">
        <v>73</v>
      </c>
      <c r="C131" t="s">
        <v>69</v>
      </c>
      <c r="D131" t="s">
        <v>420</v>
      </c>
      <c r="E131" t="s">
        <v>421</v>
      </c>
      <c r="F131" t="s">
        <v>422</v>
      </c>
      <c r="G131" t="str">
        <f>Hyperlink("http://map.google.com/maps?q=10.7839,79.1707","View")</f>
        <v>View</v>
      </c>
      <c r="H131" t="str">
        <f>Hyperlink("http://map.google.com/maps?q=10.7989,79.1608","View")</f>
        <v>View</v>
      </c>
      <c r="I131" t="s">
        <v>423</v>
      </c>
      <c r="J131" t="s">
        <v>424</v>
      </c>
    </row>
    <row r="132" spans="1:10">
      <c r="A132">
        <v>131</v>
      </c>
      <c r="B132" t="s">
        <v>33</v>
      </c>
      <c r="C132" t="s">
        <v>14</v>
      </c>
      <c r="D132" t="s">
        <v>425</v>
      </c>
      <c r="E132" t="s">
        <v>426</v>
      </c>
      <c r="F132" t="s">
        <v>427</v>
      </c>
      <c r="G132" t="str">
        <f>Hyperlink("http://map.google.com/maps?q=10.727,79.0478","View")</f>
        <v>View</v>
      </c>
      <c r="H132" t="str">
        <f>Hyperlink("http://map.google.com/maps?q=10.7301,79.022","View")</f>
        <v>View</v>
      </c>
      <c r="I132" t="s">
        <v>116</v>
      </c>
      <c r="J132" t="s">
        <v>428</v>
      </c>
    </row>
    <row r="133" spans="1:10">
      <c r="A133">
        <v>132</v>
      </c>
      <c r="B133" t="s">
        <v>203</v>
      </c>
      <c r="C133" t="s">
        <v>14</v>
      </c>
      <c r="D133" t="s">
        <v>429</v>
      </c>
      <c r="E133" t="s">
        <v>430</v>
      </c>
      <c r="F133" t="s">
        <v>431</v>
      </c>
      <c r="G133" t="str">
        <f>Hyperlink("http://map.google.com/maps?q=10.7659,79.163","View")</f>
        <v>View</v>
      </c>
      <c r="H133" t="str">
        <f>Hyperlink("http://map.google.com/maps?q=10.7337,79.0975","View")</f>
        <v>View</v>
      </c>
      <c r="I133" t="s">
        <v>99</v>
      </c>
      <c r="J133" t="s">
        <v>210</v>
      </c>
    </row>
    <row r="134" spans="1:10">
      <c r="A134">
        <v>133</v>
      </c>
      <c r="B134" t="s">
        <v>55</v>
      </c>
      <c r="C134" t="s">
        <v>39</v>
      </c>
      <c r="D134" t="s">
        <v>432</v>
      </c>
      <c r="E134" t="s">
        <v>433</v>
      </c>
      <c r="F134" t="s">
        <v>434</v>
      </c>
      <c r="G134" t="str">
        <f>Hyperlink("http://map.google.com/maps?q=10.7648,79.1621","View")</f>
        <v>View</v>
      </c>
      <c r="H134" t="str">
        <f>Hyperlink("http://map.google.com/maps?q=10.7316,79.0921","View")</f>
        <v>View</v>
      </c>
      <c r="I134" t="s">
        <v>99</v>
      </c>
      <c r="J134" t="s">
        <v>95</v>
      </c>
    </row>
    <row r="135" spans="1:10">
      <c r="A135">
        <v>134</v>
      </c>
      <c r="B135" t="s">
        <v>73</v>
      </c>
      <c r="C135" t="s">
        <v>69</v>
      </c>
      <c r="D135" t="s">
        <v>435</v>
      </c>
      <c r="E135" t="s">
        <v>436</v>
      </c>
      <c r="F135" t="s">
        <v>437</v>
      </c>
      <c r="G135" t="str">
        <f>Hyperlink("http://map.google.com/maps?q=10.8228,79.1439","View")</f>
        <v>View</v>
      </c>
      <c r="H135" t="str">
        <f>Hyperlink("http://map.google.com/maps?q=10.8333,79.1262","View")</f>
        <v>View</v>
      </c>
      <c r="I135" t="s">
        <v>438</v>
      </c>
      <c r="J135" t="s">
        <v>439</v>
      </c>
    </row>
    <row r="136" spans="1:10">
      <c r="A136">
        <v>135</v>
      </c>
      <c r="B136" t="s">
        <v>13</v>
      </c>
      <c r="C136" t="s">
        <v>14</v>
      </c>
      <c r="D136" t="s">
        <v>440</v>
      </c>
      <c r="E136" t="s">
        <v>441</v>
      </c>
      <c r="F136" t="s">
        <v>442</v>
      </c>
      <c r="G136" t="str">
        <f>Hyperlink("http://map.google.com/maps?q=10.7282,78.5637","View")</f>
        <v>View</v>
      </c>
      <c r="H136" t="str">
        <f>Hyperlink("http://map.google.com/maps?q=10.7107,78.5378","View")</f>
        <v>View</v>
      </c>
      <c r="I136" t="s">
        <v>443</v>
      </c>
      <c r="J136" t="s">
        <v>443</v>
      </c>
    </row>
    <row r="137" spans="1:10">
      <c r="A137">
        <v>136</v>
      </c>
      <c r="B137" t="s">
        <v>168</v>
      </c>
      <c r="C137" t="s">
        <v>14</v>
      </c>
      <c r="D137" t="s">
        <v>444</v>
      </c>
      <c r="E137" t="s">
        <v>445</v>
      </c>
      <c r="F137" t="s">
        <v>437</v>
      </c>
      <c r="G137" t="str">
        <f>Hyperlink("http://map.google.com/maps?q=10.7377,78.844","View")</f>
        <v>View</v>
      </c>
      <c r="H137" t="str">
        <f>Hyperlink("http://map.google.com/maps?q=10.743,78.8347","View")</f>
        <v>View</v>
      </c>
      <c r="I137" t="s">
        <v>371</v>
      </c>
      <c r="J137" t="s">
        <v>382</v>
      </c>
    </row>
    <row r="138" spans="1:10">
      <c r="A138">
        <v>137</v>
      </c>
      <c r="B138" t="s">
        <v>43</v>
      </c>
      <c r="C138" t="s">
        <v>39</v>
      </c>
      <c r="D138" t="s">
        <v>446</v>
      </c>
      <c r="E138" t="s">
        <v>447</v>
      </c>
      <c r="F138" t="s">
        <v>155</v>
      </c>
      <c r="G138" t="str">
        <f>Hyperlink("http://map.google.com/maps?q=10.7756,78.7896","View")</f>
        <v>View</v>
      </c>
      <c r="H138" t="str">
        <f>Hyperlink("http://map.google.com/maps?q=10.7905,78.7684","View")</f>
        <v>View</v>
      </c>
      <c r="I138" t="s">
        <v>448</v>
      </c>
      <c r="J138" t="s">
        <v>449</v>
      </c>
    </row>
    <row r="139" spans="1:10">
      <c r="A139">
        <v>138</v>
      </c>
      <c r="B139" t="s">
        <v>47</v>
      </c>
      <c r="C139" t="s">
        <v>39</v>
      </c>
      <c r="D139" t="s">
        <v>450</v>
      </c>
      <c r="E139" t="s">
        <v>451</v>
      </c>
      <c r="F139" t="s">
        <v>452</v>
      </c>
      <c r="G139" t="str">
        <f>Hyperlink("http://map.google.com/maps?q=10.9246,78.4427","View")</f>
        <v>View</v>
      </c>
      <c r="H139" t="str">
        <f>Hyperlink("http://map.google.com/maps?q=10.953,78.3852","View")</f>
        <v>View</v>
      </c>
      <c r="I139" t="s">
        <v>453</v>
      </c>
      <c r="J139" t="s">
        <v>454</v>
      </c>
    </row>
    <row r="140" spans="1:10">
      <c r="A140">
        <v>139</v>
      </c>
      <c r="B140" t="s">
        <v>172</v>
      </c>
      <c r="C140" t="s">
        <v>39</v>
      </c>
      <c r="D140" t="s">
        <v>455</v>
      </c>
      <c r="E140" t="s">
        <v>456</v>
      </c>
      <c r="F140" t="s">
        <v>142</v>
      </c>
      <c r="G140" t="str">
        <f>Hyperlink("http://map.google.com/maps?q=10.7274,78.9872","View")</f>
        <v>View</v>
      </c>
      <c r="H140" t="str">
        <f>Hyperlink("http://map.google.com/maps?q=10.7168,78.951","View")</f>
        <v>View</v>
      </c>
      <c r="I140" t="s">
        <v>283</v>
      </c>
      <c r="J140" t="s">
        <v>283</v>
      </c>
    </row>
    <row r="141" spans="1:10">
      <c r="A141">
        <v>140</v>
      </c>
      <c r="B141" t="s">
        <v>203</v>
      </c>
      <c r="C141" t="s">
        <v>14</v>
      </c>
      <c r="D141" t="s">
        <v>457</v>
      </c>
      <c r="E141" t="s">
        <v>458</v>
      </c>
      <c r="F141" t="s">
        <v>459</v>
      </c>
      <c r="G141" t="str">
        <f>Hyperlink("http://map.google.com/maps?q=10.7236,79.069","View")</f>
        <v>View</v>
      </c>
      <c r="H141" t="str">
        <f>Hyperlink("http://map.google.com/maps?q=10.7272,79.0375","View")</f>
        <v>View</v>
      </c>
      <c r="I141" t="s">
        <v>112</v>
      </c>
      <c r="J141" t="s">
        <v>316</v>
      </c>
    </row>
    <row r="142" spans="1:10">
      <c r="A142">
        <v>141</v>
      </c>
      <c r="B142" t="s">
        <v>73</v>
      </c>
      <c r="C142" t="s">
        <v>69</v>
      </c>
      <c r="D142" t="s">
        <v>460</v>
      </c>
      <c r="E142" t="s">
        <v>461</v>
      </c>
      <c r="F142" t="s">
        <v>462</v>
      </c>
      <c r="G142" t="str">
        <f>Hyperlink("http://map.google.com/maps?q=10.9495,79.0932","View")</f>
        <v>View</v>
      </c>
      <c r="H142" t="str">
        <f>Hyperlink("http://map.google.com/maps?q=10.9964,79.0826","View")</f>
        <v>View</v>
      </c>
      <c r="I142" t="s">
        <v>463</v>
      </c>
      <c r="J142" t="s">
        <v>332</v>
      </c>
    </row>
    <row r="143" spans="1:10">
      <c r="A143">
        <v>142</v>
      </c>
      <c r="B143" t="s">
        <v>38</v>
      </c>
      <c r="C143" t="s">
        <v>39</v>
      </c>
      <c r="D143" t="s">
        <v>464</v>
      </c>
      <c r="E143" t="s">
        <v>465</v>
      </c>
      <c r="F143" t="s">
        <v>142</v>
      </c>
      <c r="G143" t="str">
        <f>Hyperlink("http://map.google.com/maps?q=10.727,79.0443","View")</f>
        <v>View</v>
      </c>
      <c r="H143" t="str">
        <f>Hyperlink("http://map.google.com/maps?q=10.7301,79.019","View")</f>
        <v>View</v>
      </c>
      <c r="I143" t="s">
        <v>116</v>
      </c>
      <c r="J143" t="s">
        <v>466</v>
      </c>
    </row>
    <row r="144" spans="1:10">
      <c r="A144">
        <v>143</v>
      </c>
      <c r="B144" t="s">
        <v>13</v>
      </c>
      <c r="C144" t="s">
        <v>14</v>
      </c>
      <c r="D144" t="s">
        <v>467</v>
      </c>
      <c r="E144" t="s">
        <v>468</v>
      </c>
      <c r="F144" t="s">
        <v>469</v>
      </c>
      <c r="G144" t="str">
        <f>Hyperlink("http://map.google.com/maps?q=10.7456,78.508","View")</f>
        <v>View</v>
      </c>
      <c r="H144" t="str">
        <f>Hyperlink("http://map.google.com/maps?q=10.7423,78.4902","View")</f>
        <v>View</v>
      </c>
      <c r="I144" t="s">
        <v>470</v>
      </c>
      <c r="J144" t="s">
        <v>471</v>
      </c>
    </row>
    <row r="145" spans="1:10">
      <c r="A145">
        <v>144</v>
      </c>
      <c r="B145" t="s">
        <v>472</v>
      </c>
      <c r="C145" t="s">
        <v>69</v>
      </c>
      <c r="D145" t="s">
        <v>473</v>
      </c>
      <c r="E145" t="s">
        <v>474</v>
      </c>
      <c r="F145" t="s">
        <v>475</v>
      </c>
      <c r="G145" t="str">
        <f>Hyperlink("http://map.google.com/maps?q=10.8181,79.7375","View")</f>
        <v>View</v>
      </c>
      <c r="H145" t="str">
        <f>Hyperlink("http://map.google.com/maps?q=10.8173,79.7096","View")</f>
        <v>View</v>
      </c>
      <c r="I145" t="s">
        <v>19</v>
      </c>
      <c r="J145" t="s">
        <v>19</v>
      </c>
    </row>
    <row r="146" spans="1:10">
      <c r="A146">
        <v>145</v>
      </c>
      <c r="B146" t="s">
        <v>122</v>
      </c>
      <c r="C146" t="s">
        <v>14</v>
      </c>
      <c r="D146" t="s">
        <v>476</v>
      </c>
      <c r="E146" t="s">
        <v>477</v>
      </c>
      <c r="F146" t="s">
        <v>478</v>
      </c>
      <c r="G146" t="str">
        <f>Hyperlink("http://map.google.com/maps?q=10.7358,78.5741","View")</f>
        <v>View</v>
      </c>
      <c r="H146" t="str">
        <f>Hyperlink("http://map.google.com/maps?q=10.7201,78.5506","View")</f>
        <v>View</v>
      </c>
      <c r="I146" t="s">
        <v>443</v>
      </c>
      <c r="J146" t="s">
        <v>443</v>
      </c>
    </row>
    <row r="147" spans="1:10">
      <c r="A147">
        <v>146</v>
      </c>
      <c r="B147" t="s">
        <v>38</v>
      </c>
      <c r="C147" t="s">
        <v>39</v>
      </c>
      <c r="D147" t="s">
        <v>479</v>
      </c>
      <c r="E147" t="s">
        <v>480</v>
      </c>
      <c r="F147" t="s">
        <v>319</v>
      </c>
      <c r="G147" t="str">
        <f>Hyperlink("http://map.google.com/maps?q=10.7287,78.995","View")</f>
        <v>View</v>
      </c>
      <c r="H147" t="str">
        <f>Hyperlink("http://map.google.com/maps?q=10.7231,78.9717","View")</f>
        <v>View</v>
      </c>
      <c r="I147" t="s">
        <v>283</v>
      </c>
      <c r="J147" t="s">
        <v>283</v>
      </c>
    </row>
    <row r="148" spans="1:10">
      <c r="A148">
        <v>147</v>
      </c>
      <c r="B148" t="s">
        <v>172</v>
      </c>
      <c r="C148" t="s">
        <v>39</v>
      </c>
      <c r="D148" t="s">
        <v>481</v>
      </c>
      <c r="E148" t="s">
        <v>482</v>
      </c>
      <c r="F148" t="s">
        <v>102</v>
      </c>
      <c r="G148" t="str">
        <f>Hyperlink("http://map.google.com/maps?q=10.7378,78.8438","View")</f>
        <v>View</v>
      </c>
      <c r="H148" t="str">
        <f>Hyperlink("http://map.google.com/maps?q=10.7457,78.833","View")</f>
        <v>View</v>
      </c>
      <c r="I148" t="s">
        <v>371</v>
      </c>
      <c r="J148" t="s">
        <v>382</v>
      </c>
    </row>
    <row r="149" spans="1:10">
      <c r="A149">
        <v>148</v>
      </c>
      <c r="B149" t="s">
        <v>186</v>
      </c>
      <c r="C149" t="s">
        <v>69</v>
      </c>
      <c r="D149" t="s">
        <v>483</v>
      </c>
      <c r="E149" t="s">
        <v>484</v>
      </c>
      <c r="F149" t="s">
        <v>128</v>
      </c>
      <c r="G149" t="str">
        <f>Hyperlink("http://map.google.com/maps?q=10.9263,79.1032","View")</f>
        <v>View</v>
      </c>
      <c r="H149" t="str">
        <f>Hyperlink("http://map.google.com/maps?q=10.9455,79.0949","View")</f>
        <v>View</v>
      </c>
      <c r="I149" t="s">
        <v>485</v>
      </c>
      <c r="J149" t="s">
        <v>463</v>
      </c>
    </row>
    <row r="150" spans="1:10">
      <c r="A150">
        <v>149</v>
      </c>
      <c r="B150" t="s">
        <v>213</v>
      </c>
      <c r="C150" t="s">
        <v>69</v>
      </c>
      <c r="D150" t="s">
        <v>486</v>
      </c>
      <c r="E150" t="s">
        <v>487</v>
      </c>
      <c r="F150" t="s">
        <v>161</v>
      </c>
      <c r="G150" t="str">
        <f>Hyperlink("http://map.google.com/maps?q=10.9301,79.104","View")</f>
        <v>View</v>
      </c>
      <c r="H150" t="str">
        <f>Hyperlink("http://map.google.com/maps?q=10.9615,79.0885","View")</f>
        <v>View</v>
      </c>
      <c r="I150" t="s">
        <v>485</v>
      </c>
      <c r="J150" t="s">
        <v>463</v>
      </c>
    </row>
    <row r="151" spans="1:10">
      <c r="A151">
        <v>150</v>
      </c>
      <c r="B151" t="s">
        <v>68</v>
      </c>
      <c r="C151" t="s">
        <v>69</v>
      </c>
      <c r="D151" t="s">
        <v>488</v>
      </c>
      <c r="E151" t="s">
        <v>489</v>
      </c>
      <c r="F151" t="s">
        <v>266</v>
      </c>
      <c r="G151" t="str">
        <f>Hyperlink("http://map.google.com/maps?q=10.809,79.1531","View")</f>
        <v>View</v>
      </c>
      <c r="H151" t="str">
        <f>Hyperlink("http://map.google.com/maps?q=10.828,79.1401","View")</f>
        <v>View</v>
      </c>
      <c r="I151" t="s">
        <v>424</v>
      </c>
      <c r="J151" t="s">
        <v>438</v>
      </c>
    </row>
    <row r="152" spans="1:10">
      <c r="A152">
        <v>151</v>
      </c>
      <c r="B152" t="s">
        <v>76</v>
      </c>
      <c r="C152" t="s">
        <v>69</v>
      </c>
      <c r="D152" t="s">
        <v>490</v>
      </c>
      <c r="E152" t="s">
        <v>491</v>
      </c>
      <c r="F152" t="s">
        <v>266</v>
      </c>
      <c r="G152" t="str">
        <f>Hyperlink("http://map.google.com/maps?q=10.8087,79.1533","View")</f>
        <v>View</v>
      </c>
      <c r="H152" t="str">
        <f>Hyperlink("http://map.google.com/maps?q=10.8277,79.1403","View")</f>
        <v>View</v>
      </c>
      <c r="I152" t="s">
        <v>424</v>
      </c>
      <c r="J152" t="s">
        <v>438</v>
      </c>
    </row>
    <row r="153" spans="1:10">
      <c r="A153">
        <v>152</v>
      </c>
      <c r="B153" t="s">
        <v>294</v>
      </c>
      <c r="C153" t="s">
        <v>14</v>
      </c>
      <c r="D153" t="s">
        <v>492</v>
      </c>
      <c r="E153" t="s">
        <v>493</v>
      </c>
      <c r="F153" t="s">
        <v>102</v>
      </c>
      <c r="G153" t="str">
        <f>Hyperlink("http://map.google.com/maps?q=10.7906,79.3376","View")</f>
        <v>View</v>
      </c>
      <c r="H153" t="str">
        <f>Hyperlink("http://map.google.com/maps?q=10.7922,79.3049","View")</f>
        <v>View</v>
      </c>
      <c r="I153" t="s">
        <v>167</v>
      </c>
      <c r="J153" t="s">
        <v>346</v>
      </c>
    </row>
    <row r="154" spans="1:10">
      <c r="A154">
        <v>153</v>
      </c>
      <c r="B154" t="s">
        <v>20</v>
      </c>
      <c r="C154" t="s">
        <v>14</v>
      </c>
      <c r="D154" t="s">
        <v>494</v>
      </c>
      <c r="E154" t="s">
        <v>495</v>
      </c>
      <c r="F154" t="s">
        <v>496</v>
      </c>
      <c r="G154" t="str">
        <f>Hyperlink("http://map.google.com/maps?q=10.7377,78.8439","View")</f>
        <v>View</v>
      </c>
      <c r="H154" t="str">
        <f>Hyperlink("http://map.google.com/maps?q=10.7462,78.5916","View")</f>
        <v>View</v>
      </c>
      <c r="I154" t="s">
        <v>371</v>
      </c>
      <c r="J154" t="s">
        <v>383</v>
      </c>
    </row>
    <row r="155" spans="1:10">
      <c r="A155">
        <v>154</v>
      </c>
      <c r="B155" t="s">
        <v>203</v>
      </c>
      <c r="C155" t="s">
        <v>14</v>
      </c>
      <c r="D155" t="s">
        <v>497</v>
      </c>
      <c r="E155" t="s">
        <v>498</v>
      </c>
      <c r="F155" t="s">
        <v>266</v>
      </c>
      <c r="G155" t="str">
        <f>Hyperlink("http://map.google.com/maps?q=10.735,78.8649","View")</f>
        <v>View</v>
      </c>
      <c r="H155" t="str">
        <f>Hyperlink("http://map.google.com/maps?q=10.7401,78.8371","View")</f>
        <v>View</v>
      </c>
      <c r="I155" t="s">
        <v>371</v>
      </c>
      <c r="J155" t="s">
        <v>412</v>
      </c>
    </row>
    <row r="156" spans="1:10">
      <c r="A156">
        <v>155</v>
      </c>
      <c r="B156" t="s">
        <v>38</v>
      </c>
      <c r="C156" t="s">
        <v>39</v>
      </c>
      <c r="D156" t="s">
        <v>499</v>
      </c>
      <c r="E156" t="s">
        <v>500</v>
      </c>
      <c r="F156" t="s">
        <v>102</v>
      </c>
      <c r="G156" t="str">
        <f>Hyperlink("http://map.google.com/maps?q=10.731,78.9037","View")</f>
        <v>View</v>
      </c>
      <c r="H156" t="str">
        <f>Hyperlink("http://map.google.com/maps?q=10.7327,78.8786","View")</f>
        <v>View</v>
      </c>
      <c r="I156" t="s">
        <v>371</v>
      </c>
      <c r="J156" t="s">
        <v>371</v>
      </c>
    </row>
    <row r="157" spans="1:10">
      <c r="A157">
        <v>156</v>
      </c>
      <c r="B157" t="s">
        <v>294</v>
      </c>
      <c r="C157" t="s">
        <v>14</v>
      </c>
      <c r="D157" t="s">
        <v>501</v>
      </c>
      <c r="E157" t="s">
        <v>502</v>
      </c>
      <c r="F157" t="s">
        <v>266</v>
      </c>
      <c r="G157" t="str">
        <f>Hyperlink("http://map.google.com/maps?q=10.7894,79.2755","View")</f>
        <v>View</v>
      </c>
      <c r="H157" t="str">
        <f>Hyperlink("http://map.google.com/maps?q=10.7806,79.2646","View")</f>
        <v>View</v>
      </c>
      <c r="I157" t="s">
        <v>503</v>
      </c>
      <c r="J157" t="s">
        <v>220</v>
      </c>
    </row>
    <row r="158" spans="1:10">
      <c r="A158">
        <v>157</v>
      </c>
      <c r="B158" t="s">
        <v>472</v>
      </c>
      <c r="C158" t="s">
        <v>69</v>
      </c>
      <c r="D158" t="s">
        <v>504</v>
      </c>
      <c r="E158" t="s">
        <v>505</v>
      </c>
      <c r="F158" t="s">
        <v>266</v>
      </c>
      <c r="G158" t="str">
        <f>Hyperlink("http://map.google.com/maps?q=10.8172,79.646","View")</f>
        <v>View</v>
      </c>
      <c r="H158" t="str">
        <f>Hyperlink("http://map.google.com/maps?q=10.8157,79.6213","View")</f>
        <v>View</v>
      </c>
      <c r="I158" t="s">
        <v>19</v>
      </c>
      <c r="J158" t="s">
        <v>29</v>
      </c>
    </row>
    <row r="159" spans="1:10">
      <c r="A159">
        <v>158</v>
      </c>
      <c r="B159" t="s">
        <v>59</v>
      </c>
      <c r="C159" t="s">
        <v>39</v>
      </c>
      <c r="D159" t="s">
        <v>506</v>
      </c>
      <c r="E159" t="s">
        <v>507</v>
      </c>
      <c r="F159" t="s">
        <v>125</v>
      </c>
      <c r="G159" t="str">
        <f>Hyperlink("http://map.google.com/maps?q=10.9285,78.4387","View")</f>
        <v>View</v>
      </c>
      <c r="H159" t="str">
        <f>Hyperlink("http://map.google.com/maps?q=10.9516,78.3913","View")</f>
        <v>View</v>
      </c>
      <c r="I159" t="s">
        <v>453</v>
      </c>
      <c r="J159" t="s">
        <v>453</v>
      </c>
    </row>
    <row r="160" spans="1:10">
      <c r="A160">
        <v>159</v>
      </c>
      <c r="B160" t="s">
        <v>68</v>
      </c>
      <c r="C160" t="s">
        <v>69</v>
      </c>
      <c r="D160" t="s">
        <v>508</v>
      </c>
      <c r="E160" t="s">
        <v>509</v>
      </c>
      <c r="F160" t="s">
        <v>102</v>
      </c>
      <c r="G160" t="str">
        <f>Hyperlink("http://map.google.com/maps?q=10.9222,79.1022","View")</f>
        <v>View</v>
      </c>
      <c r="H160" t="str">
        <f>Hyperlink("http://map.google.com/maps?q=10.9377,79.0995","View")</f>
        <v>View</v>
      </c>
      <c r="I160" t="s">
        <v>485</v>
      </c>
      <c r="J160" t="s">
        <v>510</v>
      </c>
    </row>
    <row r="161" spans="1:10">
      <c r="A161">
        <v>160</v>
      </c>
      <c r="B161" t="s">
        <v>76</v>
      </c>
      <c r="C161" t="s">
        <v>69</v>
      </c>
      <c r="D161" t="s">
        <v>511</v>
      </c>
      <c r="E161" t="s">
        <v>512</v>
      </c>
      <c r="F161" t="s">
        <v>102</v>
      </c>
      <c r="G161" t="str">
        <f>Hyperlink("http://map.google.com/maps?q=10.9224,79.1022","View")</f>
        <v>View</v>
      </c>
      <c r="H161" t="str">
        <f>Hyperlink("http://map.google.com/maps?q=10.938,79.0993","View")</f>
        <v>View</v>
      </c>
      <c r="I161" t="s">
        <v>485</v>
      </c>
      <c r="J161" t="s">
        <v>510</v>
      </c>
    </row>
    <row r="162" spans="1:10">
      <c r="A162">
        <v>161</v>
      </c>
      <c r="B162" t="s">
        <v>13</v>
      </c>
      <c r="C162" t="s">
        <v>14</v>
      </c>
      <c r="D162" t="s">
        <v>513</v>
      </c>
      <c r="E162" t="s">
        <v>514</v>
      </c>
      <c r="F162" t="s">
        <v>28</v>
      </c>
      <c r="G162" t="str">
        <f>Hyperlink("http://map.google.com/maps?q=10.733,78.2735","View")</f>
        <v>View</v>
      </c>
      <c r="H162" t="str">
        <f>Hyperlink("http://map.google.com/maps?q=10.7252,78.2084","View")</f>
        <v>View</v>
      </c>
      <c r="I162" t="s">
        <v>515</v>
      </c>
      <c r="J162" t="s">
        <v>516</v>
      </c>
    </row>
    <row r="163" spans="1:10">
      <c r="A163">
        <v>162</v>
      </c>
      <c r="B163" t="s">
        <v>203</v>
      </c>
      <c r="C163" t="s">
        <v>14</v>
      </c>
      <c r="D163" t="s">
        <v>517</v>
      </c>
      <c r="E163" t="s">
        <v>518</v>
      </c>
      <c r="F163" t="s">
        <v>519</v>
      </c>
      <c r="G163" t="str">
        <f>Hyperlink("http://map.google.com/maps?q=10.7607,78.8075","View")</f>
        <v>View</v>
      </c>
      <c r="H163" t="str">
        <f>Hyperlink("http://map.google.com/maps?q=10.7452,78.5884","View")</f>
        <v>View</v>
      </c>
      <c r="I163" t="s">
        <v>520</v>
      </c>
      <c r="J163" t="s">
        <v>383</v>
      </c>
    </row>
    <row r="164" spans="1:10">
      <c r="A164">
        <v>163</v>
      </c>
      <c r="B164" t="s">
        <v>83</v>
      </c>
      <c r="C164" t="s">
        <v>69</v>
      </c>
      <c r="D164" t="s">
        <v>521</v>
      </c>
      <c r="E164" t="s">
        <v>522</v>
      </c>
      <c r="F164" t="s">
        <v>523</v>
      </c>
      <c r="G164" t="str">
        <f>Hyperlink("http://map.google.com/maps?q=11.0013,79.0816","View")</f>
        <v>View</v>
      </c>
      <c r="H164" t="str">
        <f>Hyperlink("http://map.google.com/maps?q=11.0296,79.071","View")</f>
        <v>View</v>
      </c>
      <c r="I164" t="s">
        <v>332</v>
      </c>
      <c r="J164" t="s">
        <v>332</v>
      </c>
    </row>
    <row r="165" spans="1:10">
      <c r="A165">
        <v>164</v>
      </c>
      <c r="B165" t="s">
        <v>68</v>
      </c>
      <c r="C165" t="s">
        <v>69</v>
      </c>
      <c r="D165" t="s">
        <v>524</v>
      </c>
      <c r="E165" t="s">
        <v>525</v>
      </c>
      <c r="F165" t="s">
        <v>25</v>
      </c>
      <c r="G165" t="str">
        <f>Hyperlink("http://map.google.com/maps?q=10.9868,79.0832","View")</f>
        <v>View</v>
      </c>
      <c r="H165" t="str">
        <f>Hyperlink("http://map.google.com/maps?q=11.0043,79.0807","View")</f>
        <v>View</v>
      </c>
      <c r="I165" t="s">
        <v>332</v>
      </c>
      <c r="J165" t="s">
        <v>526</v>
      </c>
    </row>
    <row r="166" spans="1:10">
      <c r="A166">
        <v>165</v>
      </c>
      <c r="B166" t="s">
        <v>76</v>
      </c>
      <c r="C166" t="s">
        <v>69</v>
      </c>
      <c r="D166" t="s">
        <v>527</v>
      </c>
      <c r="E166" t="s">
        <v>525</v>
      </c>
      <c r="F166" t="s">
        <v>102</v>
      </c>
      <c r="G166" t="str">
        <f>Hyperlink("http://map.google.com/maps?q=10.9869,79.0831","View")</f>
        <v>View</v>
      </c>
      <c r="H166" t="str">
        <f>Hyperlink("http://map.google.com/maps?q=11.0095,79.0791","View")</f>
        <v>View</v>
      </c>
      <c r="I166" t="s">
        <v>332</v>
      </c>
      <c r="J166" t="s">
        <v>332</v>
      </c>
    </row>
    <row r="167" spans="1:10">
      <c r="A167">
        <v>166</v>
      </c>
      <c r="B167" t="s">
        <v>294</v>
      </c>
      <c r="C167" t="s">
        <v>14</v>
      </c>
      <c r="D167" t="s">
        <v>528</v>
      </c>
      <c r="E167" t="s">
        <v>529</v>
      </c>
      <c r="F167" t="s">
        <v>530</v>
      </c>
      <c r="G167" t="str">
        <f>Hyperlink("http://map.google.com/maps?q=10.7785,79.1665","View")</f>
        <v>View</v>
      </c>
      <c r="H167" t="str">
        <f>Hyperlink("http://map.google.com/maps?q=10.7302,79.0889","View")</f>
        <v>View</v>
      </c>
      <c r="I167" t="s">
        <v>234</v>
      </c>
      <c r="J167" t="s">
        <v>95</v>
      </c>
    </row>
    <row r="168" spans="1:10">
      <c r="A168">
        <v>167</v>
      </c>
      <c r="B168" t="s">
        <v>298</v>
      </c>
      <c r="C168" t="s">
        <v>39</v>
      </c>
      <c r="D168" t="s">
        <v>531</v>
      </c>
      <c r="E168" t="s">
        <v>532</v>
      </c>
      <c r="F168" t="s">
        <v>530</v>
      </c>
      <c r="G168" t="str">
        <f>Hyperlink("http://map.google.com/maps?q=10.7767,79.166","View")</f>
        <v>View</v>
      </c>
      <c r="H168" t="str">
        <f>Hyperlink("http://map.google.com/maps?q=10.7306,79.0898","View")</f>
        <v>View</v>
      </c>
      <c r="I168" t="s">
        <v>533</v>
      </c>
      <c r="J168" t="s">
        <v>95</v>
      </c>
    </row>
    <row r="169" spans="1:10">
      <c r="A169">
        <v>168</v>
      </c>
      <c r="B169" t="s">
        <v>302</v>
      </c>
      <c r="C169" t="s">
        <v>39</v>
      </c>
      <c r="D169" t="s">
        <v>534</v>
      </c>
      <c r="E169" t="s">
        <v>535</v>
      </c>
      <c r="F169" t="s">
        <v>536</v>
      </c>
      <c r="G169" t="str">
        <f>Hyperlink("http://map.google.com/maps?q=10.7743,79.1653","View")</f>
        <v>View</v>
      </c>
      <c r="H169" t="str">
        <f>Hyperlink("http://map.google.com/maps?q=10.7313,79.0916","View")</f>
        <v>View</v>
      </c>
      <c r="I169" t="s">
        <v>94</v>
      </c>
      <c r="J169" t="s">
        <v>95</v>
      </c>
    </row>
    <row r="170" spans="1:10">
      <c r="A170">
        <v>169</v>
      </c>
      <c r="B170" t="s">
        <v>64</v>
      </c>
      <c r="C170" t="s">
        <v>39</v>
      </c>
      <c r="D170" t="s">
        <v>537</v>
      </c>
      <c r="E170" t="s">
        <v>538</v>
      </c>
      <c r="F170" t="s">
        <v>17</v>
      </c>
      <c r="G170" t="str">
        <f>Hyperlink("http://map.google.com/maps?q=10.9221,78.446","View")</f>
        <v>View</v>
      </c>
      <c r="H170" t="str">
        <f>Hyperlink("http://map.google.com/maps?q=10.9531,78.3842","View")</f>
        <v>View</v>
      </c>
      <c r="I170" t="s">
        <v>453</v>
      </c>
      <c r="J170" t="s">
        <v>454</v>
      </c>
    </row>
    <row r="171" spans="1:10">
      <c r="A171">
        <v>170</v>
      </c>
      <c r="B171" t="s">
        <v>175</v>
      </c>
      <c r="C171" t="s">
        <v>39</v>
      </c>
      <c r="D171" t="s">
        <v>539</v>
      </c>
      <c r="E171" t="s">
        <v>540</v>
      </c>
      <c r="F171" t="s">
        <v>161</v>
      </c>
      <c r="G171" t="str">
        <f>Hyperlink("http://map.google.com/maps?q=10.9441,78.4193","View")</f>
        <v>View</v>
      </c>
      <c r="H171" t="str">
        <f>Hyperlink("http://map.google.com/maps?q=10.9537,78.3727","View")</f>
        <v>View</v>
      </c>
      <c r="I171" t="s">
        <v>453</v>
      </c>
      <c r="J171" t="s">
        <v>454</v>
      </c>
    </row>
    <row r="172" spans="1:10">
      <c r="A172">
        <v>171</v>
      </c>
      <c r="B172" t="s">
        <v>43</v>
      </c>
      <c r="C172" t="s">
        <v>39</v>
      </c>
      <c r="D172" t="s">
        <v>541</v>
      </c>
      <c r="E172" t="s">
        <v>542</v>
      </c>
      <c r="F172" t="s">
        <v>543</v>
      </c>
      <c r="G172" t="str">
        <f>Hyperlink("http://map.google.com/maps?q=10.935,78.4327","View")</f>
        <v>View</v>
      </c>
      <c r="H172" t="str">
        <f>Hyperlink("http://map.google.com/maps?q=10.9542,78.3711","View")</f>
        <v>View</v>
      </c>
      <c r="I172" t="s">
        <v>544</v>
      </c>
      <c r="J172" t="s">
        <v>454</v>
      </c>
    </row>
    <row r="173" spans="1:10">
      <c r="A173">
        <v>172</v>
      </c>
      <c r="B173" t="s">
        <v>320</v>
      </c>
      <c r="C173" t="s">
        <v>69</v>
      </c>
      <c r="D173" t="s">
        <v>545</v>
      </c>
      <c r="E173" t="s">
        <v>546</v>
      </c>
      <c r="F173" t="s">
        <v>155</v>
      </c>
      <c r="G173" t="str">
        <f>Hyperlink("http://map.google.com/maps?q=10.9274,79.1034","View")</f>
        <v>View</v>
      </c>
      <c r="H173" t="str">
        <f>Hyperlink("http://map.google.com/maps?q=10.9477,79.0939","View")</f>
        <v>View</v>
      </c>
      <c r="I173" t="s">
        <v>485</v>
      </c>
      <c r="J173" t="s">
        <v>463</v>
      </c>
    </row>
    <row r="174" spans="1:10">
      <c r="A174">
        <v>173</v>
      </c>
      <c r="B174" t="s">
        <v>320</v>
      </c>
      <c r="C174" t="s">
        <v>69</v>
      </c>
      <c r="D174" t="s">
        <v>547</v>
      </c>
      <c r="E174" t="s">
        <v>548</v>
      </c>
      <c r="F174" t="s">
        <v>155</v>
      </c>
      <c r="G174" t="str">
        <f>Hyperlink("http://map.google.com/maps?q=11.0068,79.0799","View")</f>
        <v>View</v>
      </c>
      <c r="H174" t="str">
        <f>Hyperlink("http://map.google.com/maps?q=11.037,79.0686","View")</f>
        <v>View</v>
      </c>
      <c r="I174" t="s">
        <v>526</v>
      </c>
      <c r="J174" t="s">
        <v>332</v>
      </c>
    </row>
    <row r="175" spans="1:10">
      <c r="A175">
        <v>174</v>
      </c>
      <c r="B175" t="s">
        <v>294</v>
      </c>
      <c r="C175" t="s">
        <v>14</v>
      </c>
      <c r="D175" t="s">
        <v>549</v>
      </c>
      <c r="E175" t="s">
        <v>550</v>
      </c>
      <c r="F175" t="s">
        <v>266</v>
      </c>
      <c r="G175" t="str">
        <f>Hyperlink("http://map.google.com/maps?q=10.7267,79.0642","View")</f>
        <v>View</v>
      </c>
      <c r="H175" t="str">
        <f>Hyperlink("http://map.google.com/maps?q=10.7282,79.0326","View")</f>
        <v>View</v>
      </c>
      <c r="I175" t="s">
        <v>116</v>
      </c>
      <c r="J175" t="s">
        <v>113</v>
      </c>
    </row>
    <row r="176" spans="1:10">
      <c r="A176">
        <v>175</v>
      </c>
      <c r="B176" t="s">
        <v>472</v>
      </c>
      <c r="C176" t="s">
        <v>69</v>
      </c>
      <c r="D176" t="s">
        <v>551</v>
      </c>
      <c r="E176" t="s">
        <v>552</v>
      </c>
      <c r="F176" t="s">
        <v>553</v>
      </c>
      <c r="G176" t="str">
        <f>Hyperlink("http://map.google.com/maps?q=10.7785,79.3693","View")</f>
        <v>View</v>
      </c>
      <c r="H176" t="str">
        <f>Hyperlink("http://map.google.com/maps?q=10.7922,79.305","View")</f>
        <v>View</v>
      </c>
      <c r="I176" t="s">
        <v>167</v>
      </c>
      <c r="J176" t="s">
        <v>346</v>
      </c>
    </row>
    <row r="177" spans="1:10">
      <c r="A177">
        <v>176</v>
      </c>
      <c r="B177" t="s">
        <v>310</v>
      </c>
      <c r="C177" t="s">
        <v>69</v>
      </c>
      <c r="D177" t="s">
        <v>554</v>
      </c>
      <c r="E177" t="s">
        <v>555</v>
      </c>
      <c r="F177" t="s">
        <v>556</v>
      </c>
      <c r="G177" t="str">
        <f>Hyperlink("http://map.google.com/maps?q=10.9281,79.1034","View")</f>
        <v>View</v>
      </c>
      <c r="H177" t="str">
        <f>Hyperlink("http://map.google.com/maps?q=10.9395,79.0984","View")</f>
        <v>View</v>
      </c>
      <c r="I177" t="s">
        <v>485</v>
      </c>
      <c r="J177" t="s">
        <v>463</v>
      </c>
    </row>
    <row r="178" spans="1:10">
      <c r="A178">
        <v>177</v>
      </c>
      <c r="B178" t="s">
        <v>310</v>
      </c>
      <c r="C178" t="s">
        <v>69</v>
      </c>
      <c r="D178" t="s">
        <v>557</v>
      </c>
      <c r="E178" t="s">
        <v>558</v>
      </c>
      <c r="F178" t="s">
        <v>559</v>
      </c>
      <c r="G178" t="str">
        <f>Hyperlink("http://map.google.com/maps?q=10.9281,79.1034","View")</f>
        <v>View</v>
      </c>
      <c r="H178" t="str">
        <f>Hyperlink("http://map.google.com/maps?q=10.9395,79.0984","View")</f>
        <v>View</v>
      </c>
      <c r="I178" t="s">
        <v>485</v>
      </c>
      <c r="J178" t="s">
        <v>463</v>
      </c>
    </row>
    <row r="179" spans="1:10">
      <c r="A179">
        <v>178</v>
      </c>
      <c r="B179" t="s">
        <v>51</v>
      </c>
      <c r="C179" t="s">
        <v>39</v>
      </c>
      <c r="D179" t="s">
        <v>560</v>
      </c>
      <c r="E179" t="s">
        <v>561</v>
      </c>
      <c r="F179" t="s">
        <v>266</v>
      </c>
      <c r="G179" t="str">
        <f>Hyperlink("http://map.google.com/maps?q=10.7921,78.7648","View")</f>
        <v>View</v>
      </c>
      <c r="H179" t="str">
        <f>Hyperlink("http://map.google.com/maps?q=10.8017,78.7423","View")</f>
        <v>View</v>
      </c>
      <c r="I179" t="s">
        <v>562</v>
      </c>
      <c r="J179" t="s">
        <v>563</v>
      </c>
    </row>
    <row r="180" spans="1:10">
      <c r="A180">
        <v>179</v>
      </c>
      <c r="B180" t="s">
        <v>310</v>
      </c>
      <c r="C180" t="s">
        <v>69</v>
      </c>
      <c r="D180" t="s">
        <v>564</v>
      </c>
      <c r="E180" t="s">
        <v>565</v>
      </c>
      <c r="F180" t="s">
        <v>566</v>
      </c>
      <c r="G180" t="str">
        <f>Hyperlink("http://map.google.com/maps?q=10.9631,79.0876","View")</f>
        <v>View</v>
      </c>
      <c r="H180" t="str">
        <f>Hyperlink("http://map.google.com/maps?q=10.9827,79.0833","View")</f>
        <v>View</v>
      </c>
      <c r="I180" t="s">
        <v>463</v>
      </c>
      <c r="J180" t="s">
        <v>332</v>
      </c>
    </row>
    <row r="181" spans="1:10">
      <c r="A181">
        <v>180</v>
      </c>
      <c r="B181" t="s">
        <v>307</v>
      </c>
      <c r="C181" t="s">
        <v>69</v>
      </c>
      <c r="D181" t="s">
        <v>567</v>
      </c>
      <c r="E181" t="s">
        <v>568</v>
      </c>
      <c r="F181" t="s">
        <v>102</v>
      </c>
      <c r="G181" t="str">
        <f>Hyperlink("http://map.google.com/maps?q=10.9653,79.0867","View")</f>
        <v>View</v>
      </c>
      <c r="H181" t="str">
        <f>Hyperlink("http://map.google.com/maps?q=10.9838,79.0832","View")</f>
        <v>View</v>
      </c>
      <c r="I181" t="s">
        <v>463</v>
      </c>
      <c r="J181" t="s">
        <v>332</v>
      </c>
    </row>
    <row r="182" spans="1:10">
      <c r="A182">
        <v>181</v>
      </c>
      <c r="B182" t="s">
        <v>310</v>
      </c>
      <c r="C182" t="s">
        <v>69</v>
      </c>
      <c r="D182" t="s">
        <v>569</v>
      </c>
      <c r="E182" t="s">
        <v>570</v>
      </c>
      <c r="F182" t="s">
        <v>571</v>
      </c>
      <c r="G182" t="str">
        <f>Hyperlink("http://map.google.com/maps?q=10.9631,79.0876","View")</f>
        <v>View</v>
      </c>
      <c r="H182" t="str">
        <f>Hyperlink("http://map.google.com/maps?q=10.9827,79.0833","View")</f>
        <v>View</v>
      </c>
      <c r="I182" t="s">
        <v>463</v>
      </c>
      <c r="J182" t="s">
        <v>332</v>
      </c>
    </row>
    <row r="183" spans="1:10">
      <c r="A183">
        <v>182</v>
      </c>
      <c r="B183" t="s">
        <v>51</v>
      </c>
      <c r="C183" t="s">
        <v>39</v>
      </c>
      <c r="D183" t="s">
        <v>572</v>
      </c>
      <c r="E183" t="s">
        <v>573</v>
      </c>
      <c r="F183" t="s">
        <v>266</v>
      </c>
      <c r="G183" t="str">
        <f>Hyperlink("http://map.google.com/maps?q=10.8207,78.7122","View")</f>
        <v>View</v>
      </c>
      <c r="H183" t="str">
        <f>Hyperlink("http://map.google.com/maps?q=10.8352,78.7048","View")</f>
        <v>View</v>
      </c>
      <c r="I183" t="s">
        <v>574</v>
      </c>
      <c r="J183" t="s">
        <v>575</v>
      </c>
    </row>
    <row r="184" spans="1:10">
      <c r="A184">
        <v>183</v>
      </c>
      <c r="B184" t="s">
        <v>294</v>
      </c>
      <c r="C184" t="s">
        <v>14</v>
      </c>
      <c r="D184" t="s">
        <v>576</v>
      </c>
      <c r="E184" t="s">
        <v>577</v>
      </c>
      <c r="F184" t="s">
        <v>17</v>
      </c>
      <c r="G184" t="str">
        <f>Hyperlink("http://map.google.com/maps?q=10.729,78.9973","View")</f>
        <v>View</v>
      </c>
      <c r="H184" t="str">
        <f>Hyperlink("http://map.google.com/maps?q=10.7208,78.9377","View")</f>
        <v>View</v>
      </c>
      <c r="I184" t="s">
        <v>283</v>
      </c>
      <c r="J184" t="s">
        <v>376</v>
      </c>
    </row>
    <row r="185" spans="1:10">
      <c r="A185">
        <v>184</v>
      </c>
      <c r="B185" t="s">
        <v>307</v>
      </c>
      <c r="C185" t="s">
        <v>69</v>
      </c>
      <c r="D185" t="s">
        <v>578</v>
      </c>
      <c r="E185" t="s">
        <v>579</v>
      </c>
      <c r="F185" t="s">
        <v>266</v>
      </c>
      <c r="G185" t="str">
        <f>Hyperlink("http://map.google.com/maps?q=11.0023,79.0813","View")</f>
        <v>View</v>
      </c>
      <c r="H185" t="str">
        <f>Hyperlink("http://map.google.com/maps?q=11.0252,79.0734","View")</f>
        <v>View</v>
      </c>
      <c r="I185" t="s">
        <v>332</v>
      </c>
      <c r="J185" t="s">
        <v>332</v>
      </c>
    </row>
    <row r="186" spans="1:10">
      <c r="A186">
        <v>185</v>
      </c>
      <c r="B186" t="s">
        <v>302</v>
      </c>
      <c r="C186" t="s">
        <v>39</v>
      </c>
      <c r="D186" t="s">
        <v>580</v>
      </c>
      <c r="E186" t="s">
        <v>581</v>
      </c>
      <c r="F186" t="s">
        <v>582</v>
      </c>
      <c r="G186" t="str">
        <f>Hyperlink("http://map.google.com/maps?q=10.7255,78.9216","View")</f>
        <v>View</v>
      </c>
      <c r="H186" t="str">
        <f>Hyperlink("http://map.google.com/maps?q=10.7279,78.9151","View")</f>
        <v>View</v>
      </c>
      <c r="I186" t="s">
        <v>376</v>
      </c>
      <c r="J186" t="s">
        <v>376</v>
      </c>
    </row>
    <row r="187" spans="1:10">
      <c r="A187">
        <v>186</v>
      </c>
      <c r="B187" t="s">
        <v>203</v>
      </c>
      <c r="C187" t="s">
        <v>14</v>
      </c>
      <c r="D187" t="s">
        <v>583</v>
      </c>
      <c r="E187" t="s">
        <v>584</v>
      </c>
      <c r="F187" t="s">
        <v>161</v>
      </c>
      <c r="G187" t="str">
        <f>Hyperlink("http://map.google.com/maps?q=10.7339,78.2819","View")</f>
        <v>View</v>
      </c>
      <c r="H187" t="str">
        <f>Hyperlink("http://map.google.com/maps?q=10.7307,78.24","View")</f>
        <v>View</v>
      </c>
      <c r="I187" t="s">
        <v>515</v>
      </c>
      <c r="J187" t="s">
        <v>516</v>
      </c>
    </row>
    <row r="188" spans="1:10">
      <c r="A188">
        <v>187</v>
      </c>
      <c r="B188" t="s">
        <v>288</v>
      </c>
      <c r="C188" t="s">
        <v>69</v>
      </c>
      <c r="D188" t="s">
        <v>585</v>
      </c>
      <c r="E188" t="s">
        <v>586</v>
      </c>
      <c r="F188" t="s">
        <v>102</v>
      </c>
      <c r="G188" t="str">
        <f>Hyperlink("http://map.google.com/maps?q=10.9355,79.1009","View")</f>
        <v>View</v>
      </c>
      <c r="H188" t="str">
        <f>Hyperlink("http://map.google.com/maps?q=10.9572,79.0904","View")</f>
        <v>View</v>
      </c>
      <c r="I188" t="s">
        <v>341</v>
      </c>
      <c r="J188" t="s">
        <v>463</v>
      </c>
    </row>
    <row r="189" spans="1:10">
      <c r="A189">
        <v>188</v>
      </c>
      <c r="B189" t="s">
        <v>87</v>
      </c>
      <c r="C189" t="s">
        <v>39</v>
      </c>
      <c r="D189" t="s">
        <v>587</v>
      </c>
      <c r="E189" t="s">
        <v>588</v>
      </c>
      <c r="F189" t="s">
        <v>589</v>
      </c>
      <c r="G189" t="str">
        <f>Hyperlink("http://map.google.com/maps?q=10.7684,79.1643","View")</f>
        <v>View</v>
      </c>
      <c r="H189" t="str">
        <f>Hyperlink("http://map.google.com/maps?q=10.7321,79.0935","View")</f>
        <v>View</v>
      </c>
      <c r="I189" t="s">
        <v>99</v>
      </c>
      <c r="J189" t="s">
        <v>95</v>
      </c>
    </row>
    <row r="190" spans="1:10">
      <c r="A190">
        <v>189</v>
      </c>
      <c r="B190" t="s">
        <v>472</v>
      </c>
      <c r="C190" t="s">
        <v>69</v>
      </c>
      <c r="D190" t="s">
        <v>590</v>
      </c>
      <c r="E190" t="s">
        <v>591</v>
      </c>
      <c r="F190" t="s">
        <v>102</v>
      </c>
      <c r="G190" t="str">
        <f>Hyperlink("http://map.google.com/maps?q=10.9362,79.1005","View")</f>
        <v>View</v>
      </c>
      <c r="H190" t="str">
        <f>Hyperlink("http://map.google.com/maps?q=10.9721,79.0837","View")</f>
        <v>View</v>
      </c>
      <c r="I190" t="s">
        <v>341</v>
      </c>
      <c r="J190" t="s">
        <v>463</v>
      </c>
    </row>
    <row r="191" spans="1:10">
      <c r="A191">
        <v>190</v>
      </c>
      <c r="B191" t="s">
        <v>288</v>
      </c>
      <c r="C191" t="s">
        <v>69</v>
      </c>
      <c r="D191" t="s">
        <v>590</v>
      </c>
      <c r="E191" t="s">
        <v>592</v>
      </c>
      <c r="F191" t="s">
        <v>25</v>
      </c>
      <c r="G191" t="str">
        <f>Hyperlink("http://map.google.com/maps?q=10.9776,79.0836","View")</f>
        <v>View</v>
      </c>
      <c r="H191" t="str">
        <f>Hyperlink("http://map.google.com/maps?q=10.9964,79.0827","View")</f>
        <v>View</v>
      </c>
      <c r="I191" t="s">
        <v>332</v>
      </c>
      <c r="J191" t="s">
        <v>332</v>
      </c>
    </row>
    <row r="192" spans="1:10">
      <c r="A192">
        <v>191</v>
      </c>
      <c r="B192" t="s">
        <v>122</v>
      </c>
      <c r="C192" t="s">
        <v>14</v>
      </c>
      <c r="D192" t="s">
        <v>593</v>
      </c>
      <c r="E192" t="s">
        <v>594</v>
      </c>
      <c r="F192" t="s">
        <v>17</v>
      </c>
      <c r="G192" t="str">
        <f>Hyperlink("http://map.google.com/maps?q=10.7393,78.3105","View")</f>
        <v>View</v>
      </c>
      <c r="H192" t="str">
        <f>Hyperlink("http://map.google.com/maps?q=10.7324,78.2571","View")</f>
        <v>View</v>
      </c>
      <c r="I192" t="s">
        <v>515</v>
      </c>
      <c r="J192" t="s">
        <v>515</v>
      </c>
    </row>
    <row r="193" spans="1:10">
      <c r="A193">
        <v>192</v>
      </c>
      <c r="B193" t="s">
        <v>51</v>
      </c>
      <c r="C193" t="s">
        <v>39</v>
      </c>
      <c r="D193" t="s">
        <v>595</v>
      </c>
      <c r="E193" t="s">
        <v>596</v>
      </c>
      <c r="F193" t="s">
        <v>125</v>
      </c>
      <c r="G193" t="str">
        <f>Hyperlink("http://map.google.com/maps?q=10.9326,78.4357","View")</f>
        <v>View</v>
      </c>
      <c r="H193" t="str">
        <f>Hyperlink("http://map.google.com/maps?q=10.9521,78.3893","View")</f>
        <v>View</v>
      </c>
      <c r="I193" t="s">
        <v>453</v>
      </c>
      <c r="J193" t="s">
        <v>453</v>
      </c>
    </row>
    <row r="194" spans="1:10">
      <c r="A194">
        <v>193</v>
      </c>
      <c r="B194" t="s">
        <v>55</v>
      </c>
      <c r="C194" t="s">
        <v>39</v>
      </c>
      <c r="D194" t="s">
        <v>597</v>
      </c>
      <c r="E194" t="s">
        <v>598</v>
      </c>
      <c r="F194" t="s">
        <v>224</v>
      </c>
      <c r="G194" t="str">
        <f>Hyperlink("http://map.google.com/maps?q=10.9391,78.4269","View")</f>
        <v>View</v>
      </c>
      <c r="H194" t="str">
        <f>Hyperlink("http://map.google.com/maps?q=10.9539,78.3723","View")</f>
        <v>View</v>
      </c>
      <c r="I194" t="s">
        <v>453</v>
      </c>
      <c r="J194" t="s">
        <v>454</v>
      </c>
    </row>
    <row r="195" spans="1:10">
      <c r="A195">
        <v>194</v>
      </c>
      <c r="B195" t="s">
        <v>298</v>
      </c>
      <c r="C195" t="s">
        <v>39</v>
      </c>
      <c r="D195" t="s">
        <v>599</v>
      </c>
      <c r="E195" t="s">
        <v>600</v>
      </c>
      <c r="F195" t="s">
        <v>255</v>
      </c>
      <c r="G195" t="str">
        <f>Hyperlink("http://map.google.com/maps?q=10.7462,78.8327","View")</f>
        <v>View</v>
      </c>
      <c r="H195" t="str">
        <f>Hyperlink("http://map.google.com/maps?q=10.7569,78.8126","View")</f>
        <v>View</v>
      </c>
      <c r="I195" t="s">
        <v>382</v>
      </c>
      <c r="J195" t="s">
        <v>601</v>
      </c>
    </row>
    <row r="196" spans="1:10">
      <c r="A196">
        <v>195</v>
      </c>
      <c r="B196" t="s">
        <v>122</v>
      </c>
      <c r="C196" t="s">
        <v>14</v>
      </c>
      <c r="D196" t="s">
        <v>602</v>
      </c>
      <c r="E196" t="s">
        <v>603</v>
      </c>
      <c r="F196" t="s">
        <v>266</v>
      </c>
      <c r="G196" t="str">
        <f>Hyperlink("http://map.google.com/maps?q=10.7287,78.2104","View")</f>
        <v>View</v>
      </c>
      <c r="H196" t="str">
        <f>Hyperlink("http://map.google.com/maps?q=10.7235,78.1972","View")</f>
        <v>View</v>
      </c>
      <c r="I196" t="s">
        <v>516</v>
      </c>
      <c r="J196" t="s">
        <v>516</v>
      </c>
    </row>
    <row r="197" spans="1:10">
      <c r="A197">
        <v>196</v>
      </c>
      <c r="B197" t="s">
        <v>147</v>
      </c>
      <c r="C197" t="s">
        <v>14</v>
      </c>
      <c r="D197" t="s">
        <v>604</v>
      </c>
      <c r="E197" t="s">
        <v>605</v>
      </c>
      <c r="F197" t="s">
        <v>523</v>
      </c>
      <c r="G197" t="str">
        <f>Hyperlink("http://map.google.com/maps?q=10.7268,79.0622","View")</f>
        <v>View</v>
      </c>
      <c r="H197" t="str">
        <f>Hyperlink("http://map.google.com/maps?q=10.7294,79.0287","View")</f>
        <v>View</v>
      </c>
      <c r="I197" t="s">
        <v>116</v>
      </c>
      <c r="J197" t="s">
        <v>606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2" r:id="rId_hyperlink_1" tooltip="View"/>
    <hyperlink ref="H2" r:id="rId_hyperlink_2" tooltip="View"/>
    <hyperlink ref="G3" r:id="rId_hyperlink_3" tooltip="View"/>
    <hyperlink ref="H3" r:id="rId_hyperlink_4" tooltip="View"/>
    <hyperlink ref="G4" r:id="rId_hyperlink_5" tooltip="View"/>
    <hyperlink ref="H4" r:id="rId_hyperlink_6" tooltip="View"/>
    <hyperlink ref="G5" r:id="rId_hyperlink_7" tooltip="View"/>
    <hyperlink ref="H5" r:id="rId_hyperlink_8" tooltip="View"/>
    <hyperlink ref="G6" r:id="rId_hyperlink_9" tooltip="View"/>
    <hyperlink ref="H6" r:id="rId_hyperlink_10" tooltip="View"/>
    <hyperlink ref="G7" r:id="rId_hyperlink_11" tooltip="View"/>
    <hyperlink ref="H7" r:id="rId_hyperlink_12" tooltip="View"/>
    <hyperlink ref="G8" r:id="rId_hyperlink_13" tooltip="View"/>
    <hyperlink ref="H8" r:id="rId_hyperlink_14" tooltip="View"/>
    <hyperlink ref="G9" r:id="rId_hyperlink_15" tooltip="View"/>
    <hyperlink ref="H9" r:id="rId_hyperlink_16" tooltip="View"/>
    <hyperlink ref="G10" r:id="rId_hyperlink_17" tooltip="View"/>
    <hyperlink ref="H10" r:id="rId_hyperlink_18" tooltip="View"/>
    <hyperlink ref="G11" r:id="rId_hyperlink_19" tooltip="View"/>
    <hyperlink ref="H11" r:id="rId_hyperlink_20" tooltip="View"/>
    <hyperlink ref="G12" r:id="rId_hyperlink_21" tooltip="View"/>
    <hyperlink ref="H12" r:id="rId_hyperlink_22" tooltip="View"/>
    <hyperlink ref="G13" r:id="rId_hyperlink_23" tooltip="View"/>
    <hyperlink ref="H13" r:id="rId_hyperlink_24" tooltip="View"/>
    <hyperlink ref="G14" r:id="rId_hyperlink_25" tooltip="View"/>
    <hyperlink ref="H14" r:id="rId_hyperlink_26" tooltip="View"/>
    <hyperlink ref="G15" r:id="rId_hyperlink_27" tooltip="View"/>
    <hyperlink ref="H15" r:id="rId_hyperlink_28" tooltip="View"/>
    <hyperlink ref="G16" r:id="rId_hyperlink_29" tooltip="View"/>
    <hyperlink ref="H16" r:id="rId_hyperlink_30" tooltip="View"/>
    <hyperlink ref="G17" r:id="rId_hyperlink_31" tooltip="View"/>
    <hyperlink ref="H17" r:id="rId_hyperlink_32" tooltip="View"/>
    <hyperlink ref="G18" r:id="rId_hyperlink_33" tooltip="View"/>
    <hyperlink ref="H18" r:id="rId_hyperlink_34" tooltip="View"/>
    <hyperlink ref="G19" r:id="rId_hyperlink_35" tooltip="View"/>
    <hyperlink ref="H19" r:id="rId_hyperlink_36" tooltip="View"/>
    <hyperlink ref="G20" r:id="rId_hyperlink_37" tooltip="View"/>
    <hyperlink ref="H20" r:id="rId_hyperlink_38" tooltip="View"/>
    <hyperlink ref="G21" r:id="rId_hyperlink_39" tooltip="View"/>
    <hyperlink ref="H21" r:id="rId_hyperlink_40" tooltip="View"/>
    <hyperlink ref="G22" r:id="rId_hyperlink_41" tooltip="View"/>
    <hyperlink ref="H22" r:id="rId_hyperlink_42" tooltip="View"/>
    <hyperlink ref="G23" r:id="rId_hyperlink_43" tooltip="View"/>
    <hyperlink ref="H23" r:id="rId_hyperlink_44" tooltip="View"/>
    <hyperlink ref="G24" r:id="rId_hyperlink_45" tooltip="View"/>
    <hyperlink ref="H24" r:id="rId_hyperlink_46" tooltip="View"/>
    <hyperlink ref="G25" r:id="rId_hyperlink_47" tooltip="View"/>
    <hyperlink ref="H25" r:id="rId_hyperlink_48" tooltip="View"/>
    <hyperlink ref="G26" r:id="rId_hyperlink_49" tooltip="View"/>
    <hyperlink ref="H26" r:id="rId_hyperlink_50" tooltip="View"/>
    <hyperlink ref="G27" r:id="rId_hyperlink_51" tooltip="View"/>
    <hyperlink ref="H27" r:id="rId_hyperlink_52" tooltip="View"/>
    <hyperlink ref="G28" r:id="rId_hyperlink_53" tooltip="View"/>
    <hyperlink ref="H28" r:id="rId_hyperlink_54" tooltip="View"/>
    <hyperlink ref="G29" r:id="rId_hyperlink_55" tooltip="View"/>
    <hyperlink ref="H29" r:id="rId_hyperlink_56" tooltip="View"/>
    <hyperlink ref="G30" r:id="rId_hyperlink_57" tooltip="View"/>
    <hyperlink ref="H30" r:id="rId_hyperlink_58" tooltip="View"/>
    <hyperlink ref="G31" r:id="rId_hyperlink_59" tooltip="View"/>
    <hyperlink ref="H31" r:id="rId_hyperlink_60" tooltip="View"/>
    <hyperlink ref="G32" r:id="rId_hyperlink_61" tooltip="View"/>
    <hyperlink ref="H32" r:id="rId_hyperlink_62" tooltip="View"/>
    <hyperlink ref="G33" r:id="rId_hyperlink_63" tooltip="View"/>
    <hyperlink ref="H33" r:id="rId_hyperlink_64" tooltip="View"/>
    <hyperlink ref="G34" r:id="rId_hyperlink_65" tooltip="View"/>
    <hyperlink ref="H34" r:id="rId_hyperlink_66" tooltip="View"/>
    <hyperlink ref="G35" r:id="rId_hyperlink_67" tooltip="View"/>
    <hyperlink ref="H35" r:id="rId_hyperlink_68" tooltip="View"/>
    <hyperlink ref="G36" r:id="rId_hyperlink_69" tooltip="View"/>
    <hyperlink ref="H36" r:id="rId_hyperlink_70" tooltip="View"/>
    <hyperlink ref="G37" r:id="rId_hyperlink_71" tooltip="View"/>
    <hyperlink ref="H37" r:id="rId_hyperlink_72" tooltip="View"/>
    <hyperlink ref="G38" r:id="rId_hyperlink_73" tooltip="View"/>
    <hyperlink ref="H38" r:id="rId_hyperlink_74" tooltip="View"/>
    <hyperlink ref="G39" r:id="rId_hyperlink_75" tooltip="View"/>
    <hyperlink ref="H39" r:id="rId_hyperlink_76" tooltip="View"/>
    <hyperlink ref="G40" r:id="rId_hyperlink_77" tooltip="View"/>
    <hyperlink ref="H40" r:id="rId_hyperlink_78" tooltip="View"/>
    <hyperlink ref="G41" r:id="rId_hyperlink_79" tooltip="View"/>
    <hyperlink ref="H41" r:id="rId_hyperlink_80" tooltip="View"/>
    <hyperlink ref="G42" r:id="rId_hyperlink_81" tooltip="View"/>
    <hyperlink ref="H42" r:id="rId_hyperlink_82" tooltip="View"/>
    <hyperlink ref="G43" r:id="rId_hyperlink_83" tooltip="View"/>
    <hyperlink ref="H43" r:id="rId_hyperlink_84" tooltip="View"/>
    <hyperlink ref="G44" r:id="rId_hyperlink_85" tooltip="View"/>
    <hyperlink ref="H44" r:id="rId_hyperlink_86" tooltip="View"/>
    <hyperlink ref="G45" r:id="rId_hyperlink_87" tooltip="View"/>
    <hyperlink ref="H45" r:id="rId_hyperlink_88" tooltip="View"/>
    <hyperlink ref="G46" r:id="rId_hyperlink_89" tooltip="View"/>
    <hyperlink ref="H46" r:id="rId_hyperlink_90" tooltip="View"/>
    <hyperlink ref="G47" r:id="rId_hyperlink_91" tooltip="View"/>
    <hyperlink ref="H47" r:id="rId_hyperlink_92" tooltip="View"/>
    <hyperlink ref="G48" r:id="rId_hyperlink_93" tooltip="View"/>
    <hyperlink ref="H48" r:id="rId_hyperlink_94" tooltip="View"/>
    <hyperlink ref="G49" r:id="rId_hyperlink_95" tooltip="View"/>
    <hyperlink ref="H49" r:id="rId_hyperlink_96" tooltip="View"/>
    <hyperlink ref="G50" r:id="rId_hyperlink_97" tooltip="View"/>
    <hyperlink ref="H50" r:id="rId_hyperlink_98" tooltip="View"/>
    <hyperlink ref="G51" r:id="rId_hyperlink_99" tooltip="View"/>
    <hyperlink ref="H51" r:id="rId_hyperlink_100" tooltip="View"/>
    <hyperlink ref="G52" r:id="rId_hyperlink_101" tooltip="View"/>
    <hyperlink ref="H52" r:id="rId_hyperlink_102" tooltip="View"/>
    <hyperlink ref="G53" r:id="rId_hyperlink_103" tooltip="View"/>
    <hyperlink ref="H53" r:id="rId_hyperlink_104" tooltip="View"/>
    <hyperlink ref="G54" r:id="rId_hyperlink_105" tooltip="View"/>
    <hyperlink ref="H54" r:id="rId_hyperlink_106" tooltip="View"/>
    <hyperlink ref="G55" r:id="rId_hyperlink_107" tooltip="View"/>
    <hyperlink ref="H55" r:id="rId_hyperlink_108" tooltip="View"/>
    <hyperlink ref="G56" r:id="rId_hyperlink_109" tooltip="View"/>
    <hyperlink ref="H56" r:id="rId_hyperlink_110" tooltip="View"/>
    <hyperlink ref="G57" r:id="rId_hyperlink_111" tooltip="View"/>
    <hyperlink ref="H57" r:id="rId_hyperlink_112" tooltip="View"/>
    <hyperlink ref="G58" r:id="rId_hyperlink_113" tooltip="View"/>
    <hyperlink ref="H58" r:id="rId_hyperlink_114" tooltip="View"/>
    <hyperlink ref="G59" r:id="rId_hyperlink_115" tooltip="View"/>
    <hyperlink ref="H59" r:id="rId_hyperlink_116" tooltip="View"/>
    <hyperlink ref="G60" r:id="rId_hyperlink_117" tooltip="View"/>
    <hyperlink ref="H60" r:id="rId_hyperlink_118" tooltip="View"/>
    <hyperlink ref="G61" r:id="rId_hyperlink_119" tooltip="View"/>
    <hyperlink ref="H61" r:id="rId_hyperlink_120" tooltip="View"/>
    <hyperlink ref="G62" r:id="rId_hyperlink_121" tooltip="View"/>
    <hyperlink ref="H62" r:id="rId_hyperlink_122" tooltip="View"/>
    <hyperlink ref="G63" r:id="rId_hyperlink_123" tooltip="View"/>
    <hyperlink ref="H63" r:id="rId_hyperlink_124" tooltip="View"/>
    <hyperlink ref="G64" r:id="rId_hyperlink_125" tooltip="View"/>
    <hyperlink ref="H64" r:id="rId_hyperlink_126" tooltip="View"/>
    <hyperlink ref="G65" r:id="rId_hyperlink_127" tooltip="View"/>
    <hyperlink ref="H65" r:id="rId_hyperlink_128" tooltip="View"/>
    <hyperlink ref="G66" r:id="rId_hyperlink_129" tooltip="View"/>
    <hyperlink ref="H66" r:id="rId_hyperlink_130" tooltip="View"/>
    <hyperlink ref="G67" r:id="rId_hyperlink_131" tooltip="View"/>
    <hyperlink ref="H67" r:id="rId_hyperlink_132" tooltip="View"/>
    <hyperlink ref="G68" r:id="rId_hyperlink_133" tooltip="View"/>
    <hyperlink ref="H68" r:id="rId_hyperlink_134" tooltip="View"/>
    <hyperlink ref="G69" r:id="rId_hyperlink_135" tooltip="View"/>
    <hyperlink ref="H69" r:id="rId_hyperlink_136" tooltip="View"/>
    <hyperlink ref="G70" r:id="rId_hyperlink_137" tooltip="View"/>
    <hyperlink ref="H70" r:id="rId_hyperlink_138" tooltip="View"/>
    <hyperlink ref="G71" r:id="rId_hyperlink_139" tooltip="View"/>
    <hyperlink ref="H71" r:id="rId_hyperlink_140" tooltip="View"/>
    <hyperlink ref="G72" r:id="rId_hyperlink_141" tooltip="View"/>
    <hyperlink ref="H72" r:id="rId_hyperlink_142" tooltip="View"/>
    <hyperlink ref="G73" r:id="rId_hyperlink_143" tooltip="View"/>
    <hyperlink ref="H73" r:id="rId_hyperlink_144" tooltip="View"/>
    <hyperlink ref="G74" r:id="rId_hyperlink_145" tooltip="View"/>
    <hyperlink ref="H74" r:id="rId_hyperlink_146" tooltip="View"/>
    <hyperlink ref="G75" r:id="rId_hyperlink_147" tooltip="View"/>
    <hyperlink ref="H75" r:id="rId_hyperlink_148" tooltip="View"/>
    <hyperlink ref="G76" r:id="rId_hyperlink_149" tooltip="View"/>
    <hyperlink ref="H76" r:id="rId_hyperlink_150" tooltip="View"/>
    <hyperlink ref="G77" r:id="rId_hyperlink_151" tooltip="View"/>
    <hyperlink ref="H77" r:id="rId_hyperlink_152" tooltip="View"/>
    <hyperlink ref="G78" r:id="rId_hyperlink_153" tooltip="View"/>
    <hyperlink ref="H78" r:id="rId_hyperlink_154" tooltip="View"/>
    <hyperlink ref="G79" r:id="rId_hyperlink_155" tooltip="View"/>
    <hyperlink ref="H79" r:id="rId_hyperlink_156" tooltip="View"/>
    <hyperlink ref="G80" r:id="rId_hyperlink_157" tooltip="View"/>
    <hyperlink ref="H80" r:id="rId_hyperlink_158" tooltip="View"/>
    <hyperlink ref="G81" r:id="rId_hyperlink_159" tooltip="View"/>
    <hyperlink ref="H81" r:id="rId_hyperlink_160" tooltip="View"/>
    <hyperlink ref="G82" r:id="rId_hyperlink_161" tooltip="View"/>
    <hyperlink ref="H82" r:id="rId_hyperlink_162" tooltip="View"/>
    <hyperlink ref="G83" r:id="rId_hyperlink_163" tooltip="View"/>
    <hyperlink ref="H83" r:id="rId_hyperlink_164" tooltip="View"/>
    <hyperlink ref="G84" r:id="rId_hyperlink_165" tooltip="View"/>
    <hyperlink ref="H84" r:id="rId_hyperlink_166" tooltip="View"/>
    <hyperlink ref="G85" r:id="rId_hyperlink_167" tooltip="View"/>
    <hyperlink ref="H85" r:id="rId_hyperlink_168" tooltip="View"/>
    <hyperlink ref="G86" r:id="rId_hyperlink_169" tooltip="View"/>
    <hyperlink ref="H86" r:id="rId_hyperlink_170" tooltip="View"/>
    <hyperlink ref="G87" r:id="rId_hyperlink_171" tooltip="View"/>
    <hyperlink ref="H87" r:id="rId_hyperlink_172" tooltip="View"/>
    <hyperlink ref="G88" r:id="rId_hyperlink_173" tooltip="View"/>
    <hyperlink ref="H88" r:id="rId_hyperlink_174" tooltip="View"/>
    <hyperlink ref="G89" r:id="rId_hyperlink_175" tooltip="View"/>
    <hyperlink ref="H89" r:id="rId_hyperlink_176" tooltip="View"/>
    <hyperlink ref="G90" r:id="rId_hyperlink_177" tooltip="View"/>
    <hyperlink ref="H90" r:id="rId_hyperlink_178" tooltip="View"/>
    <hyperlink ref="G91" r:id="rId_hyperlink_179" tooltip="View"/>
    <hyperlink ref="H91" r:id="rId_hyperlink_180" tooltip="View"/>
    <hyperlink ref="G92" r:id="rId_hyperlink_181" tooltip="View"/>
    <hyperlink ref="H92" r:id="rId_hyperlink_182" tooltip="View"/>
    <hyperlink ref="G93" r:id="rId_hyperlink_183" tooltip="View"/>
    <hyperlink ref="H93" r:id="rId_hyperlink_184" tooltip="View"/>
    <hyperlink ref="G94" r:id="rId_hyperlink_185" tooltip="View"/>
    <hyperlink ref="H94" r:id="rId_hyperlink_186" tooltip="View"/>
    <hyperlink ref="G95" r:id="rId_hyperlink_187" tooltip="View"/>
    <hyperlink ref="H95" r:id="rId_hyperlink_188" tooltip="View"/>
    <hyperlink ref="G96" r:id="rId_hyperlink_189" tooltip="View"/>
    <hyperlink ref="H96" r:id="rId_hyperlink_190" tooltip="View"/>
    <hyperlink ref="G97" r:id="rId_hyperlink_191" tooltip="View"/>
    <hyperlink ref="H97" r:id="rId_hyperlink_192" tooltip="View"/>
    <hyperlink ref="G98" r:id="rId_hyperlink_193" tooltip="View"/>
    <hyperlink ref="H98" r:id="rId_hyperlink_194" tooltip="View"/>
    <hyperlink ref="G99" r:id="rId_hyperlink_195" tooltip="View"/>
    <hyperlink ref="H99" r:id="rId_hyperlink_196" tooltip="View"/>
    <hyperlink ref="G100" r:id="rId_hyperlink_197" tooltip="View"/>
    <hyperlink ref="H100" r:id="rId_hyperlink_198" tooltip="View"/>
    <hyperlink ref="G101" r:id="rId_hyperlink_199" tooltip="View"/>
    <hyperlink ref="H101" r:id="rId_hyperlink_200" tooltip="View"/>
    <hyperlink ref="G102" r:id="rId_hyperlink_201" tooltip="View"/>
    <hyperlink ref="H102" r:id="rId_hyperlink_202" tooltip="View"/>
    <hyperlink ref="G103" r:id="rId_hyperlink_203" tooltip="View"/>
    <hyperlink ref="H103" r:id="rId_hyperlink_204" tooltip="View"/>
    <hyperlink ref="G104" r:id="rId_hyperlink_205" tooltip="View"/>
    <hyperlink ref="H104" r:id="rId_hyperlink_206" tooltip="View"/>
    <hyperlink ref="G105" r:id="rId_hyperlink_207" tooltip="View"/>
    <hyperlink ref="H105" r:id="rId_hyperlink_208" tooltip="View"/>
    <hyperlink ref="G106" r:id="rId_hyperlink_209" tooltip="View"/>
    <hyperlink ref="H106" r:id="rId_hyperlink_210" tooltip="View"/>
    <hyperlink ref="G107" r:id="rId_hyperlink_211" tooltip="View"/>
    <hyperlink ref="H107" r:id="rId_hyperlink_212" tooltip="View"/>
    <hyperlink ref="G108" r:id="rId_hyperlink_213" tooltip="View"/>
    <hyperlink ref="H108" r:id="rId_hyperlink_214" tooltip="View"/>
    <hyperlink ref="G109" r:id="rId_hyperlink_215" tooltip="View"/>
    <hyperlink ref="H109" r:id="rId_hyperlink_216" tooltip="View"/>
    <hyperlink ref="G110" r:id="rId_hyperlink_217" tooltip="View"/>
    <hyperlink ref="H110" r:id="rId_hyperlink_218" tooltip="View"/>
    <hyperlink ref="G111" r:id="rId_hyperlink_219" tooltip="View"/>
    <hyperlink ref="H111" r:id="rId_hyperlink_220" tooltip="View"/>
    <hyperlink ref="G112" r:id="rId_hyperlink_221" tooltip="View"/>
    <hyperlink ref="H112" r:id="rId_hyperlink_222" tooltip="View"/>
    <hyperlink ref="G113" r:id="rId_hyperlink_223" tooltip="View"/>
    <hyperlink ref="H113" r:id="rId_hyperlink_224" tooltip="View"/>
    <hyperlink ref="G114" r:id="rId_hyperlink_225" tooltip="View"/>
    <hyperlink ref="H114" r:id="rId_hyperlink_226" tooltip="View"/>
    <hyperlink ref="G115" r:id="rId_hyperlink_227" tooltip="View"/>
    <hyperlink ref="H115" r:id="rId_hyperlink_228" tooltip="View"/>
    <hyperlink ref="G116" r:id="rId_hyperlink_229" tooltip="View"/>
    <hyperlink ref="H116" r:id="rId_hyperlink_230" tooltip="View"/>
    <hyperlink ref="G117" r:id="rId_hyperlink_231" tooltip="View"/>
    <hyperlink ref="H117" r:id="rId_hyperlink_232" tooltip="View"/>
    <hyperlink ref="G118" r:id="rId_hyperlink_233" tooltip="View"/>
    <hyperlink ref="H118" r:id="rId_hyperlink_234" tooltip="View"/>
    <hyperlink ref="G119" r:id="rId_hyperlink_235" tooltip="View"/>
    <hyperlink ref="H119" r:id="rId_hyperlink_236" tooltip="View"/>
    <hyperlink ref="G120" r:id="rId_hyperlink_237" tooltip="View"/>
    <hyperlink ref="H120" r:id="rId_hyperlink_238" tooltip="View"/>
    <hyperlink ref="G121" r:id="rId_hyperlink_239" tooltip="View"/>
    <hyperlink ref="H121" r:id="rId_hyperlink_240" tooltip="View"/>
    <hyperlink ref="G122" r:id="rId_hyperlink_241" tooltip="View"/>
    <hyperlink ref="H122" r:id="rId_hyperlink_242" tooltip="View"/>
    <hyperlink ref="G123" r:id="rId_hyperlink_243" tooltip="View"/>
    <hyperlink ref="H123" r:id="rId_hyperlink_244" tooltip="View"/>
    <hyperlink ref="G124" r:id="rId_hyperlink_245" tooltip="View"/>
    <hyperlink ref="H124" r:id="rId_hyperlink_246" tooltip="View"/>
    <hyperlink ref="G125" r:id="rId_hyperlink_247" tooltip="View"/>
    <hyperlink ref="H125" r:id="rId_hyperlink_248" tooltip="View"/>
    <hyperlink ref="G126" r:id="rId_hyperlink_249" tooltip="View"/>
    <hyperlink ref="H126" r:id="rId_hyperlink_250" tooltip="View"/>
    <hyperlink ref="G127" r:id="rId_hyperlink_251" tooltip="View"/>
    <hyperlink ref="H127" r:id="rId_hyperlink_252" tooltip="View"/>
    <hyperlink ref="G128" r:id="rId_hyperlink_253" tooltip="View"/>
    <hyperlink ref="H128" r:id="rId_hyperlink_254" tooltip="View"/>
    <hyperlink ref="G129" r:id="rId_hyperlink_255" tooltip="View"/>
    <hyperlink ref="H129" r:id="rId_hyperlink_256" tooltip="View"/>
    <hyperlink ref="G130" r:id="rId_hyperlink_257" tooltip="View"/>
    <hyperlink ref="H130" r:id="rId_hyperlink_258" tooltip="View"/>
    <hyperlink ref="G131" r:id="rId_hyperlink_259" tooltip="View"/>
    <hyperlink ref="H131" r:id="rId_hyperlink_260" tooltip="View"/>
    <hyperlink ref="G132" r:id="rId_hyperlink_261" tooltip="View"/>
    <hyperlink ref="H132" r:id="rId_hyperlink_262" tooltip="View"/>
    <hyperlink ref="G133" r:id="rId_hyperlink_263" tooltip="View"/>
    <hyperlink ref="H133" r:id="rId_hyperlink_264" tooltip="View"/>
    <hyperlink ref="G134" r:id="rId_hyperlink_265" tooltip="View"/>
    <hyperlink ref="H134" r:id="rId_hyperlink_266" tooltip="View"/>
    <hyperlink ref="G135" r:id="rId_hyperlink_267" tooltip="View"/>
    <hyperlink ref="H135" r:id="rId_hyperlink_268" tooltip="View"/>
    <hyperlink ref="G136" r:id="rId_hyperlink_269" tooltip="View"/>
    <hyperlink ref="H136" r:id="rId_hyperlink_270" tooltip="View"/>
    <hyperlink ref="G137" r:id="rId_hyperlink_271" tooltip="View"/>
    <hyperlink ref="H137" r:id="rId_hyperlink_272" tooltip="View"/>
    <hyperlink ref="G138" r:id="rId_hyperlink_273" tooltip="View"/>
    <hyperlink ref="H138" r:id="rId_hyperlink_274" tooltip="View"/>
    <hyperlink ref="G139" r:id="rId_hyperlink_275" tooltip="View"/>
    <hyperlink ref="H139" r:id="rId_hyperlink_276" tooltip="View"/>
    <hyperlink ref="G140" r:id="rId_hyperlink_277" tooltip="View"/>
    <hyperlink ref="H140" r:id="rId_hyperlink_278" tooltip="View"/>
    <hyperlink ref="G141" r:id="rId_hyperlink_279" tooltip="View"/>
    <hyperlink ref="H141" r:id="rId_hyperlink_280" tooltip="View"/>
    <hyperlink ref="G142" r:id="rId_hyperlink_281" tooltip="View"/>
    <hyperlink ref="H142" r:id="rId_hyperlink_282" tooltip="View"/>
    <hyperlink ref="G143" r:id="rId_hyperlink_283" tooltip="View"/>
    <hyperlink ref="H143" r:id="rId_hyperlink_284" tooltip="View"/>
    <hyperlink ref="G144" r:id="rId_hyperlink_285" tooltip="View"/>
    <hyperlink ref="H144" r:id="rId_hyperlink_286" tooltip="View"/>
    <hyperlink ref="G145" r:id="rId_hyperlink_287" tooltip="View"/>
    <hyperlink ref="H145" r:id="rId_hyperlink_288" tooltip="View"/>
    <hyperlink ref="G146" r:id="rId_hyperlink_289" tooltip="View"/>
    <hyperlink ref="H146" r:id="rId_hyperlink_290" tooltip="View"/>
    <hyperlink ref="G147" r:id="rId_hyperlink_291" tooltip="View"/>
    <hyperlink ref="H147" r:id="rId_hyperlink_292" tooltip="View"/>
    <hyperlink ref="G148" r:id="rId_hyperlink_293" tooltip="View"/>
    <hyperlink ref="H148" r:id="rId_hyperlink_294" tooltip="View"/>
    <hyperlink ref="G149" r:id="rId_hyperlink_295" tooltip="View"/>
    <hyperlink ref="H149" r:id="rId_hyperlink_296" tooltip="View"/>
    <hyperlink ref="G150" r:id="rId_hyperlink_297" tooltip="View"/>
    <hyperlink ref="H150" r:id="rId_hyperlink_298" tooltip="View"/>
    <hyperlink ref="G151" r:id="rId_hyperlink_299" tooltip="View"/>
    <hyperlink ref="H151" r:id="rId_hyperlink_300" tooltip="View"/>
    <hyperlink ref="G152" r:id="rId_hyperlink_301" tooltip="View"/>
    <hyperlink ref="H152" r:id="rId_hyperlink_302" tooltip="View"/>
    <hyperlink ref="G153" r:id="rId_hyperlink_303" tooltip="View"/>
    <hyperlink ref="H153" r:id="rId_hyperlink_304" tooltip="View"/>
    <hyperlink ref="G154" r:id="rId_hyperlink_305" tooltip="View"/>
    <hyperlink ref="H154" r:id="rId_hyperlink_306" tooltip="View"/>
    <hyperlink ref="G155" r:id="rId_hyperlink_307" tooltip="View"/>
    <hyperlink ref="H155" r:id="rId_hyperlink_308" tooltip="View"/>
    <hyperlink ref="G156" r:id="rId_hyperlink_309" tooltip="View"/>
    <hyperlink ref="H156" r:id="rId_hyperlink_310" tooltip="View"/>
    <hyperlink ref="G157" r:id="rId_hyperlink_311" tooltip="View"/>
    <hyperlink ref="H157" r:id="rId_hyperlink_312" tooltip="View"/>
    <hyperlink ref="G158" r:id="rId_hyperlink_313" tooltip="View"/>
    <hyperlink ref="H158" r:id="rId_hyperlink_314" tooltip="View"/>
    <hyperlink ref="G159" r:id="rId_hyperlink_315" tooltip="View"/>
    <hyperlink ref="H159" r:id="rId_hyperlink_316" tooltip="View"/>
    <hyperlink ref="G160" r:id="rId_hyperlink_317" tooltip="View"/>
    <hyperlink ref="H160" r:id="rId_hyperlink_318" tooltip="View"/>
    <hyperlink ref="G161" r:id="rId_hyperlink_319" tooltip="View"/>
    <hyperlink ref="H161" r:id="rId_hyperlink_320" tooltip="View"/>
    <hyperlink ref="G162" r:id="rId_hyperlink_321" tooltip="View"/>
    <hyperlink ref="H162" r:id="rId_hyperlink_322" tooltip="View"/>
    <hyperlink ref="G163" r:id="rId_hyperlink_323" tooltip="View"/>
    <hyperlink ref="H163" r:id="rId_hyperlink_324" tooltip="View"/>
    <hyperlink ref="G164" r:id="rId_hyperlink_325" tooltip="View"/>
    <hyperlink ref="H164" r:id="rId_hyperlink_326" tooltip="View"/>
    <hyperlink ref="G165" r:id="rId_hyperlink_327" tooltip="View"/>
    <hyperlink ref="H165" r:id="rId_hyperlink_328" tooltip="View"/>
    <hyperlink ref="G166" r:id="rId_hyperlink_329" tooltip="View"/>
    <hyperlink ref="H166" r:id="rId_hyperlink_330" tooltip="View"/>
    <hyperlink ref="G167" r:id="rId_hyperlink_331" tooltip="View"/>
    <hyperlink ref="H167" r:id="rId_hyperlink_332" tooltip="View"/>
    <hyperlink ref="G168" r:id="rId_hyperlink_333" tooltip="View"/>
    <hyperlink ref="H168" r:id="rId_hyperlink_334" tooltip="View"/>
    <hyperlink ref="G169" r:id="rId_hyperlink_335" tooltip="View"/>
    <hyperlink ref="H169" r:id="rId_hyperlink_336" tooltip="View"/>
    <hyperlink ref="G170" r:id="rId_hyperlink_337" tooltip="View"/>
    <hyperlink ref="H170" r:id="rId_hyperlink_338" tooltip="View"/>
    <hyperlink ref="G171" r:id="rId_hyperlink_339" tooltip="View"/>
    <hyperlink ref="H171" r:id="rId_hyperlink_340" tooltip="View"/>
    <hyperlink ref="G172" r:id="rId_hyperlink_341" tooltip="View"/>
    <hyperlink ref="H172" r:id="rId_hyperlink_342" tooltip="View"/>
    <hyperlink ref="G173" r:id="rId_hyperlink_343" tooltip="View"/>
    <hyperlink ref="H173" r:id="rId_hyperlink_344" tooltip="View"/>
    <hyperlink ref="G174" r:id="rId_hyperlink_345" tooltip="View"/>
    <hyperlink ref="H174" r:id="rId_hyperlink_346" tooltip="View"/>
    <hyperlink ref="G175" r:id="rId_hyperlink_347" tooltip="View"/>
    <hyperlink ref="H175" r:id="rId_hyperlink_348" tooltip="View"/>
    <hyperlink ref="G176" r:id="rId_hyperlink_349" tooltip="View"/>
    <hyperlink ref="H176" r:id="rId_hyperlink_350" tooltip="View"/>
    <hyperlink ref="G177" r:id="rId_hyperlink_351" tooltip="View"/>
    <hyperlink ref="H177" r:id="rId_hyperlink_352" tooltip="View"/>
    <hyperlink ref="G178" r:id="rId_hyperlink_353" tooltip="View"/>
    <hyperlink ref="H178" r:id="rId_hyperlink_354" tooltip="View"/>
    <hyperlink ref="G179" r:id="rId_hyperlink_355" tooltip="View"/>
    <hyperlink ref="H179" r:id="rId_hyperlink_356" tooltip="View"/>
    <hyperlink ref="G180" r:id="rId_hyperlink_357" tooltip="View"/>
    <hyperlink ref="H180" r:id="rId_hyperlink_358" tooltip="View"/>
    <hyperlink ref="G181" r:id="rId_hyperlink_359" tooltip="View"/>
    <hyperlink ref="H181" r:id="rId_hyperlink_360" tooltip="View"/>
    <hyperlink ref="G182" r:id="rId_hyperlink_361" tooltip="View"/>
    <hyperlink ref="H182" r:id="rId_hyperlink_362" tooltip="View"/>
    <hyperlink ref="G183" r:id="rId_hyperlink_363" tooltip="View"/>
    <hyperlink ref="H183" r:id="rId_hyperlink_364" tooltip="View"/>
    <hyperlink ref="G184" r:id="rId_hyperlink_365" tooltip="View"/>
    <hyperlink ref="H184" r:id="rId_hyperlink_366" tooltip="View"/>
    <hyperlink ref="G185" r:id="rId_hyperlink_367" tooltip="View"/>
    <hyperlink ref="H185" r:id="rId_hyperlink_368" tooltip="View"/>
    <hyperlink ref="G186" r:id="rId_hyperlink_369" tooltip="View"/>
    <hyperlink ref="H186" r:id="rId_hyperlink_370" tooltip="View"/>
    <hyperlink ref="G187" r:id="rId_hyperlink_371" tooltip="View"/>
    <hyperlink ref="H187" r:id="rId_hyperlink_372" tooltip="View"/>
    <hyperlink ref="G188" r:id="rId_hyperlink_373" tooltip="View"/>
    <hyperlink ref="H188" r:id="rId_hyperlink_374" tooltip="View"/>
    <hyperlink ref="G189" r:id="rId_hyperlink_375" tooltip="View"/>
    <hyperlink ref="H189" r:id="rId_hyperlink_376" tooltip="View"/>
    <hyperlink ref="G190" r:id="rId_hyperlink_377" tooltip="View"/>
    <hyperlink ref="H190" r:id="rId_hyperlink_378" tooltip="View"/>
    <hyperlink ref="G191" r:id="rId_hyperlink_379" tooltip="View"/>
    <hyperlink ref="H191" r:id="rId_hyperlink_380" tooltip="View"/>
    <hyperlink ref="G192" r:id="rId_hyperlink_381" tooltip="View"/>
    <hyperlink ref="H192" r:id="rId_hyperlink_382" tooltip="View"/>
    <hyperlink ref="G193" r:id="rId_hyperlink_383" tooltip="View"/>
    <hyperlink ref="H193" r:id="rId_hyperlink_384" tooltip="View"/>
    <hyperlink ref="G194" r:id="rId_hyperlink_385" tooltip="View"/>
    <hyperlink ref="H194" r:id="rId_hyperlink_386" tooltip="View"/>
    <hyperlink ref="G195" r:id="rId_hyperlink_387" tooltip="View"/>
    <hyperlink ref="H195" r:id="rId_hyperlink_388" tooltip="View"/>
    <hyperlink ref="G196" r:id="rId_hyperlink_389" tooltip="View"/>
    <hyperlink ref="H196" r:id="rId_hyperlink_390" tooltip="View"/>
    <hyperlink ref="G197" r:id="rId_hyperlink_391" tooltip="View"/>
    <hyperlink ref="H197" r:id="rId_hyperlink_392" tooltip="View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5.855713" bestFit="true" customWidth="true" style="0"/>
    <col min="2" max="2" width="15.281982" bestFit="true" customWidth="true" style="0"/>
    <col min="3" max="3" width="23.422852" bestFit="true" customWidth="true" style="0"/>
    <col min="4" max="4" width="24.708252" bestFit="true" customWidth="true" style="0"/>
    <col min="5" max="5" width="18.709717" bestFit="true" customWidth="true" style="0"/>
    <col min="6" max="6" width="23.422852" bestFit="true" customWidth="true" style="0"/>
    <col min="7" max="7" width="23.422852" bestFit="true" customWidth="true" style="0"/>
    <col min="8" max="8" width="10.568848" bestFit="true" customWidth="true" style="0"/>
    <col min="9" max="9" width="108.4021" bestFit="true" customWidth="true" style="0"/>
    <col min="10" max="10" width="32.991943" bestFit="true" customWidth="true" style="0"/>
    <col min="11" max="11" width="10.568848" bestFit="true" customWidth="true" style="0"/>
  </cols>
  <sheetData>
    <row r="1" spans="1:11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616</v>
      </c>
      <c r="K1" s="1" t="s">
        <v>617</v>
      </c>
    </row>
    <row r="2" spans="1:11">
      <c r="A2">
        <v>1</v>
      </c>
      <c r="B2" t="s">
        <v>122</v>
      </c>
      <c r="C2">
        <v>2221120332473</v>
      </c>
      <c r="D2" t="s">
        <v>618</v>
      </c>
      <c r="E2" t="s">
        <v>619</v>
      </c>
      <c r="F2" t="s">
        <v>620</v>
      </c>
      <c r="G2" t="s">
        <v>621</v>
      </c>
      <c r="H2" t="s">
        <v>622</v>
      </c>
      <c r="I2" t="s">
        <v>623</v>
      </c>
      <c r="J2" t="s">
        <v>624</v>
      </c>
      <c r="K2" t="str">
        <f>Hyperlink("http://map.google.com/maps?q=10.74062,78.333725","View")</f>
        <v>View</v>
      </c>
    </row>
    <row r="3" spans="1:11">
      <c r="A3">
        <v>2</v>
      </c>
      <c r="B3" t="s">
        <v>59</v>
      </c>
      <c r="C3">
        <v>3.5517210751642E+14</v>
      </c>
      <c r="D3" t="s">
        <v>618</v>
      </c>
      <c r="E3" t="s">
        <v>625</v>
      </c>
      <c r="F3" t="s">
        <v>626</v>
      </c>
      <c r="G3" t="s">
        <v>627</v>
      </c>
      <c r="H3" t="s">
        <v>628</v>
      </c>
      <c r="I3" t="s">
        <v>629</v>
      </c>
      <c r="J3" t="s">
        <v>630</v>
      </c>
      <c r="K3" t="str">
        <f>Hyperlink("http://map.google.com/maps?q=10.741455,79.12951111111111","View")</f>
        <v>View</v>
      </c>
    </row>
    <row r="4" spans="1:11">
      <c r="A4">
        <v>3</v>
      </c>
      <c r="B4" t="s">
        <v>13</v>
      </c>
      <c r="C4">
        <v>2231120366132</v>
      </c>
      <c r="D4" t="s">
        <v>618</v>
      </c>
      <c r="E4" t="s">
        <v>619</v>
      </c>
      <c r="F4" t="s">
        <v>631</v>
      </c>
      <c r="G4" t="s">
        <v>632</v>
      </c>
      <c r="H4" t="s">
        <v>633</v>
      </c>
      <c r="I4" t="s">
        <v>634</v>
      </c>
      <c r="J4" t="s">
        <v>635</v>
      </c>
      <c r="K4" t="str">
        <f>Hyperlink("http://map.google.com/maps?q=10.729365,79.001167","View")</f>
        <v>View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K2" r:id="rId_hyperlink_1" tooltip="View"/>
    <hyperlink ref="K3" r:id="rId_hyperlink_2" tooltip="View"/>
    <hyperlink ref="K4" r:id="rId_hyperlink_3" tooltip="View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.570313" bestFit="true" customWidth="true" style="0"/>
    <col min="2" max="2" width="15.281982" bestFit="true" customWidth="true" style="0"/>
    <col min="3" max="3" width="12.854004" bestFit="true" customWidth="true" style="0"/>
    <col min="4" max="4" width="10.568848" bestFit="true" customWidth="true" style="0"/>
  </cols>
  <sheetData>
    <row r="1" spans="1:5">
      <c r="A1" s="1" t="s">
        <v>636</v>
      </c>
      <c r="B1" s="1" t="s">
        <v>608</v>
      </c>
      <c r="C1" s="1" t="s">
        <v>637</v>
      </c>
      <c r="D1" s="1" t="s">
        <v>638</v>
      </c>
      <c r="E1" s="1" t="s">
        <v>639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 Report</vt:lpstr>
      <vt:lpstr>Route Deviation Report</vt:lpstr>
      <vt:lpstr>Idle Report</vt:lpstr>
      <vt:lpstr>PowerOff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2023-05-02T07:30:03+05:30</dcterms:created>
  <dcterms:modified xsi:type="dcterms:W3CDTF">2023-05-02T07:30:03+05:30</dcterms:modified>
  <dc:title>Untitled Spreadsheet</dc:title>
  <dc:description/>
  <dc:subject/>
  <cp:keywords/>
  <cp:category/>
</cp:coreProperties>
</file>