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7365" activeTab="4"/>
  </bookViews>
  <sheets>
    <sheet name="Company A" sheetId="1" r:id="rId1"/>
    <sheet name="Company B" sheetId="2" r:id="rId2"/>
    <sheet name="Guiding Sheet" sheetId="3" r:id="rId3"/>
    <sheet name="Key Comparables" sheetId="4" r:id="rId4"/>
    <sheet name="Company X" sheetId="5" r:id="rId5"/>
  </sheets>
  <calcPr calcId="144525"/>
</workbook>
</file>

<file path=xl/calcChain.xml><?xml version="1.0" encoding="utf-8"?>
<calcChain xmlns="http://schemas.openxmlformats.org/spreadsheetml/2006/main">
  <c r="N25" i="5" l="1"/>
  <c r="H25" i="5"/>
  <c r="B25" i="5"/>
  <c r="N20" i="5"/>
  <c r="H20" i="5"/>
  <c r="B20" i="5"/>
  <c r="P19" i="5"/>
  <c r="O19" i="5"/>
  <c r="N15" i="5"/>
  <c r="B15" i="5"/>
  <c r="P14" i="5"/>
  <c r="O14" i="5"/>
  <c r="P13" i="5"/>
  <c r="O13" i="5"/>
  <c r="P12" i="5"/>
  <c r="O12" i="5"/>
  <c r="N11" i="5"/>
  <c r="H11" i="5"/>
  <c r="H15" i="5" s="1"/>
  <c r="B11" i="5"/>
  <c r="L20" i="4"/>
  <c r="K20" i="4"/>
  <c r="J20" i="4"/>
  <c r="L19" i="4"/>
  <c r="K19" i="4"/>
  <c r="J19" i="4"/>
  <c r="D15" i="4"/>
  <c r="C15" i="4"/>
  <c r="I24" i="5" s="1"/>
  <c r="J24" i="5" s="1"/>
  <c r="D14" i="4"/>
  <c r="C14" i="4"/>
  <c r="L13" i="4"/>
  <c r="K13" i="4"/>
  <c r="J13" i="4"/>
  <c r="M13" i="4" s="1"/>
  <c r="L12" i="4"/>
  <c r="K12" i="4"/>
  <c r="J12" i="4"/>
  <c r="M12" i="4" s="1"/>
  <c r="D10" i="4"/>
  <c r="E10" i="4" s="1"/>
  <c r="C10" i="4"/>
  <c r="C24" i="5" s="1"/>
  <c r="K6" i="4"/>
  <c r="J6" i="4"/>
  <c r="D5" i="4"/>
  <c r="E5" i="4" s="1"/>
  <c r="C5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D9" i="4" s="1"/>
  <c r="C16" i="1"/>
  <c r="C5" i="1" s="1"/>
  <c r="C7" i="1" s="1"/>
  <c r="C11" i="1" s="1"/>
  <c r="B16" i="1"/>
  <c r="D9" i="1"/>
  <c r="C9" i="1"/>
  <c r="B9" i="1"/>
  <c r="D7" i="1"/>
  <c r="D11" i="1" s="1"/>
  <c r="D6" i="1"/>
  <c r="C6" i="1"/>
  <c r="B6" i="1"/>
  <c r="D5" i="1"/>
  <c r="B5" i="1"/>
  <c r="B7" i="1" s="1"/>
  <c r="B11" i="1" s="1"/>
  <c r="E15" i="4" l="1"/>
  <c r="M20" i="4"/>
  <c r="L6" i="4"/>
  <c r="E14" i="4"/>
  <c r="M19" i="4"/>
  <c r="K5" i="4"/>
  <c r="J5" i="4"/>
  <c r="D24" i="5"/>
  <c r="P24" i="5" s="1"/>
  <c r="O24" i="5"/>
  <c r="C4" i="4"/>
  <c r="C9" i="4"/>
  <c r="E9" i="4" s="1"/>
  <c r="C18" i="5" s="1"/>
  <c r="D4" i="4"/>
  <c r="L5" i="4" l="1"/>
  <c r="E4" i="4"/>
  <c r="I18" i="5" s="1"/>
  <c r="C20" i="5"/>
  <c r="D18" i="5"/>
  <c r="C25" i="5"/>
  <c r="I25" i="5" l="1"/>
  <c r="I20" i="5"/>
  <c r="O20" i="5" s="1"/>
  <c r="J18" i="5"/>
  <c r="P18" i="5" s="1"/>
  <c r="O18" i="5"/>
  <c r="O25" i="5"/>
  <c r="D25" i="5"/>
  <c r="D20" i="5"/>
  <c r="C22" i="5"/>
  <c r="C9" i="5"/>
  <c r="O9" i="5" l="1"/>
  <c r="I22" i="5"/>
  <c r="I10" i="5" s="1"/>
  <c r="I9" i="5"/>
  <c r="C10" i="5"/>
  <c r="D9" i="5"/>
  <c r="D22" i="5"/>
  <c r="J20" i="5"/>
  <c r="P20" i="5" s="1"/>
  <c r="J25" i="5"/>
  <c r="P25" i="5" s="1"/>
  <c r="O22" i="5" l="1"/>
  <c r="O10" i="5"/>
  <c r="D10" i="5"/>
  <c r="C11" i="5"/>
  <c r="I11" i="5"/>
  <c r="I15" i="5" s="1"/>
  <c r="J22" i="5"/>
  <c r="J10" i="5" s="1"/>
  <c r="J9" i="5"/>
  <c r="P9" i="5" s="1"/>
  <c r="P10" i="5" l="1"/>
  <c r="D11" i="5"/>
  <c r="C15" i="5"/>
  <c r="O15" i="5" s="1"/>
  <c r="O11" i="5"/>
  <c r="J11" i="5"/>
  <c r="J15" i="5" s="1"/>
  <c r="P22" i="5"/>
  <c r="D15" i="5" l="1"/>
  <c r="P15" i="5" s="1"/>
  <c r="P11" i="5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  <scheme val="minor"/>
          </rPr>
          <t>avoid phrases like 'far away from'. why not directly say X% lower than..
+preston@talentkraft.com.sg
	-Eugene Goh</t>
        </r>
      </text>
    </comment>
  </commentList>
</comments>
</file>

<file path=xl/sharedStrings.xml><?xml version="1.0" encoding="utf-8"?>
<sst xmlns="http://schemas.openxmlformats.org/spreadsheetml/2006/main" count="235" uniqueCount="80">
  <si>
    <t>Company A Financial Statement</t>
  </si>
  <si>
    <t>Note:</t>
  </si>
  <si>
    <t>Company A launched it's first mobile handset leasing plans at the start of Year 1</t>
  </si>
  <si>
    <t>S$ Million</t>
  </si>
  <si>
    <t>Year 0</t>
  </si>
  <si>
    <t>Year 1</t>
  </si>
  <si>
    <t>Year 2</t>
  </si>
  <si>
    <t>It aims to make premium handsets more affordable to customers</t>
  </si>
  <si>
    <t>Total</t>
  </si>
  <si>
    <t>Income Statement</t>
  </si>
  <si>
    <t>Operating revenue</t>
  </si>
  <si>
    <t>Operating expenses</t>
  </si>
  <si>
    <t>EBITDA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</si>
  <si>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</si>
  <si>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</si>
  <si>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</si>
  <si>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</si>
  <si>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</si>
  <si>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</si>
  <si>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</si>
  <si>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</si>
  <si>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</si>
  <si>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Company B Financial Statement</t>
  </si>
  <si>
    <t>Company B operates in the same market as Company A, and has not launched leasing plans</t>
  </si>
  <si>
    <t xml:space="preserve"> </t>
  </si>
  <si>
    <t>Guiding Sheet</t>
  </si>
  <si>
    <t>What are the key steps you need to arrive at the answer?</t>
  </si>
  <si>
    <t>You are trying to find the incremental impact of introducing handset leasing. To do this, you need to estimate what happens if you introduce leasing vs do not introduce leasing.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</si>
  <si>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</si>
  <si>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</si>
  <si>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</si>
  <si>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</si>
  <si>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</si>
  <si>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</si>
  <si>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 xml:space="preserve">1a. Net profit </t>
  </si>
  <si>
    <t>Ultimately the most important number, but it is a dependant variable, and hence will need to be calculated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</si>
  <si>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</si>
  <si>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</si>
  <si>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</si>
  <si>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</si>
  <si>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</si>
  <si>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</si>
  <si>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</si>
  <si>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</si>
  <si>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</si>
  <si>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</si>
  <si>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Growth (%)</t>
  </si>
  <si>
    <t>Industry Average</t>
  </si>
  <si>
    <t>Average</t>
  </si>
  <si>
    <t>Comments</t>
  </si>
  <si>
    <t xml:space="preserve">Mobile Services Revenue </t>
  </si>
  <si>
    <t>Operating Revenue Growth</t>
  </si>
  <si>
    <t>Mobile Subscribers ('000)</t>
  </si>
  <si>
    <t>Net Profit Growth</t>
  </si>
  <si>
    <t>ARPU</t>
  </si>
  <si>
    <t>Company A</t>
  </si>
  <si>
    <t>Market Shares(%)</t>
  </si>
  <si>
    <t>Company B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</si>
  <si>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</si>
  <si>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</si>
  <si>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</si>
  <si>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</si>
  <si>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</si>
  <si>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</si>
  <si>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</si>
  <si>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Assuming Constant Expense Ratio</t>
  </si>
  <si>
    <t>Industry overall increasing at 2.03%</t>
  </si>
  <si>
    <t xml:space="preserve">Key Comparables </t>
  </si>
  <si>
    <t>Decrease in market share attributed to no leasing option</t>
  </si>
  <si>
    <t>Growth of company B 2.58% below average (no leasing)</t>
  </si>
  <si>
    <t>Higher ARPU growth with reference to Company B</t>
  </si>
  <si>
    <t>Lower ARPU growth with reference to Company A</t>
  </si>
  <si>
    <t>ARPU is below industry avg; positive growth</t>
  </si>
  <si>
    <t>Comments/ Assumptions</t>
  </si>
  <si>
    <t>Net Profit Growth of 6.145%</t>
  </si>
  <si>
    <t>Assume 3.85% Growth</t>
  </si>
  <si>
    <t>Significantly lower ARPU Growth (no leasing)</t>
  </si>
  <si>
    <t>Assuming No Change</t>
  </si>
  <si>
    <t>Assuming Growth 6.44%</t>
  </si>
  <si>
    <t>Avg growth rate considered 10.22%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</si>
</sst>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_);_(&quot;$&quot;* \(#,##0\);_(&quot;$&quot;* &quot;-&quot;??_);_(@_)"/>
    <numFmt numFmtId="165" formatCode="_-[$$-409]* #,##0.00_ ;_-[$$-409]* \-#,##0.00\ ;_-[$$-409]* &quot;-&quot;??_ ;_-@_ "/>
  </numFmts>
  <fonts count="28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152227"/>
      <name val="Arial"/>
    </font>
    <font>
      <b/>
      <sz val="10"/>
      <color theme="0"/>
      <name val="Arial"/>
    </font>
    <font>
      <sz val="10"/>
      <color theme="1"/>
      <name val="Arial"/>
    </font>
    <font>
      <b/>
      <u/>
      <sz val="10"/>
      <color theme="1"/>
      <name val="Arial"/>
    </font>
    <font>
      <b/>
      <sz val="10"/>
      <color theme="1"/>
      <name val="Arial"/>
    </font>
    <font>
      <b/>
      <u/>
      <sz val="10"/>
      <color theme="1"/>
      <name val="Arial"/>
    </font>
    <font>
      <sz val="11"/>
      <color rgb="FF7E3794"/>
      <name val="Inconsolata"/>
    </font>
    <font>
      <b/>
      <sz val="24"/>
      <color theme="1"/>
      <name val="Arial"/>
    </font>
    <font>
      <b/>
      <sz val="18"/>
      <color rgb="FF000000"/>
      <name val="Arial"/>
    </font>
    <font>
      <sz val="14"/>
      <color rgb="FF000000"/>
      <name val="Arial"/>
    </font>
    <font>
      <sz val="12"/>
      <color rgb="FF000000"/>
      <name val="Arial"/>
    </font>
    <font>
      <b/>
      <sz val="14"/>
      <color rgb="FF000000"/>
      <name val="Arial"/>
    </font>
    <font>
      <sz val="12"/>
      <color theme="1"/>
      <name val="Arial"/>
    </font>
    <font>
      <sz val="12"/>
      <color rgb="FF000000"/>
      <name val="Roboto"/>
    </font>
    <font>
      <sz val="10"/>
      <color theme="1"/>
      <name val="Arial"/>
      <scheme val="minor"/>
    </font>
    <font>
      <b/>
      <u/>
      <sz val="10"/>
      <color theme="1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0">
    <xf numFmtId="0" fontId="0" fillId="0" borderId="0" xfId="0" applyFont="1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3" fontId="6" fillId="3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3" fontId="6" fillId="3" borderId="7" xfId="0" applyNumberFormat="1" applyFont="1" applyFill="1" applyBorder="1" applyAlignment="1">
      <alignment horizontal="center" vertical="center"/>
    </xf>
    <xf numFmtId="0" fontId="8" fillId="4" borderId="8" xfId="0" applyFont="1" applyFill="1" applyBorder="1" applyAlignment="1">
      <alignment vertical="center"/>
    </xf>
    <xf numFmtId="164" fontId="7" fillId="4" borderId="9" xfId="0" applyNumberFormat="1" applyFont="1" applyFill="1" applyBorder="1" applyAlignment="1">
      <alignment vertical="center"/>
    </xf>
    <xf numFmtId="0" fontId="7" fillId="4" borderId="8" xfId="0" applyFont="1" applyFill="1" applyBorder="1" applyAlignment="1">
      <alignment vertical="center"/>
    </xf>
    <xf numFmtId="0" fontId="7" fillId="4" borderId="10" xfId="0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vertical="center"/>
    </xf>
    <xf numFmtId="0" fontId="9" fillId="4" borderId="8" xfId="0" applyFont="1" applyFill="1" applyBorder="1" applyAlignment="1">
      <alignment vertical="center"/>
    </xf>
    <xf numFmtId="164" fontId="9" fillId="4" borderId="9" xfId="0" applyNumberFormat="1" applyFont="1" applyFill="1" applyBorder="1" applyAlignment="1">
      <alignment vertical="center"/>
    </xf>
    <xf numFmtId="0" fontId="3" fillId="4" borderId="10" xfId="0" applyFont="1" applyFill="1" applyBorder="1" applyAlignment="1">
      <alignment vertical="center"/>
    </xf>
    <xf numFmtId="164" fontId="3" fillId="4" borderId="7" xfId="0" applyNumberFormat="1" applyFont="1" applyFill="1" applyBorder="1" applyAlignment="1">
      <alignment vertical="center"/>
    </xf>
    <xf numFmtId="0" fontId="9" fillId="4" borderId="11" xfId="0" applyFont="1" applyFill="1" applyBorder="1" applyAlignment="1">
      <alignment vertical="center"/>
    </xf>
    <xf numFmtId="0" fontId="7" fillId="4" borderId="11" xfId="0" applyFont="1" applyFill="1" applyBorder="1" applyAlignment="1">
      <alignment vertical="center"/>
    </xf>
    <xf numFmtId="164" fontId="7" fillId="4" borderId="11" xfId="0" applyNumberFormat="1" applyFont="1" applyFill="1" applyBorder="1" applyAlignment="1">
      <alignment vertical="center"/>
    </xf>
    <xf numFmtId="0" fontId="10" fillId="4" borderId="12" xfId="0" applyFont="1" applyFill="1" applyBorder="1" applyAlignment="1">
      <alignment horizontal="left" vertical="center"/>
    </xf>
    <xf numFmtId="164" fontId="9" fillId="4" borderId="8" xfId="0" applyNumberFormat="1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164" fontId="4" fillId="4" borderId="5" xfId="0" applyNumberFormat="1" applyFont="1" applyFill="1" applyBorder="1" applyAlignment="1">
      <alignment vertical="center"/>
    </xf>
    <xf numFmtId="0" fontId="3" fillId="0" borderId="0" xfId="0" applyFont="1"/>
    <xf numFmtId="0" fontId="11" fillId="5" borderId="8" xfId="0" applyFont="1" applyFill="1" applyBorder="1"/>
    <xf numFmtId="0" fontId="7" fillId="4" borderId="9" xfId="0" applyFont="1" applyFill="1" applyBorder="1" applyAlignment="1">
      <alignment vertical="center"/>
    </xf>
    <xf numFmtId="164" fontId="7" fillId="4" borderId="13" xfId="0" applyNumberFormat="1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164" fontId="9" fillId="4" borderId="14" xfId="0" applyNumberFormat="1" applyFont="1" applyFill="1" applyBorder="1" applyAlignment="1">
      <alignment vertical="center"/>
    </xf>
    <xf numFmtId="0" fontId="9" fillId="4" borderId="12" xfId="0" applyFont="1" applyFill="1" applyBorder="1" applyAlignment="1">
      <alignment vertical="center"/>
    </xf>
    <xf numFmtId="164" fontId="9" fillId="4" borderId="13" xfId="0" applyNumberFormat="1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3" fontId="7" fillId="4" borderId="8" xfId="0" applyNumberFormat="1" applyFont="1" applyFill="1" applyBorder="1" applyAlignment="1">
      <alignment vertical="center"/>
    </xf>
    <xf numFmtId="0" fontId="3" fillId="4" borderId="14" xfId="0" applyFont="1" applyFill="1" applyBorder="1" applyAlignment="1">
      <alignment vertical="center"/>
    </xf>
    <xf numFmtId="3" fontId="7" fillId="4" borderId="14" xfId="0" applyNumberFormat="1" applyFont="1" applyFill="1" applyBorder="1" applyAlignment="1">
      <alignment vertical="center"/>
    </xf>
    <xf numFmtId="0" fontId="4" fillId="5" borderId="14" xfId="0" applyFont="1" applyFill="1" applyBorder="1"/>
    <xf numFmtId="3" fontId="7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164" fontId="9" fillId="4" borderId="10" xfId="0" applyNumberFormat="1" applyFont="1" applyFill="1" applyBorder="1" applyAlignment="1">
      <alignment vertical="center"/>
    </xf>
    <xf numFmtId="0" fontId="7" fillId="4" borderId="13" xfId="0" applyFont="1" applyFill="1" applyBorder="1" applyAlignment="1">
      <alignment vertical="center"/>
    </xf>
    <xf numFmtId="164" fontId="7" fillId="4" borderId="7" xfId="0" applyNumberFormat="1" applyFont="1" applyFill="1" applyBorder="1" applyAlignment="1">
      <alignment horizontal="right" vertical="center"/>
    </xf>
    <xf numFmtId="164" fontId="9" fillId="4" borderId="14" xfId="0" applyNumberFormat="1" applyFont="1" applyFill="1" applyBorder="1" applyAlignment="1">
      <alignment horizontal="right" vertical="center"/>
    </xf>
    <xf numFmtId="164" fontId="9" fillId="4" borderId="16" xfId="0" applyNumberFormat="1" applyFont="1" applyFill="1" applyBorder="1" applyAlignment="1">
      <alignment horizontal="right" vertical="center"/>
    </xf>
    <xf numFmtId="164" fontId="9" fillId="4" borderId="9" xfId="0" applyNumberFormat="1" applyFont="1" applyFill="1" applyBorder="1" applyAlignment="1">
      <alignment horizontal="right" vertical="center"/>
    </xf>
    <xf numFmtId="164" fontId="9" fillId="4" borderId="13" xfId="0" applyNumberFormat="1" applyFont="1" applyFill="1" applyBorder="1" applyAlignment="1">
      <alignment horizontal="right" vertical="center"/>
    </xf>
    <xf numFmtId="0" fontId="7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17" fillId="0" borderId="0" xfId="0" applyFont="1" applyAlignment="1">
      <alignment wrapText="1"/>
    </xf>
    <xf numFmtId="0" fontId="18" fillId="5" borderId="8" xfId="0" applyFont="1" applyFill="1" applyBorder="1" applyAlignment="1">
      <alignment wrapText="1"/>
    </xf>
    <xf numFmtId="0" fontId="16" fillId="7" borderId="8" xfId="0" applyFont="1" applyFill="1" applyBorder="1" applyAlignment="1">
      <alignment vertical="center"/>
    </xf>
    <xf numFmtId="1" fontId="6" fillId="3" borderId="5" xfId="0" applyNumberFormat="1" applyFont="1" applyFill="1" applyBorder="1" applyAlignment="1">
      <alignment horizontal="center" vertical="center"/>
    </xf>
    <xf numFmtId="1" fontId="6" fillId="8" borderId="5" xfId="0" applyNumberFormat="1" applyFont="1" applyFill="1" applyBorder="1" applyAlignment="1">
      <alignment horizontal="center" vertical="center"/>
    </xf>
    <xf numFmtId="1" fontId="6" fillId="3" borderId="7" xfId="0" applyNumberFormat="1" applyFont="1" applyFill="1" applyBorder="1" applyAlignment="1">
      <alignment horizontal="center" vertical="center"/>
    </xf>
    <xf numFmtId="1" fontId="6" fillId="8" borderId="7" xfId="0" applyNumberFormat="1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7" fillId="4" borderId="19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9" fillId="4" borderId="20" xfId="0" applyFont="1" applyFill="1" applyBorder="1" applyAlignment="1">
      <alignment vertical="center"/>
    </xf>
    <xf numFmtId="0" fontId="7" fillId="4" borderId="20" xfId="0" applyFont="1" applyFill="1" applyBorder="1" applyAlignment="1">
      <alignment vertical="center"/>
    </xf>
    <xf numFmtId="164" fontId="4" fillId="4" borderId="9" xfId="0" applyNumberFormat="1" applyFont="1" applyFill="1" applyBorder="1" applyAlignment="1">
      <alignment vertical="center"/>
    </xf>
    <xf numFmtId="164" fontId="4" fillId="7" borderId="9" xfId="0" applyNumberFormat="1" applyFont="1" applyFill="1" applyBorder="1" applyAlignment="1">
      <alignment vertical="center"/>
    </xf>
    <xf numFmtId="164" fontId="9" fillId="7" borderId="9" xfId="0" applyNumberFormat="1" applyFont="1" applyFill="1" applyBorder="1" applyAlignment="1">
      <alignment vertical="center"/>
    </xf>
    <xf numFmtId="164" fontId="3" fillId="4" borderId="7" xfId="0" applyNumberFormat="1" applyFont="1" applyFill="1" applyBorder="1" applyAlignment="1">
      <alignment horizontal="right" vertical="center"/>
    </xf>
    <xf numFmtId="0" fontId="4" fillId="4" borderId="9" xfId="0" applyFont="1" applyFill="1" applyBorder="1" applyAlignment="1">
      <alignment vertical="center"/>
    </xf>
    <xf numFmtId="0" fontId="4" fillId="4" borderId="7" xfId="0" applyFont="1" applyFill="1" applyBorder="1" applyAlignment="1">
      <alignment vertical="center"/>
    </xf>
    <xf numFmtId="0" fontId="3" fillId="4" borderId="8" xfId="0" applyFont="1" applyFill="1" applyBorder="1" applyAlignment="1">
      <alignment vertical="center"/>
    </xf>
    <xf numFmtId="1" fontId="7" fillId="4" borderId="8" xfId="0" applyNumberFormat="1" applyFont="1" applyFill="1" applyBorder="1" applyAlignment="1">
      <alignment vertical="center"/>
    </xf>
    <xf numFmtId="3" fontId="7" fillId="7" borderId="14" xfId="0" applyNumberFormat="1" applyFont="1" applyFill="1" applyBorder="1" applyAlignment="1">
      <alignment vertical="center"/>
    </xf>
    <xf numFmtId="3" fontId="3" fillId="4" borderId="14" xfId="0" applyNumberFormat="1" applyFont="1" applyFill="1" applyBorder="1" applyAlignment="1">
      <alignment vertical="center"/>
    </xf>
    <xf numFmtId="1" fontId="7" fillId="0" borderId="0" xfId="0" applyNumberFormat="1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3" borderId="4" xfId="0" applyFont="1" applyFill="1" applyBorder="1" applyAlignment="1">
      <alignment vertical="center"/>
    </xf>
    <xf numFmtId="0" fontId="2" fillId="0" borderId="6" xfId="0" applyFont="1" applyBorder="1"/>
    <xf numFmtId="0" fontId="12" fillId="6" borderId="17" xfId="0" applyFont="1" applyFill="1" applyBorder="1" applyAlignment="1">
      <alignment wrapText="1"/>
    </xf>
    <xf numFmtId="0" fontId="2" fillId="0" borderId="18" xfId="0" applyFont="1" applyBorder="1"/>
    <xf numFmtId="0" fontId="13" fillId="0" borderId="0" xfId="0" applyFont="1" applyAlignment="1">
      <alignment vertical="center" wrapText="1"/>
    </xf>
    <xf numFmtId="0" fontId="0" fillId="0" borderId="0" xfId="0" applyFont="1" applyAlignment="1"/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/>
    </xf>
    <xf numFmtId="10" fontId="3" fillId="0" borderId="18" xfId="0" applyNumberFormat="1" applyFont="1" applyBorder="1" applyAlignment="1">
      <alignment horizontal="center" vertical="center"/>
    </xf>
    <xf numFmtId="165" fontId="3" fillId="0" borderId="18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4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0" fontId="3" fillId="0" borderId="25" xfId="0" applyNumberFormat="1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165" fontId="3" fillId="0" borderId="25" xfId="0" applyNumberFormat="1" applyFont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vertical="center"/>
    </xf>
    <xf numFmtId="0" fontId="22" fillId="10" borderId="23" xfId="0" applyFont="1" applyFill="1" applyBorder="1" applyAlignment="1">
      <alignment vertical="center"/>
    </xf>
    <xf numFmtId="0" fontId="21" fillId="10" borderId="23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5" fillId="0" borderId="24" xfId="0" applyFont="1" applyBorder="1" applyAlignment="1">
      <alignment horizontal="center" vertical="center"/>
    </xf>
    <xf numFmtId="0" fontId="25" fillId="0" borderId="26" xfId="0" applyFont="1" applyBorder="1" applyAlignment="1">
      <alignment horizontal="center" vertical="center"/>
    </xf>
    <xf numFmtId="0" fontId="21" fillId="9" borderId="27" xfId="0" applyFont="1" applyFill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1" fontId="6" fillId="8" borderId="20" xfId="0" applyNumberFormat="1" applyFont="1" applyFill="1" applyBorder="1" applyAlignment="1">
      <alignment horizontal="center" vertical="center"/>
    </xf>
    <xf numFmtId="1" fontId="6" fillId="8" borderId="19" xfId="0" applyNumberFormat="1" applyFont="1" applyFill="1" applyBorder="1" applyAlignment="1">
      <alignment horizontal="center" vertical="center"/>
    </xf>
    <xf numFmtId="164" fontId="7" fillId="4" borderId="12" xfId="0" applyNumberFormat="1" applyFont="1" applyFill="1" applyBorder="1" applyAlignment="1">
      <alignment vertical="center"/>
    </xf>
    <xf numFmtId="164" fontId="7" fillId="4" borderId="19" xfId="0" applyNumberFormat="1" applyFont="1" applyFill="1" applyBorder="1" applyAlignment="1">
      <alignment vertical="center"/>
    </xf>
    <xf numFmtId="164" fontId="9" fillId="4" borderId="12" xfId="0" applyNumberFormat="1" applyFont="1" applyFill="1" applyBorder="1" applyAlignment="1">
      <alignment vertical="center"/>
    </xf>
    <xf numFmtId="164" fontId="3" fillId="4" borderId="19" xfId="0" applyNumberFormat="1" applyFont="1" applyFill="1" applyBorder="1" applyAlignment="1">
      <alignment vertical="center"/>
    </xf>
    <xf numFmtId="164" fontId="4" fillId="7" borderId="12" xfId="0" applyNumberFormat="1" applyFont="1" applyFill="1" applyBorder="1" applyAlignment="1">
      <alignment vertical="center"/>
    </xf>
    <xf numFmtId="164" fontId="9" fillId="4" borderId="30" xfId="0" applyNumberFormat="1" applyFont="1" applyFill="1" applyBorder="1" applyAlignment="1">
      <alignment horizontal="right" vertical="center"/>
    </xf>
    <xf numFmtId="1" fontId="7" fillId="4" borderId="18" xfId="0" applyNumberFormat="1" applyFont="1" applyFill="1" applyBorder="1" applyAlignment="1">
      <alignment vertical="center"/>
    </xf>
    <xf numFmtId="3" fontId="7" fillId="7" borderId="30" xfId="0" applyNumberFormat="1" applyFont="1" applyFill="1" applyBorder="1" applyAlignment="1">
      <alignment vertical="center"/>
    </xf>
    <xf numFmtId="3" fontId="7" fillId="4" borderId="30" xfId="0" applyNumberFormat="1" applyFont="1" applyFill="1" applyBorder="1" applyAlignment="1">
      <alignment vertical="center"/>
    </xf>
    <xf numFmtId="164" fontId="7" fillId="4" borderId="28" xfId="0" applyNumberFormat="1" applyFont="1" applyFill="1" applyBorder="1" applyAlignment="1">
      <alignment vertical="center"/>
    </xf>
    <xf numFmtId="164" fontId="26" fillId="4" borderId="28" xfId="0" applyNumberFormat="1" applyFont="1" applyFill="1" applyBorder="1" applyAlignment="1">
      <alignment vertical="center"/>
    </xf>
    <xf numFmtId="164" fontId="7" fillId="4" borderId="28" xfId="0" applyNumberFormat="1" applyFont="1" applyFill="1" applyBorder="1" applyAlignment="1">
      <alignment horizontal="center" vertical="center"/>
    </xf>
    <xf numFmtId="1" fontId="27" fillId="8" borderId="27" xfId="0" applyNumberFormat="1" applyFont="1" applyFill="1" applyBorder="1" applyAlignment="1">
      <alignment horizontal="center" vertical="center"/>
    </xf>
    <xf numFmtId="1" fontId="27" fillId="8" borderId="29" xfId="0" applyNumberFormat="1" applyFont="1" applyFill="1" applyBorder="1" applyAlignment="1">
      <alignment horizontal="center" vertical="center"/>
    </xf>
    <xf numFmtId="164" fontId="9" fillId="7" borderId="12" xfId="0" applyNumberFormat="1" applyFont="1" applyFill="1" applyBorder="1" applyAlignment="1">
      <alignment vertical="center"/>
    </xf>
    <xf numFmtId="164" fontId="9" fillId="4" borderId="18" xfId="0" applyNumberFormat="1" applyFont="1" applyFill="1" applyBorder="1" applyAlignment="1">
      <alignment horizontal="right" vertical="center"/>
    </xf>
    <xf numFmtId="164" fontId="26" fillId="4" borderId="21" xfId="0" applyNumberFormat="1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26" fillId="4" borderId="21" xfId="0" applyNumberFormat="1" applyFont="1" applyFill="1" applyBorder="1" applyAlignment="1">
      <alignment vertical="center"/>
    </xf>
    <xf numFmtId="0" fontId="22" fillId="9" borderId="29" xfId="0" applyFont="1" applyFill="1" applyBorder="1" applyAlignment="1">
      <alignment vertical="center"/>
    </xf>
    <xf numFmtId="0" fontId="25" fillId="11" borderId="25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22" fillId="9" borderId="29" xfId="0" applyFont="1" applyFill="1" applyBorder="1" applyAlignment="1">
      <alignment horizontal="center" vertical="center"/>
    </xf>
    <xf numFmtId="0" fontId="25" fillId="11" borderId="25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3" fillId="11" borderId="2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7" sqref="C7"/>
    </sheetView>
  </sheetViews>
  <sheetFormatPr defaultColWidth="12.5703125" defaultRowHeight="15" customHeight="1"/>
  <cols>
    <col min="1" max="1" width="34" customWidth="1"/>
    <col min="2" max="4" width="13" customWidth="1"/>
    <col min="5" max="26" width="9.42578125" customWidth="1"/>
  </cols>
  <sheetData>
    <row r="1" spans="1:26" ht="12.75" customHeight="1">
      <c r="A1" s="71" t="s">
        <v>0</v>
      </c>
      <c r="B1" s="72"/>
      <c r="C1" s="72"/>
      <c r="D1" s="73"/>
      <c r="E1" s="1"/>
      <c r="F1" s="2" t="s">
        <v>1</v>
      </c>
      <c r="G1" s="3" t="s">
        <v>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74" t="s">
        <v>3</v>
      </c>
      <c r="B2" s="4" t="s">
        <v>4</v>
      </c>
      <c r="C2" s="4" t="s">
        <v>5</v>
      </c>
      <c r="D2" s="4" t="s">
        <v>6</v>
      </c>
      <c r="E2" s="5"/>
      <c r="F2" s="1"/>
      <c r="G2" s="1" t="s">
        <v>7</v>
      </c>
      <c r="H2" s="1"/>
      <c r="I2" s="1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75"/>
      <c r="B3" s="6" t="s">
        <v>8</v>
      </c>
      <c r="C3" s="6" t="s">
        <v>8</v>
      </c>
      <c r="D3" s="6" t="s">
        <v>8</v>
      </c>
      <c r="E3" s="5"/>
      <c r="F3" s="1"/>
      <c r="G3" s="1"/>
      <c r="H3" s="1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7" t="s">
        <v>9</v>
      </c>
      <c r="B4" s="8"/>
      <c r="C4" s="8"/>
      <c r="D4" s="8"/>
      <c r="E4" s="5"/>
      <c r="F4" s="1"/>
      <c r="H4" s="1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9" t="s">
        <v>10</v>
      </c>
      <c r="B5" s="8">
        <f t="shared" ref="B5:D5" si="0">B16</f>
        <v>8537</v>
      </c>
      <c r="C5" s="8">
        <f t="shared" si="0"/>
        <v>9233</v>
      </c>
      <c r="D5" s="8">
        <f t="shared" si="0"/>
        <v>9670</v>
      </c>
      <c r="E5" s="5"/>
      <c r="F5" s="1"/>
      <c r="H5" s="1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0" t="s">
        <v>11</v>
      </c>
      <c r="B6" s="11">
        <f t="shared" ref="B6:D6" si="1">-B18</f>
        <v>-6183.95</v>
      </c>
      <c r="C6" s="11">
        <f t="shared" si="1"/>
        <v>-6269.5499999999993</v>
      </c>
      <c r="D6" s="11">
        <f t="shared" si="1"/>
        <v>-6415.5</v>
      </c>
      <c r="E6" s="5"/>
      <c r="F6" s="1"/>
      <c r="H6" s="1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2" t="s">
        <v>12</v>
      </c>
      <c r="B7" s="13">
        <f t="shared" ref="B7:D7" si="2">SUM(B5:B6)</f>
        <v>2353.0500000000002</v>
      </c>
      <c r="C7" s="13">
        <f t="shared" si="2"/>
        <v>2963.4500000000007</v>
      </c>
      <c r="D7" s="13">
        <f t="shared" si="2"/>
        <v>3254.5</v>
      </c>
      <c r="E7" s="1"/>
      <c r="F7" s="1"/>
      <c r="G7" s="1"/>
      <c r="H7" s="1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9" t="s">
        <v>13</v>
      </c>
      <c r="B8" s="8">
        <v>-130</v>
      </c>
      <c r="C8" s="8">
        <v>-143</v>
      </c>
      <c r="D8" s="8">
        <v>-148</v>
      </c>
      <c r="E8" s="5"/>
      <c r="F8" s="1"/>
      <c r="G8" s="1"/>
      <c r="H8" s="1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9" t="s">
        <v>14</v>
      </c>
      <c r="B9" s="8">
        <f t="shared" ref="B9:D9" si="3">-0.267*B10</f>
        <v>198.381</v>
      </c>
      <c r="C9" s="8">
        <f t="shared" si="3"/>
        <v>201.05100000000002</v>
      </c>
      <c r="D9" s="8">
        <f t="shared" si="3"/>
        <v>202.65300000000002</v>
      </c>
      <c r="E9" s="5"/>
      <c r="F9" s="1"/>
      <c r="G9" s="1"/>
      <c r="H9" s="1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14" t="s">
        <v>15</v>
      </c>
      <c r="B10" s="15">
        <v>-743</v>
      </c>
      <c r="C10" s="15">
        <v>-753</v>
      </c>
      <c r="D10" s="15">
        <v>-759</v>
      </c>
      <c r="E10" s="5"/>
      <c r="F10" s="1"/>
      <c r="G10" s="1"/>
      <c r="H10" s="1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 t="s">
        <v>16</v>
      </c>
      <c r="B11" s="13">
        <f t="shared" ref="B11:D11" si="4">SUM(B7:B10)</f>
        <v>1678.431</v>
      </c>
      <c r="C11" s="13">
        <f t="shared" si="4"/>
        <v>2268.5010000000007</v>
      </c>
      <c r="D11" s="13">
        <f t="shared" si="4"/>
        <v>2550.1530000000002</v>
      </c>
      <c r="E11" s="1"/>
      <c r="F11" s="1"/>
      <c r="G11" s="1"/>
      <c r="H11" s="1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17"/>
      <c r="B12" s="18"/>
      <c r="C12" s="18"/>
      <c r="D12" s="18"/>
      <c r="E12" s="1"/>
      <c r="F12" s="1"/>
      <c r="G12" s="1"/>
      <c r="H12" s="1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19" t="s">
        <v>17</v>
      </c>
      <c r="B13" s="20"/>
      <c r="C13" s="20"/>
      <c r="D13" s="20"/>
      <c r="E13" s="1"/>
      <c r="F13" s="1"/>
      <c r="G13" s="1"/>
      <c r="H13" s="1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21" t="s">
        <v>18</v>
      </c>
      <c r="B14" s="22">
        <v>2812</v>
      </c>
      <c r="C14" s="22">
        <v>3375</v>
      </c>
      <c r="D14" s="22">
        <v>3690</v>
      </c>
      <c r="E14" s="23"/>
      <c r="F14" s="1"/>
      <c r="G14" s="1"/>
      <c r="H14" s="24"/>
      <c r="I14" s="24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25" t="s">
        <v>19</v>
      </c>
      <c r="B15" s="11">
        <v>5725</v>
      </c>
      <c r="C15" s="11">
        <v>5858</v>
      </c>
      <c r="D15" s="26">
        <v>5980</v>
      </c>
      <c r="E15" s="23"/>
      <c r="F15" s="1"/>
      <c r="G15" s="1"/>
      <c r="H15" s="1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27" t="s">
        <v>10</v>
      </c>
      <c r="B16" s="28">
        <f t="shared" ref="B16:D16" si="5">SUM(B14:B15)</f>
        <v>8537</v>
      </c>
      <c r="C16" s="28">
        <f t="shared" si="5"/>
        <v>9233</v>
      </c>
      <c r="D16" s="28">
        <f t="shared" si="5"/>
        <v>9670</v>
      </c>
      <c r="E16" s="23"/>
      <c r="F16" s="1"/>
      <c r="G16" s="1"/>
      <c r="H16" s="1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29"/>
      <c r="B17" s="13"/>
      <c r="C17" s="30"/>
      <c r="D17" s="30"/>
      <c r="E17" s="23"/>
      <c r="F17" s="1"/>
      <c r="G17" s="1"/>
      <c r="H17" s="1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31" t="s">
        <v>11</v>
      </c>
      <c r="B18" s="28">
        <v>6183.95</v>
      </c>
      <c r="C18" s="28">
        <v>6269.5499999999993</v>
      </c>
      <c r="D18" s="28">
        <v>6415.5</v>
      </c>
      <c r="E18" s="23"/>
      <c r="F18" s="1"/>
      <c r="G18" s="1"/>
      <c r="H18" s="1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9"/>
      <c r="B19" s="32"/>
      <c r="C19" s="32"/>
      <c r="D19" s="32"/>
      <c r="E19" s="1"/>
      <c r="F19" s="1"/>
      <c r="G19" s="1"/>
      <c r="H19" s="1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33" t="s">
        <v>20</v>
      </c>
      <c r="B20" s="34">
        <v>4085</v>
      </c>
      <c r="C20" s="34">
        <v>4195</v>
      </c>
      <c r="D20" s="34">
        <v>4409</v>
      </c>
      <c r="E20" s="1"/>
      <c r="F20" s="1"/>
      <c r="G20" s="1"/>
      <c r="H20" s="1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35" t="s">
        <v>21</v>
      </c>
      <c r="B21" s="34">
        <f t="shared" ref="B21:D21" si="6">B14*1000/B20/12</f>
        <v>57.36434108527132</v>
      </c>
      <c r="C21" s="34">
        <f t="shared" si="6"/>
        <v>67.044100119189508</v>
      </c>
      <c r="D21" s="34">
        <f t="shared" si="6"/>
        <v>69.743706055794959</v>
      </c>
      <c r="E21" s="1"/>
      <c r="F21" s="1"/>
      <c r="G21" s="1"/>
      <c r="H21" s="1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36"/>
      <c r="C22" s="36"/>
      <c r="D22" s="36"/>
      <c r="E22" s="1"/>
      <c r="F22" s="1"/>
      <c r="G22" s="1"/>
      <c r="H22" s="1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B23" s="36"/>
      <c r="C23" s="36"/>
      <c r="D23" s="36"/>
      <c r="E23" s="5"/>
      <c r="F23" s="5"/>
      <c r="G23" s="5"/>
      <c r="H23" s="5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36"/>
      <c r="B24" s="36"/>
      <c r="C24" s="36"/>
      <c r="D24" s="36"/>
      <c r="E24" s="5"/>
      <c r="F24" s="5"/>
      <c r="G24" s="5"/>
      <c r="H24" s="5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/>
      <c r="B25" s="36"/>
      <c r="C25" s="36"/>
      <c r="D25" s="36"/>
      <c r="E25" s="5"/>
      <c r="F25" s="5"/>
      <c r="G25" s="5"/>
      <c r="H25" s="5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/>
      <c r="B26" s="36"/>
      <c r="C26" s="36"/>
      <c r="D26" s="36"/>
      <c r="E26" s="5"/>
      <c r="F26" s="5"/>
      <c r="G26" s="5"/>
      <c r="H26" s="5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36"/>
      <c r="C27" s="36"/>
      <c r="D27" s="36"/>
      <c r="E27" s="5"/>
      <c r="F27" s="5"/>
      <c r="G27" s="5"/>
      <c r="H27" s="5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36"/>
      <c r="C28" s="36"/>
      <c r="D28" s="36"/>
      <c r="E28" s="5"/>
      <c r="F28" s="5"/>
      <c r="G28" s="5"/>
      <c r="H28" s="5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/>
      <c r="B29" s="36"/>
      <c r="C29" s="36"/>
      <c r="D29" s="36"/>
      <c r="E29" s="5"/>
      <c r="F29" s="5"/>
      <c r="G29" s="5"/>
      <c r="H29" s="5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36"/>
      <c r="C30" s="36"/>
      <c r="D30" s="36"/>
      <c r="E30" s="5"/>
      <c r="F30" s="5"/>
      <c r="G30" s="5"/>
      <c r="H30" s="5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36"/>
      <c r="C31" s="36"/>
      <c r="D31" s="36"/>
      <c r="E31" s="5"/>
      <c r="F31" s="5"/>
      <c r="G31" s="5"/>
      <c r="H31" s="5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36"/>
      <c r="C32" s="36"/>
      <c r="D32" s="36"/>
      <c r="E32" s="5"/>
      <c r="F32" s="5"/>
      <c r="G32" s="5"/>
      <c r="H32" s="5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36"/>
      <c r="C33" s="36"/>
      <c r="D33" s="36"/>
      <c r="E33" s="5"/>
      <c r="F33" s="5"/>
      <c r="G33" s="5"/>
      <c r="H33" s="5"/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36"/>
      <c r="C34" s="36"/>
      <c r="D34" s="36"/>
      <c r="E34" s="5"/>
      <c r="F34" s="5"/>
      <c r="G34" s="5"/>
      <c r="H34" s="5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36"/>
      <c r="C35" s="36"/>
      <c r="D35" s="36"/>
      <c r="E35" s="5"/>
      <c r="F35" s="5"/>
      <c r="G35" s="5"/>
      <c r="H35" s="5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36"/>
      <c r="C36" s="36"/>
      <c r="D36" s="36"/>
      <c r="E36" s="5"/>
      <c r="F36" s="5"/>
      <c r="G36" s="5"/>
      <c r="H36" s="5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36"/>
      <c r="C37" s="36"/>
      <c r="D37" s="36"/>
      <c r="E37" s="5"/>
      <c r="F37" s="5"/>
      <c r="G37" s="5"/>
      <c r="H37" s="5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36"/>
      <c r="C38" s="36"/>
      <c r="D38" s="36"/>
      <c r="E38" s="5"/>
      <c r="F38" s="5"/>
      <c r="G38" s="5"/>
      <c r="H38" s="5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36"/>
      <c r="C39" s="36"/>
      <c r="D39" s="36"/>
      <c r="E39" s="5"/>
      <c r="F39" s="5"/>
      <c r="G39" s="5"/>
      <c r="H39" s="5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36"/>
      <c r="C40" s="36"/>
      <c r="D40" s="36"/>
      <c r="E40" s="5"/>
      <c r="F40" s="5"/>
      <c r="G40" s="5"/>
      <c r="H40" s="5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36"/>
      <c r="C41" s="36"/>
      <c r="D41" s="36"/>
      <c r="E41" s="5"/>
      <c r="F41" s="5"/>
      <c r="G41" s="5"/>
      <c r="H41" s="5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36"/>
      <c r="C42" s="36"/>
      <c r="D42" s="36"/>
      <c r="E42" s="5"/>
      <c r="F42" s="5"/>
      <c r="G42" s="5"/>
      <c r="H42" s="5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36"/>
      <c r="C43" s="36"/>
      <c r="D43" s="36"/>
      <c r="E43" s="5"/>
      <c r="F43" s="5"/>
      <c r="G43" s="5"/>
      <c r="H43" s="5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36"/>
      <c r="C44" s="36"/>
      <c r="D44" s="36"/>
      <c r="E44" s="5"/>
      <c r="F44" s="5"/>
      <c r="G44" s="5"/>
      <c r="H44" s="5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36"/>
      <c r="C45" s="36"/>
      <c r="D45" s="36"/>
      <c r="E45" s="5"/>
      <c r="F45" s="5"/>
      <c r="G45" s="5"/>
      <c r="H45" s="5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36"/>
      <c r="C46" s="36"/>
      <c r="D46" s="36"/>
      <c r="E46" s="5"/>
      <c r="F46" s="5"/>
      <c r="G46" s="5"/>
      <c r="H46" s="5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36"/>
      <c r="C47" s="36"/>
      <c r="D47" s="36"/>
      <c r="E47" s="5"/>
      <c r="F47" s="5"/>
      <c r="G47" s="5"/>
      <c r="H47" s="5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36"/>
      <c r="C48" s="36"/>
      <c r="D48" s="36"/>
      <c r="E48" s="5"/>
      <c r="F48" s="5"/>
      <c r="G48" s="5"/>
      <c r="H48" s="5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36"/>
      <c r="C49" s="36"/>
      <c r="D49" s="36"/>
      <c r="E49" s="5"/>
      <c r="F49" s="5"/>
      <c r="G49" s="5"/>
      <c r="H49" s="5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36"/>
      <c r="C50" s="36"/>
      <c r="D50" s="36"/>
      <c r="E50" s="5"/>
      <c r="F50" s="5"/>
      <c r="G50" s="5"/>
      <c r="H50" s="5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36"/>
      <c r="C51" s="36"/>
      <c r="D51" s="36"/>
      <c r="E51" s="5"/>
      <c r="F51" s="5"/>
      <c r="G51" s="5"/>
      <c r="H51" s="5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36"/>
      <c r="C52" s="36"/>
      <c r="D52" s="36"/>
      <c r="E52" s="5"/>
      <c r="F52" s="5"/>
      <c r="G52" s="5"/>
      <c r="H52" s="5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36"/>
      <c r="C53" s="36"/>
      <c r="D53" s="36"/>
      <c r="E53" s="5"/>
      <c r="F53" s="5"/>
      <c r="G53" s="5"/>
      <c r="H53" s="5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36"/>
      <c r="C54" s="36"/>
      <c r="D54" s="36"/>
      <c r="E54" s="5"/>
      <c r="F54" s="5"/>
      <c r="G54" s="5"/>
      <c r="H54" s="5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36"/>
      <c r="C55" s="36"/>
      <c r="D55" s="36"/>
      <c r="E55" s="5"/>
      <c r="F55" s="5"/>
      <c r="G55" s="5"/>
      <c r="H55" s="5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36"/>
      <c r="C56" s="36"/>
      <c r="D56" s="36"/>
      <c r="E56" s="5"/>
      <c r="F56" s="5"/>
      <c r="G56" s="5"/>
      <c r="H56" s="5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36"/>
      <c r="C57" s="36"/>
      <c r="D57" s="36"/>
      <c r="E57" s="5"/>
      <c r="F57" s="5"/>
      <c r="G57" s="5"/>
      <c r="H57" s="5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36"/>
      <c r="C58" s="36"/>
      <c r="D58" s="36"/>
      <c r="E58" s="5"/>
      <c r="F58" s="5"/>
      <c r="G58" s="5"/>
      <c r="H58" s="5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36"/>
      <c r="C59" s="36"/>
      <c r="D59" s="36"/>
      <c r="E59" s="5"/>
      <c r="F59" s="5"/>
      <c r="G59" s="5"/>
      <c r="H59" s="5"/>
      <c r="I59" s="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36"/>
      <c r="C60" s="36"/>
      <c r="D60" s="36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36"/>
      <c r="C61" s="36"/>
      <c r="D61" s="36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36"/>
      <c r="C62" s="36"/>
      <c r="D62" s="36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36"/>
      <c r="C63" s="36"/>
      <c r="D63" s="36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36"/>
      <c r="C64" s="36"/>
      <c r="D64" s="36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36"/>
      <c r="C65" s="36"/>
      <c r="D65" s="36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36"/>
      <c r="C66" s="36"/>
      <c r="D66" s="36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36"/>
      <c r="C67" s="36"/>
      <c r="D67" s="36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36"/>
      <c r="C68" s="36"/>
      <c r="D68" s="36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36"/>
      <c r="C69" s="36"/>
      <c r="D69" s="36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36"/>
      <c r="C70" s="36"/>
      <c r="D70" s="36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36"/>
      <c r="C71" s="36"/>
      <c r="D71" s="36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36"/>
      <c r="C72" s="36"/>
      <c r="D72" s="36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36"/>
      <c r="C73" s="36"/>
      <c r="D73" s="36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36"/>
      <c r="C74" s="36"/>
      <c r="D74" s="36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36"/>
      <c r="C75" s="36"/>
      <c r="D75" s="36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36"/>
      <c r="C76" s="36"/>
      <c r="D76" s="36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36"/>
      <c r="C77" s="36"/>
      <c r="D77" s="36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36"/>
      <c r="C78" s="36"/>
      <c r="D78" s="36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36"/>
      <c r="C79" s="36"/>
      <c r="D79" s="36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36"/>
      <c r="C80" s="36"/>
      <c r="D80" s="36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36"/>
      <c r="C81" s="36"/>
      <c r="D81" s="36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36"/>
      <c r="C82" s="36"/>
      <c r="D82" s="36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36"/>
      <c r="C83" s="36"/>
      <c r="D83" s="36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36"/>
      <c r="C84" s="36"/>
      <c r="D84" s="36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36"/>
      <c r="C85" s="36"/>
      <c r="D85" s="36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36"/>
      <c r="C86" s="36"/>
      <c r="D86" s="36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36"/>
      <c r="C87" s="36"/>
      <c r="D87" s="36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36"/>
      <c r="C88" s="36"/>
      <c r="D88" s="36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36"/>
      <c r="C89" s="36"/>
      <c r="D89" s="36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36"/>
      <c r="C90" s="36"/>
      <c r="D90" s="36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36"/>
      <c r="C91" s="36"/>
      <c r="D91" s="36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36"/>
      <c r="C92" s="36"/>
      <c r="D92" s="36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36"/>
      <c r="C93" s="36"/>
      <c r="D93" s="36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36"/>
      <c r="C94" s="36"/>
      <c r="D94" s="36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36"/>
      <c r="C95" s="36"/>
      <c r="D95" s="36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36"/>
      <c r="C96" s="36"/>
      <c r="D96" s="36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36"/>
      <c r="C97" s="36"/>
      <c r="D97" s="36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36"/>
      <c r="C98" s="36"/>
      <c r="D98" s="36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36"/>
      <c r="C99" s="36"/>
      <c r="D99" s="36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36"/>
      <c r="C100" s="36"/>
      <c r="D100" s="36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36"/>
      <c r="C101" s="36"/>
      <c r="D101" s="36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36"/>
      <c r="C102" s="36"/>
      <c r="D102" s="36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36"/>
      <c r="C103" s="36"/>
      <c r="D103" s="36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36"/>
      <c r="C104" s="36"/>
      <c r="D104" s="36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36"/>
      <c r="C105" s="36"/>
      <c r="D105" s="36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36"/>
      <c r="C106" s="36"/>
      <c r="D106" s="36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36"/>
      <c r="C107" s="36"/>
      <c r="D107" s="36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36"/>
      <c r="C108" s="36"/>
      <c r="D108" s="36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36"/>
      <c r="C109" s="36"/>
      <c r="D109" s="36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36"/>
      <c r="C110" s="36"/>
      <c r="D110" s="36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36"/>
      <c r="C111" s="36"/>
      <c r="D111" s="36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36"/>
      <c r="C112" s="36"/>
      <c r="D112" s="36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36"/>
      <c r="C113" s="36"/>
      <c r="D113" s="36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36"/>
      <c r="C114" s="36"/>
      <c r="D114" s="36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36"/>
      <c r="C115" s="36"/>
      <c r="D115" s="36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36"/>
      <c r="C116" s="36"/>
      <c r="D116" s="36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36"/>
      <c r="C117" s="36"/>
      <c r="D117" s="36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36"/>
      <c r="C118" s="36"/>
      <c r="D118" s="36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36"/>
      <c r="C119" s="36"/>
      <c r="D119" s="36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36"/>
      <c r="C120" s="36"/>
      <c r="D120" s="36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36"/>
      <c r="C121" s="36"/>
      <c r="D121" s="36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36"/>
      <c r="C122" s="36"/>
      <c r="D122" s="36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36"/>
      <c r="C123" s="36"/>
      <c r="D123" s="36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36"/>
      <c r="C124" s="36"/>
      <c r="D124" s="36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36"/>
      <c r="C125" s="36"/>
      <c r="D125" s="36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36"/>
      <c r="C126" s="36"/>
      <c r="D126" s="36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36"/>
      <c r="C127" s="36"/>
      <c r="D127" s="36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36"/>
      <c r="C128" s="36"/>
      <c r="D128" s="36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36"/>
      <c r="C129" s="36"/>
      <c r="D129" s="36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36"/>
      <c r="C130" s="36"/>
      <c r="D130" s="36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36"/>
      <c r="C131" s="36"/>
      <c r="D131" s="36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36"/>
      <c r="C132" s="36"/>
      <c r="D132" s="36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36"/>
      <c r="C133" s="36"/>
      <c r="D133" s="36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36"/>
      <c r="C134" s="36"/>
      <c r="D134" s="36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36"/>
      <c r="C135" s="36"/>
      <c r="D135" s="36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36"/>
      <c r="C136" s="36"/>
      <c r="D136" s="36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36"/>
      <c r="C137" s="36"/>
      <c r="D137" s="36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36"/>
      <c r="C138" s="36"/>
      <c r="D138" s="36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36"/>
      <c r="C139" s="36"/>
      <c r="D139" s="36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36"/>
      <c r="C140" s="36"/>
      <c r="D140" s="36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36"/>
      <c r="C141" s="36"/>
      <c r="D141" s="36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36"/>
      <c r="C142" s="36"/>
      <c r="D142" s="36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36"/>
      <c r="C143" s="36"/>
      <c r="D143" s="36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36"/>
      <c r="C144" s="36"/>
      <c r="D144" s="36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36"/>
      <c r="C145" s="36"/>
      <c r="D145" s="36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36"/>
      <c r="C146" s="36"/>
      <c r="D146" s="36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36"/>
      <c r="C147" s="36"/>
      <c r="D147" s="36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36"/>
      <c r="C148" s="36"/>
      <c r="D148" s="36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36"/>
      <c r="C149" s="36"/>
      <c r="D149" s="36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36"/>
      <c r="C150" s="36"/>
      <c r="D150" s="36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36"/>
      <c r="C151" s="36"/>
      <c r="D151" s="36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36"/>
      <c r="C152" s="36"/>
      <c r="D152" s="36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36"/>
      <c r="C153" s="36"/>
      <c r="D153" s="36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36"/>
      <c r="C154" s="36"/>
      <c r="D154" s="36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36"/>
      <c r="C155" s="36"/>
      <c r="D155" s="36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36"/>
      <c r="C156" s="36"/>
      <c r="D156" s="36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36"/>
      <c r="C157" s="36"/>
      <c r="D157" s="36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36"/>
      <c r="C158" s="36"/>
      <c r="D158" s="36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36"/>
      <c r="C159" s="36"/>
      <c r="D159" s="36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36"/>
      <c r="C160" s="36"/>
      <c r="D160" s="36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36"/>
      <c r="C161" s="36"/>
      <c r="D161" s="36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36"/>
      <c r="C162" s="36"/>
      <c r="D162" s="36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36"/>
      <c r="C163" s="36"/>
      <c r="D163" s="36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36"/>
      <c r="C164" s="36"/>
      <c r="D164" s="36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36"/>
      <c r="C165" s="36"/>
      <c r="D165" s="36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36"/>
      <c r="C166" s="36"/>
      <c r="D166" s="36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36"/>
      <c r="C167" s="36"/>
      <c r="D167" s="36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36"/>
      <c r="C168" s="36"/>
      <c r="D168" s="36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36"/>
      <c r="C169" s="36"/>
      <c r="D169" s="36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36"/>
      <c r="C170" s="36"/>
      <c r="D170" s="36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36"/>
      <c r="C171" s="36"/>
      <c r="D171" s="36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36"/>
      <c r="C172" s="36"/>
      <c r="D172" s="36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36"/>
      <c r="C173" s="36"/>
      <c r="D173" s="36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36"/>
      <c r="C174" s="36"/>
      <c r="D174" s="36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36"/>
      <c r="C175" s="36"/>
      <c r="D175" s="36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36"/>
      <c r="C176" s="36"/>
      <c r="D176" s="36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36"/>
      <c r="C177" s="36"/>
      <c r="D177" s="36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36"/>
      <c r="C178" s="36"/>
      <c r="D178" s="36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36"/>
      <c r="C179" s="36"/>
      <c r="D179" s="36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36"/>
      <c r="C180" s="36"/>
      <c r="D180" s="36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36"/>
      <c r="C181" s="36"/>
      <c r="D181" s="36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36"/>
      <c r="C182" s="36"/>
      <c r="D182" s="36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36"/>
      <c r="C183" s="36"/>
      <c r="D183" s="36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36"/>
      <c r="C184" s="36"/>
      <c r="D184" s="36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36"/>
      <c r="C185" s="36"/>
      <c r="D185" s="36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36"/>
      <c r="C186" s="36"/>
      <c r="D186" s="36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36"/>
      <c r="C187" s="36"/>
      <c r="D187" s="36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36"/>
      <c r="C188" s="36"/>
      <c r="D188" s="36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36"/>
      <c r="C189" s="36"/>
      <c r="D189" s="36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36"/>
      <c r="C190" s="36"/>
      <c r="D190" s="36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36"/>
      <c r="C191" s="36"/>
      <c r="D191" s="36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36"/>
      <c r="C192" s="36"/>
      <c r="D192" s="36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36"/>
      <c r="C193" s="36"/>
      <c r="D193" s="36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36"/>
      <c r="C194" s="36"/>
      <c r="D194" s="36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36"/>
      <c r="C195" s="36"/>
      <c r="D195" s="36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36"/>
      <c r="C196" s="36"/>
      <c r="D196" s="36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36"/>
      <c r="C197" s="36"/>
      <c r="D197" s="36"/>
      <c r="E197" s="5"/>
      <c r="F197" s="5"/>
      <c r="G197" s="5"/>
      <c r="H197" s="5"/>
      <c r="I197" s="1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36"/>
      <c r="C198" s="36"/>
      <c r="D198" s="36"/>
      <c r="E198" s="5"/>
      <c r="F198" s="5"/>
      <c r="G198" s="5"/>
      <c r="H198" s="5"/>
      <c r="I198" s="1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36"/>
      <c r="C199" s="36"/>
      <c r="D199" s="36"/>
      <c r="E199" s="5"/>
      <c r="F199" s="5"/>
      <c r="G199" s="5"/>
      <c r="H199" s="5"/>
      <c r="I199" s="1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36"/>
      <c r="C200" s="36"/>
      <c r="D200" s="36"/>
      <c r="E200" s="5"/>
      <c r="F200" s="5"/>
      <c r="G200" s="5"/>
      <c r="H200" s="5"/>
      <c r="I200" s="1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36"/>
      <c r="C201" s="36"/>
      <c r="D201" s="36"/>
      <c r="E201" s="5"/>
      <c r="F201" s="5"/>
      <c r="G201" s="5"/>
      <c r="H201" s="5"/>
      <c r="I201" s="1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36"/>
      <c r="C202" s="36"/>
      <c r="D202" s="36"/>
      <c r="E202" s="5"/>
      <c r="F202" s="5"/>
      <c r="G202" s="5"/>
      <c r="H202" s="5"/>
      <c r="I202" s="1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36"/>
      <c r="C203" s="36"/>
      <c r="D203" s="36"/>
      <c r="E203" s="5"/>
      <c r="F203" s="5"/>
      <c r="G203" s="5"/>
      <c r="H203" s="5"/>
      <c r="I203" s="1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36"/>
      <c r="C204" s="36"/>
      <c r="D204" s="36"/>
      <c r="E204" s="5"/>
      <c r="F204" s="5"/>
      <c r="G204" s="5"/>
      <c r="H204" s="5"/>
      <c r="I204" s="1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36"/>
      <c r="C205" s="36"/>
      <c r="D205" s="36"/>
      <c r="E205" s="5"/>
      <c r="F205" s="5"/>
      <c r="G205" s="5"/>
      <c r="H205" s="5"/>
      <c r="I205" s="1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36"/>
      <c r="C206" s="36"/>
      <c r="D206" s="36"/>
      <c r="E206" s="5"/>
      <c r="F206" s="5"/>
      <c r="G206" s="5"/>
      <c r="H206" s="5"/>
      <c r="I206" s="1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36"/>
      <c r="C207" s="36"/>
      <c r="D207" s="36"/>
      <c r="E207" s="5"/>
      <c r="F207" s="5"/>
      <c r="G207" s="5"/>
      <c r="H207" s="5"/>
      <c r="I207" s="1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36"/>
      <c r="C208" s="36"/>
      <c r="D208" s="36"/>
      <c r="E208" s="5"/>
      <c r="F208" s="5"/>
      <c r="G208" s="5"/>
      <c r="H208" s="5"/>
      <c r="I208" s="1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36"/>
      <c r="C209" s="36"/>
      <c r="D209" s="36"/>
      <c r="E209" s="5"/>
      <c r="F209" s="5"/>
      <c r="G209" s="5"/>
      <c r="H209" s="5"/>
      <c r="I209" s="1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36"/>
      <c r="C210" s="36"/>
      <c r="D210" s="36"/>
      <c r="E210" s="5"/>
      <c r="F210" s="5"/>
      <c r="G210" s="5"/>
      <c r="H210" s="5"/>
      <c r="I210" s="1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36"/>
      <c r="C211" s="36"/>
      <c r="D211" s="36"/>
      <c r="E211" s="5"/>
      <c r="F211" s="5"/>
      <c r="G211" s="5"/>
      <c r="H211" s="5"/>
      <c r="I211" s="1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36"/>
      <c r="C212" s="36"/>
      <c r="D212" s="36"/>
      <c r="E212" s="5"/>
      <c r="F212" s="1"/>
      <c r="G212" s="1"/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36"/>
      <c r="C213" s="36"/>
      <c r="D213" s="36"/>
      <c r="E213" s="5"/>
      <c r="F213" s="1"/>
      <c r="G213" s="1"/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36"/>
      <c r="C214" s="36"/>
      <c r="D214" s="36"/>
      <c r="E214" s="5"/>
      <c r="F214" s="1"/>
      <c r="G214" s="1"/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36"/>
      <c r="C215" s="36"/>
      <c r="D215" s="36"/>
      <c r="E215" s="5"/>
      <c r="F215" s="1"/>
      <c r="G215" s="1"/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36"/>
      <c r="C216" s="36"/>
      <c r="D216" s="36"/>
      <c r="E216" s="5"/>
      <c r="F216" s="1"/>
      <c r="G216" s="1"/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36"/>
      <c r="C217" s="36"/>
      <c r="D217" s="36"/>
      <c r="E217" s="5"/>
      <c r="F217" s="1"/>
      <c r="G217" s="1"/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36"/>
      <c r="C218" s="36"/>
      <c r="D218" s="36"/>
      <c r="E218" s="5"/>
      <c r="F218" s="1"/>
      <c r="G218" s="1"/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36"/>
      <c r="C219" s="36"/>
      <c r="D219" s="36"/>
      <c r="E219" s="5"/>
      <c r="F219" s="1"/>
      <c r="G219" s="1"/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36"/>
      <c r="C220" s="36"/>
      <c r="D220" s="36"/>
      <c r="E220" s="5"/>
      <c r="F220" s="1"/>
      <c r="G220" s="1"/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B11" sqref="B11"/>
    </sheetView>
  </sheetViews>
  <sheetFormatPr defaultColWidth="12.5703125" defaultRowHeight="15" customHeight="1"/>
  <cols>
    <col min="1" max="1" width="34" customWidth="1"/>
    <col min="2" max="4" width="13" customWidth="1"/>
    <col min="5" max="26" width="9.42578125" customWidth="1"/>
  </cols>
  <sheetData>
    <row r="1" spans="1:26" ht="12.75" customHeight="1">
      <c r="A1" s="71" t="s">
        <v>22</v>
      </c>
      <c r="B1" s="72"/>
      <c r="C1" s="72"/>
      <c r="D1" s="73"/>
      <c r="E1" s="1"/>
      <c r="F1" s="2" t="s">
        <v>1</v>
      </c>
      <c r="G1" s="37" t="s">
        <v>23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74" t="s">
        <v>3</v>
      </c>
      <c r="B2" s="4" t="s">
        <v>4</v>
      </c>
      <c r="C2" s="4" t="s">
        <v>5</v>
      </c>
      <c r="D2" s="4" t="s">
        <v>6</v>
      </c>
      <c r="E2" s="5"/>
      <c r="F2" s="5" t="s">
        <v>24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>
      <c r="A3" s="75"/>
      <c r="B3" s="6" t="s">
        <v>8</v>
      </c>
      <c r="C3" s="6" t="s">
        <v>8</v>
      </c>
      <c r="D3" s="6" t="s">
        <v>8</v>
      </c>
      <c r="E3" s="5"/>
      <c r="F3" s="1"/>
      <c r="G3" s="1"/>
      <c r="H3" s="5"/>
      <c r="I3" s="1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>
      <c r="A4" s="7" t="s">
        <v>9</v>
      </c>
      <c r="B4" s="8"/>
      <c r="C4" s="8"/>
      <c r="D4" s="26"/>
      <c r="E4" s="5"/>
      <c r="F4" s="5" t="s">
        <v>24</v>
      </c>
      <c r="G4" s="5"/>
      <c r="H4" s="5"/>
      <c r="I4" s="1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>
      <c r="A5" s="9" t="s">
        <v>10</v>
      </c>
      <c r="B5" s="8">
        <f t="shared" ref="B5:D5" si="0">B16</f>
        <v>8783.9</v>
      </c>
      <c r="C5" s="8">
        <f t="shared" si="0"/>
        <v>9033</v>
      </c>
      <c r="D5" s="8">
        <f t="shared" si="0"/>
        <v>9006.2999999999993</v>
      </c>
      <c r="E5" s="5"/>
      <c r="F5" s="5" t="s">
        <v>24</v>
      </c>
      <c r="G5" s="5"/>
      <c r="H5" s="5"/>
      <c r="I5" s="1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>
      <c r="A6" s="10" t="s">
        <v>11</v>
      </c>
      <c r="B6" s="11">
        <f t="shared" ref="B6:D6" si="1">-B18</f>
        <v>-6153</v>
      </c>
      <c r="C6" s="11">
        <f t="shared" si="1"/>
        <v>-6372</v>
      </c>
      <c r="D6" s="11">
        <f t="shared" si="1"/>
        <v>-6470</v>
      </c>
      <c r="E6" s="5"/>
      <c r="F6" s="5" t="s">
        <v>24</v>
      </c>
      <c r="G6" s="5"/>
      <c r="H6" s="5"/>
      <c r="I6" s="1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>
      <c r="A7" s="12" t="s">
        <v>12</v>
      </c>
      <c r="B7" s="13">
        <f t="shared" ref="B7:D7" si="2">SUM(B5:B6)</f>
        <v>2630.8999999999996</v>
      </c>
      <c r="C7" s="13">
        <f t="shared" si="2"/>
        <v>2661</v>
      </c>
      <c r="D7" s="13">
        <f t="shared" si="2"/>
        <v>2536.2999999999993</v>
      </c>
      <c r="E7" s="5"/>
      <c r="F7" s="5" t="s">
        <v>24</v>
      </c>
      <c r="G7" s="5"/>
      <c r="H7" s="5"/>
      <c r="I7" s="1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>
      <c r="A8" s="9" t="s">
        <v>13</v>
      </c>
      <c r="B8" s="8">
        <v>-158</v>
      </c>
      <c r="C8" s="8">
        <v>-194</v>
      </c>
      <c r="D8" s="8">
        <v>-189</v>
      </c>
      <c r="E8" s="5"/>
      <c r="F8" s="5" t="s">
        <v>24</v>
      </c>
      <c r="G8" s="5"/>
      <c r="H8" s="5"/>
      <c r="I8" s="1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>
      <c r="A9" s="9" t="s">
        <v>14</v>
      </c>
      <c r="B9" s="8">
        <v>-356</v>
      </c>
      <c r="C9" s="8">
        <v>-341</v>
      </c>
      <c r="D9" s="8">
        <v>-304.89999999999998</v>
      </c>
      <c r="E9" s="5"/>
      <c r="F9" s="5" t="s">
        <v>24</v>
      </c>
      <c r="G9" s="5"/>
      <c r="H9" s="5"/>
      <c r="I9" s="1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>
      <c r="A10" s="14" t="s">
        <v>15</v>
      </c>
      <c r="B10" s="15">
        <v>-1416</v>
      </c>
      <c r="C10" s="15">
        <v>-1507</v>
      </c>
      <c r="D10" s="15">
        <v>-1469</v>
      </c>
      <c r="E10" s="5"/>
      <c r="F10" s="5" t="s">
        <v>24</v>
      </c>
      <c r="G10" s="5"/>
      <c r="H10" s="5"/>
      <c r="I10" s="1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>
      <c r="A11" s="16" t="s">
        <v>16</v>
      </c>
      <c r="B11" s="13">
        <f t="shared" ref="B11:D11" si="3">SUM(B7:B9)</f>
        <v>2116.8999999999996</v>
      </c>
      <c r="C11" s="13">
        <f t="shared" si="3"/>
        <v>2126</v>
      </c>
      <c r="D11" s="13">
        <f t="shared" si="3"/>
        <v>2042.3999999999992</v>
      </c>
      <c r="E11" s="5"/>
      <c r="F11" s="5" t="s">
        <v>24</v>
      </c>
      <c r="G11" s="5"/>
      <c r="H11" s="5"/>
      <c r="I11" s="1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>
      <c r="A12" s="17"/>
      <c r="B12" s="18"/>
      <c r="C12" s="18"/>
      <c r="D12" s="18"/>
      <c r="E12" s="5"/>
      <c r="F12" s="5" t="s">
        <v>24</v>
      </c>
      <c r="G12" s="5"/>
      <c r="H12" s="5"/>
      <c r="I12" s="1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>
      <c r="A13" s="19" t="s">
        <v>17</v>
      </c>
      <c r="B13" s="38"/>
      <c r="C13" s="38"/>
      <c r="D13" s="38"/>
      <c r="E13" s="5"/>
      <c r="F13" s="5" t="s">
        <v>24</v>
      </c>
      <c r="G13" s="5"/>
      <c r="H13" s="5"/>
      <c r="I13" s="1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>
      <c r="A14" s="21" t="s">
        <v>18</v>
      </c>
      <c r="B14" s="13">
        <v>5465</v>
      </c>
      <c r="C14" s="13">
        <v>5641</v>
      </c>
      <c r="D14" s="13">
        <v>5764</v>
      </c>
      <c r="E14" s="5"/>
      <c r="F14" s="5" t="s">
        <v>24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>
      <c r="A15" s="39" t="s">
        <v>19</v>
      </c>
      <c r="B15" s="40">
        <v>3371.2000000000003</v>
      </c>
      <c r="C15" s="40">
        <v>3363</v>
      </c>
      <c r="D15" s="40">
        <v>3101.5000000000005</v>
      </c>
      <c r="E15" s="5"/>
      <c r="F15" s="5" t="s">
        <v>24</v>
      </c>
      <c r="G15" s="5"/>
      <c r="H15" s="5"/>
      <c r="I15" s="1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>
      <c r="A16" s="27" t="s">
        <v>10</v>
      </c>
      <c r="B16" s="41">
        <v>8783.9</v>
      </c>
      <c r="C16" s="41">
        <v>9033</v>
      </c>
      <c r="D16" s="42">
        <v>9006.2999999999993</v>
      </c>
      <c r="E16" s="5"/>
      <c r="F16" s="5" t="s">
        <v>24</v>
      </c>
      <c r="G16" s="5"/>
      <c r="H16" s="5"/>
      <c r="I16" s="1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>
      <c r="A17" s="39"/>
      <c r="B17" s="43"/>
      <c r="C17" s="43"/>
      <c r="D17" s="44"/>
      <c r="E17" s="5"/>
      <c r="F17" s="5" t="s">
        <v>24</v>
      </c>
      <c r="G17" s="5"/>
      <c r="H17" s="5"/>
      <c r="I17" s="1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>
      <c r="A18" s="31" t="s">
        <v>11</v>
      </c>
      <c r="B18" s="41">
        <v>6153</v>
      </c>
      <c r="C18" s="41">
        <v>6372</v>
      </c>
      <c r="D18" s="42">
        <v>6470</v>
      </c>
      <c r="E18" s="5"/>
      <c r="F18" s="5" t="s">
        <v>24</v>
      </c>
      <c r="G18" s="5"/>
      <c r="H18" s="5"/>
      <c r="I18" s="1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>
      <c r="A19" s="9"/>
      <c r="B19" s="32"/>
      <c r="C19" s="32"/>
      <c r="D19" s="32"/>
      <c r="E19" s="5"/>
      <c r="F19" s="5" t="s">
        <v>24</v>
      </c>
      <c r="G19" s="5"/>
      <c r="H19" s="5"/>
      <c r="I19" s="1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>
      <c r="A20" s="33" t="s">
        <v>20</v>
      </c>
      <c r="B20" s="34">
        <v>9106</v>
      </c>
      <c r="C20" s="34">
        <v>9281</v>
      </c>
      <c r="D20" s="34">
        <v>9324</v>
      </c>
      <c r="E20" s="5"/>
      <c r="F20" s="5" t="s">
        <v>24</v>
      </c>
      <c r="G20" s="5"/>
      <c r="H20" s="5"/>
      <c r="I20" s="1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>
      <c r="A21" s="35" t="s">
        <v>21</v>
      </c>
      <c r="B21" s="34">
        <f t="shared" ref="B21:D21" si="4">B14*1000/B20/12</f>
        <v>50.012812065304928</v>
      </c>
      <c r="C21" s="34">
        <f t="shared" si="4"/>
        <v>50.650073627123511</v>
      </c>
      <c r="D21" s="34">
        <f t="shared" si="4"/>
        <v>51.515801515801513</v>
      </c>
      <c r="E21" s="5"/>
      <c r="F21" s="5" t="s">
        <v>24</v>
      </c>
      <c r="G21" s="5"/>
      <c r="H21" s="5"/>
      <c r="I21" s="1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>
      <c r="A22" s="5"/>
      <c r="B22" s="36"/>
      <c r="C22" s="36"/>
      <c r="D22" s="36"/>
      <c r="E22" s="5"/>
      <c r="F22" s="5" t="s">
        <v>24</v>
      </c>
      <c r="G22" s="5"/>
      <c r="H22" s="5"/>
      <c r="I22" s="1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>
      <c r="A23" s="5"/>
      <c r="B23" s="36"/>
      <c r="C23" s="36"/>
      <c r="D23" s="36"/>
      <c r="E23" s="5"/>
      <c r="F23" s="5"/>
      <c r="G23" s="5"/>
      <c r="H23" s="5"/>
      <c r="I23" s="1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>
      <c r="A24" s="5"/>
      <c r="B24" s="36"/>
      <c r="C24" s="36"/>
      <c r="D24" s="36"/>
      <c r="E24" s="5"/>
      <c r="F24" s="5"/>
      <c r="G24" s="5"/>
      <c r="H24" s="5"/>
      <c r="I24" s="1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>
      <c r="A25" s="5"/>
      <c r="B25" s="36"/>
      <c r="C25" s="36"/>
      <c r="D25" s="36"/>
      <c r="E25" s="5"/>
      <c r="F25" s="5"/>
      <c r="G25" s="5"/>
      <c r="H25" s="5"/>
      <c r="I25" s="1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>
      <c r="A26" s="5"/>
      <c r="B26" s="36"/>
      <c r="C26" s="36"/>
      <c r="D26" s="36"/>
      <c r="E26" s="5"/>
      <c r="F26" s="5"/>
      <c r="G26" s="5"/>
      <c r="H26" s="5"/>
      <c r="I26" s="1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>
      <c r="A27" s="5"/>
      <c r="B27" s="36"/>
      <c r="C27" s="36"/>
      <c r="D27" s="36"/>
      <c r="E27" s="5"/>
      <c r="F27" s="5"/>
      <c r="G27" s="5"/>
      <c r="H27" s="5"/>
      <c r="I27" s="1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>
      <c r="A28" s="5"/>
      <c r="B28" s="36"/>
      <c r="C28" s="36"/>
      <c r="D28" s="36"/>
      <c r="E28" s="5"/>
      <c r="F28" s="5"/>
      <c r="G28" s="5"/>
      <c r="H28" s="5"/>
      <c r="I28" s="1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>
      <c r="A29" s="5"/>
      <c r="B29" s="36"/>
      <c r="C29" s="36"/>
      <c r="D29" s="36"/>
      <c r="E29" s="5"/>
      <c r="F29" s="5"/>
      <c r="G29" s="5"/>
      <c r="H29" s="5"/>
      <c r="I29" s="1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>
      <c r="A30" s="5"/>
      <c r="B30" s="36"/>
      <c r="C30" s="36"/>
      <c r="D30" s="36"/>
      <c r="E30" s="5"/>
      <c r="F30" s="5"/>
      <c r="G30" s="5"/>
      <c r="H30" s="5"/>
      <c r="I30" s="1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>
      <c r="A31" s="5"/>
      <c r="B31" s="36"/>
      <c r="C31" s="36"/>
      <c r="D31" s="36"/>
      <c r="E31" s="5"/>
      <c r="F31" s="5"/>
      <c r="G31" s="5"/>
      <c r="H31" s="5"/>
      <c r="I31" s="1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>
      <c r="A32" s="5"/>
      <c r="B32" s="36"/>
      <c r="C32" s="36"/>
      <c r="D32" s="36"/>
      <c r="E32" s="5"/>
      <c r="F32" s="5"/>
      <c r="G32" s="5"/>
      <c r="H32" s="5"/>
      <c r="I32" s="1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>
      <c r="A33" s="5"/>
      <c r="B33" s="36"/>
      <c r="C33" s="36"/>
      <c r="D33" s="36"/>
      <c r="E33" s="5"/>
      <c r="F33" s="5"/>
      <c r="G33" s="5"/>
      <c r="H33" s="5"/>
      <c r="I33" s="1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>
      <c r="A34" s="5"/>
      <c r="B34" s="36"/>
      <c r="C34" s="36"/>
      <c r="D34" s="36"/>
      <c r="E34" s="5"/>
      <c r="F34" s="5"/>
      <c r="G34" s="5"/>
      <c r="H34" s="5"/>
      <c r="I34" s="1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>
      <c r="A35" s="5"/>
      <c r="B35" s="36"/>
      <c r="C35" s="36"/>
      <c r="D35" s="36"/>
      <c r="E35" s="5"/>
      <c r="F35" s="5"/>
      <c r="G35" s="5"/>
      <c r="H35" s="5"/>
      <c r="I35" s="1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>
      <c r="A36" s="5"/>
      <c r="B36" s="36"/>
      <c r="C36" s="36"/>
      <c r="D36" s="36"/>
      <c r="E36" s="5"/>
      <c r="F36" s="5"/>
      <c r="G36" s="5"/>
      <c r="H36" s="5"/>
      <c r="I36" s="1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>
      <c r="A37" s="5"/>
      <c r="B37" s="36"/>
      <c r="C37" s="36"/>
      <c r="D37" s="36"/>
      <c r="E37" s="5"/>
      <c r="F37" s="5"/>
      <c r="G37" s="5"/>
      <c r="H37" s="5"/>
      <c r="I37" s="1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>
      <c r="A38" s="5"/>
      <c r="B38" s="36"/>
      <c r="C38" s="36"/>
      <c r="D38" s="36"/>
      <c r="E38" s="5"/>
      <c r="F38" s="5"/>
      <c r="G38" s="5"/>
      <c r="H38" s="5"/>
      <c r="I38" s="1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>
      <c r="A39" s="5"/>
      <c r="B39" s="36"/>
      <c r="C39" s="36"/>
      <c r="D39" s="36"/>
      <c r="E39" s="5"/>
      <c r="F39" s="5"/>
      <c r="G39" s="5"/>
      <c r="H39" s="5"/>
      <c r="I39" s="1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>
      <c r="A40" s="5"/>
      <c r="B40" s="36"/>
      <c r="C40" s="36"/>
      <c r="D40" s="36"/>
      <c r="E40" s="5"/>
      <c r="F40" s="5"/>
      <c r="G40" s="5"/>
      <c r="H40" s="5"/>
      <c r="I40" s="1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>
      <c r="A41" s="5"/>
      <c r="B41" s="36"/>
      <c r="C41" s="36"/>
      <c r="D41" s="36"/>
      <c r="E41" s="5"/>
      <c r="F41" s="5"/>
      <c r="G41" s="5"/>
      <c r="H41" s="5"/>
      <c r="I41" s="1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>
      <c r="A42" s="5"/>
      <c r="B42" s="36"/>
      <c r="C42" s="36"/>
      <c r="D42" s="36"/>
      <c r="E42" s="5"/>
      <c r="F42" s="5"/>
      <c r="G42" s="5"/>
      <c r="H42" s="5"/>
      <c r="I42" s="1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>
      <c r="A43" s="5"/>
      <c r="B43" s="36"/>
      <c r="C43" s="36"/>
      <c r="D43" s="36"/>
      <c r="E43" s="5"/>
      <c r="F43" s="5"/>
      <c r="G43" s="5"/>
      <c r="H43" s="5"/>
      <c r="I43" s="1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>
      <c r="A44" s="5"/>
      <c r="B44" s="36"/>
      <c r="C44" s="36"/>
      <c r="D44" s="36"/>
      <c r="E44" s="5"/>
      <c r="F44" s="5"/>
      <c r="G44" s="5"/>
      <c r="H44" s="5"/>
      <c r="I44" s="1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>
      <c r="A45" s="5"/>
      <c r="B45" s="36"/>
      <c r="C45" s="36"/>
      <c r="D45" s="36"/>
      <c r="E45" s="5"/>
      <c r="F45" s="5"/>
      <c r="G45" s="5"/>
      <c r="H45" s="5"/>
      <c r="I45" s="1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>
      <c r="A46" s="5"/>
      <c r="B46" s="36"/>
      <c r="C46" s="36"/>
      <c r="D46" s="36"/>
      <c r="E46" s="5"/>
      <c r="F46" s="5"/>
      <c r="G46" s="5"/>
      <c r="H46" s="5"/>
      <c r="I46" s="1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>
      <c r="A47" s="5"/>
      <c r="B47" s="36"/>
      <c r="C47" s="36"/>
      <c r="D47" s="36"/>
      <c r="E47" s="5"/>
      <c r="F47" s="5"/>
      <c r="G47" s="5"/>
      <c r="H47" s="5"/>
      <c r="I47" s="1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>
      <c r="A48" s="5"/>
      <c r="B48" s="36"/>
      <c r="C48" s="36"/>
      <c r="D48" s="36"/>
      <c r="E48" s="5"/>
      <c r="F48" s="5"/>
      <c r="G48" s="5"/>
      <c r="H48" s="5"/>
      <c r="I48" s="1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>
      <c r="A49" s="5"/>
      <c r="B49" s="36"/>
      <c r="C49" s="36"/>
      <c r="D49" s="36"/>
      <c r="E49" s="5"/>
      <c r="F49" s="5"/>
      <c r="G49" s="5"/>
      <c r="H49" s="5"/>
      <c r="I49" s="1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>
      <c r="A50" s="5"/>
      <c r="B50" s="36"/>
      <c r="C50" s="36"/>
      <c r="D50" s="36"/>
      <c r="E50" s="5"/>
      <c r="F50" s="5"/>
      <c r="G50" s="5"/>
      <c r="H50" s="5"/>
      <c r="I50" s="1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>
      <c r="A51" s="5"/>
      <c r="B51" s="36"/>
      <c r="C51" s="36"/>
      <c r="D51" s="36"/>
      <c r="E51" s="5"/>
      <c r="F51" s="5"/>
      <c r="G51" s="5"/>
      <c r="H51" s="5"/>
      <c r="I51" s="1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>
      <c r="A52" s="5"/>
      <c r="B52" s="36"/>
      <c r="C52" s="36"/>
      <c r="D52" s="36"/>
      <c r="E52" s="5"/>
      <c r="F52" s="5"/>
      <c r="G52" s="5"/>
      <c r="H52" s="5"/>
      <c r="I52" s="1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>
      <c r="A53" s="5"/>
      <c r="B53" s="36"/>
      <c r="C53" s="36"/>
      <c r="D53" s="36"/>
      <c r="E53" s="5"/>
      <c r="F53" s="5"/>
      <c r="G53" s="5"/>
      <c r="H53" s="5"/>
      <c r="I53" s="1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>
      <c r="A54" s="5"/>
      <c r="B54" s="36"/>
      <c r="C54" s="36"/>
      <c r="D54" s="36"/>
      <c r="E54" s="5"/>
      <c r="F54" s="5"/>
      <c r="G54" s="5"/>
      <c r="H54" s="5"/>
      <c r="I54" s="1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>
      <c r="A55" s="5"/>
      <c r="B55" s="36"/>
      <c r="C55" s="36"/>
      <c r="D55" s="36"/>
      <c r="E55" s="5"/>
      <c r="F55" s="5"/>
      <c r="G55" s="5"/>
      <c r="H55" s="5"/>
      <c r="I55" s="1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>
      <c r="A56" s="5"/>
      <c r="B56" s="36"/>
      <c r="C56" s="36"/>
      <c r="D56" s="36"/>
      <c r="E56" s="5"/>
      <c r="F56" s="5"/>
      <c r="G56" s="5"/>
      <c r="H56" s="5"/>
      <c r="I56" s="1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>
      <c r="A57" s="5"/>
      <c r="B57" s="36"/>
      <c r="C57" s="36"/>
      <c r="D57" s="36"/>
      <c r="E57" s="5"/>
      <c r="F57" s="5"/>
      <c r="G57" s="5"/>
      <c r="H57" s="5"/>
      <c r="I57" s="1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>
      <c r="A58" s="5"/>
      <c r="B58" s="36"/>
      <c r="C58" s="36"/>
      <c r="D58" s="36"/>
      <c r="E58" s="5"/>
      <c r="F58" s="5"/>
      <c r="G58" s="5"/>
      <c r="H58" s="5"/>
      <c r="I58" s="1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>
      <c r="A59" s="5"/>
      <c r="B59" s="36"/>
      <c r="C59" s="36"/>
      <c r="D59" s="36"/>
      <c r="E59" s="5"/>
      <c r="F59" s="5"/>
      <c r="G59" s="5"/>
      <c r="H59" s="5"/>
      <c r="I59" s="1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>
      <c r="A60" s="5"/>
      <c r="B60" s="36"/>
      <c r="C60" s="36"/>
      <c r="D60" s="36"/>
      <c r="E60" s="5"/>
      <c r="F60" s="5"/>
      <c r="G60" s="5"/>
      <c r="H60" s="5"/>
      <c r="I60" s="1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>
      <c r="A61" s="5"/>
      <c r="B61" s="36"/>
      <c r="C61" s="36"/>
      <c r="D61" s="36"/>
      <c r="E61" s="5"/>
      <c r="F61" s="5"/>
      <c r="G61" s="5"/>
      <c r="H61" s="5"/>
      <c r="I61" s="1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>
      <c r="A62" s="5"/>
      <c r="B62" s="36"/>
      <c r="C62" s="36"/>
      <c r="D62" s="36"/>
      <c r="E62" s="5"/>
      <c r="F62" s="5"/>
      <c r="G62" s="5"/>
      <c r="H62" s="5"/>
      <c r="I62" s="1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>
      <c r="A63" s="5"/>
      <c r="B63" s="36"/>
      <c r="C63" s="36"/>
      <c r="D63" s="36"/>
      <c r="E63" s="5"/>
      <c r="F63" s="5"/>
      <c r="G63" s="5"/>
      <c r="H63" s="5"/>
      <c r="I63" s="1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>
      <c r="A64" s="5"/>
      <c r="B64" s="36"/>
      <c r="C64" s="36"/>
      <c r="D64" s="36"/>
      <c r="E64" s="5"/>
      <c r="F64" s="5"/>
      <c r="G64" s="5"/>
      <c r="H64" s="5"/>
      <c r="I64" s="1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>
      <c r="A65" s="5"/>
      <c r="B65" s="36"/>
      <c r="C65" s="36"/>
      <c r="D65" s="36"/>
      <c r="E65" s="5"/>
      <c r="F65" s="5"/>
      <c r="G65" s="5"/>
      <c r="H65" s="5"/>
      <c r="I65" s="1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>
      <c r="A66" s="5"/>
      <c r="B66" s="36"/>
      <c r="C66" s="36"/>
      <c r="D66" s="36"/>
      <c r="E66" s="5"/>
      <c r="F66" s="5"/>
      <c r="G66" s="5"/>
      <c r="H66" s="5"/>
      <c r="I66" s="1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>
      <c r="A67" s="5"/>
      <c r="B67" s="36"/>
      <c r="C67" s="36"/>
      <c r="D67" s="36"/>
      <c r="E67" s="5"/>
      <c r="F67" s="5"/>
      <c r="G67" s="5"/>
      <c r="H67" s="5"/>
      <c r="I67" s="1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>
      <c r="A68" s="5"/>
      <c r="B68" s="36"/>
      <c r="C68" s="36"/>
      <c r="D68" s="36"/>
      <c r="E68" s="5"/>
      <c r="F68" s="5"/>
      <c r="G68" s="5"/>
      <c r="H68" s="5"/>
      <c r="I68" s="1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>
      <c r="A69" s="5"/>
      <c r="B69" s="36"/>
      <c r="C69" s="36"/>
      <c r="D69" s="36"/>
      <c r="E69" s="5"/>
      <c r="F69" s="5"/>
      <c r="G69" s="5"/>
      <c r="H69" s="5"/>
      <c r="I69" s="1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>
      <c r="A70" s="5"/>
      <c r="B70" s="36"/>
      <c r="C70" s="36"/>
      <c r="D70" s="36"/>
      <c r="E70" s="5"/>
      <c r="F70" s="5"/>
      <c r="G70" s="5"/>
      <c r="H70" s="5"/>
      <c r="I70" s="1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>
      <c r="A71" s="5"/>
      <c r="B71" s="36"/>
      <c r="C71" s="36"/>
      <c r="D71" s="36"/>
      <c r="E71" s="5"/>
      <c r="F71" s="5"/>
      <c r="G71" s="5"/>
      <c r="H71" s="5"/>
      <c r="I71" s="1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>
      <c r="A72" s="5"/>
      <c r="B72" s="36"/>
      <c r="C72" s="36"/>
      <c r="D72" s="36"/>
      <c r="E72" s="5"/>
      <c r="F72" s="5"/>
      <c r="G72" s="5"/>
      <c r="H72" s="5"/>
      <c r="I72" s="1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>
      <c r="A73" s="5"/>
      <c r="B73" s="36"/>
      <c r="C73" s="36"/>
      <c r="D73" s="36"/>
      <c r="E73" s="5"/>
      <c r="F73" s="5"/>
      <c r="G73" s="5"/>
      <c r="H73" s="5"/>
      <c r="I73" s="1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>
      <c r="A74" s="5"/>
      <c r="B74" s="36"/>
      <c r="C74" s="36"/>
      <c r="D74" s="36"/>
      <c r="E74" s="5"/>
      <c r="F74" s="5"/>
      <c r="G74" s="5"/>
      <c r="H74" s="5"/>
      <c r="I74" s="1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>
      <c r="A75" s="5"/>
      <c r="B75" s="36"/>
      <c r="C75" s="36"/>
      <c r="D75" s="36"/>
      <c r="E75" s="5"/>
      <c r="F75" s="5"/>
      <c r="G75" s="5"/>
      <c r="H75" s="5"/>
      <c r="I75" s="1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>
      <c r="A76" s="5"/>
      <c r="B76" s="36"/>
      <c r="C76" s="36"/>
      <c r="D76" s="36"/>
      <c r="E76" s="5"/>
      <c r="F76" s="5"/>
      <c r="G76" s="5"/>
      <c r="H76" s="5"/>
      <c r="I76" s="1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>
      <c r="A77" s="5"/>
      <c r="B77" s="36"/>
      <c r="C77" s="36"/>
      <c r="D77" s="36"/>
      <c r="E77" s="5"/>
      <c r="F77" s="5"/>
      <c r="G77" s="5"/>
      <c r="H77" s="5"/>
      <c r="I77" s="1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>
      <c r="A78" s="5"/>
      <c r="B78" s="36"/>
      <c r="C78" s="36"/>
      <c r="D78" s="36"/>
      <c r="E78" s="5"/>
      <c r="F78" s="5"/>
      <c r="G78" s="5"/>
      <c r="H78" s="5"/>
      <c r="I78" s="1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>
      <c r="A79" s="5"/>
      <c r="B79" s="36"/>
      <c r="C79" s="36"/>
      <c r="D79" s="36"/>
      <c r="E79" s="5"/>
      <c r="F79" s="5"/>
      <c r="G79" s="5"/>
      <c r="H79" s="5"/>
      <c r="I79" s="1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>
      <c r="A80" s="5"/>
      <c r="B80" s="36"/>
      <c r="C80" s="36"/>
      <c r="D80" s="36"/>
      <c r="E80" s="5"/>
      <c r="F80" s="5"/>
      <c r="G80" s="5"/>
      <c r="H80" s="5"/>
      <c r="I80" s="1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>
      <c r="A81" s="5"/>
      <c r="B81" s="36"/>
      <c r="C81" s="36"/>
      <c r="D81" s="36"/>
      <c r="E81" s="5"/>
      <c r="F81" s="5"/>
      <c r="G81" s="5"/>
      <c r="H81" s="5"/>
      <c r="I81" s="1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>
      <c r="A82" s="5"/>
      <c r="B82" s="36"/>
      <c r="C82" s="36"/>
      <c r="D82" s="36"/>
      <c r="E82" s="5"/>
      <c r="F82" s="5"/>
      <c r="G82" s="5"/>
      <c r="H82" s="5"/>
      <c r="I82" s="1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>
      <c r="A83" s="5"/>
      <c r="B83" s="36"/>
      <c r="C83" s="36"/>
      <c r="D83" s="36"/>
      <c r="E83" s="5"/>
      <c r="F83" s="5"/>
      <c r="G83" s="5"/>
      <c r="H83" s="5"/>
      <c r="I83" s="1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>
      <c r="A84" s="5"/>
      <c r="B84" s="36"/>
      <c r="C84" s="36"/>
      <c r="D84" s="36"/>
      <c r="E84" s="5"/>
      <c r="F84" s="5"/>
      <c r="G84" s="5"/>
      <c r="H84" s="5"/>
      <c r="I84" s="1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>
      <c r="A85" s="5"/>
      <c r="B85" s="36"/>
      <c r="C85" s="36"/>
      <c r="D85" s="36"/>
      <c r="E85" s="5"/>
      <c r="F85" s="5"/>
      <c r="G85" s="5"/>
      <c r="H85" s="5"/>
      <c r="I85" s="1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>
      <c r="A86" s="5"/>
      <c r="B86" s="36"/>
      <c r="C86" s="36"/>
      <c r="D86" s="36"/>
      <c r="E86" s="5"/>
      <c r="F86" s="5"/>
      <c r="G86" s="5"/>
      <c r="H86" s="5"/>
      <c r="I86" s="1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>
      <c r="A87" s="5"/>
      <c r="B87" s="36"/>
      <c r="C87" s="36"/>
      <c r="D87" s="36"/>
      <c r="E87" s="5"/>
      <c r="F87" s="5"/>
      <c r="G87" s="5"/>
      <c r="H87" s="5"/>
      <c r="I87" s="1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>
      <c r="A88" s="5"/>
      <c r="B88" s="36"/>
      <c r="C88" s="36"/>
      <c r="D88" s="36"/>
      <c r="E88" s="5"/>
      <c r="F88" s="5"/>
      <c r="G88" s="5"/>
      <c r="H88" s="5"/>
      <c r="I88" s="1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>
      <c r="A89" s="5"/>
      <c r="B89" s="36"/>
      <c r="C89" s="36"/>
      <c r="D89" s="36"/>
      <c r="E89" s="5"/>
      <c r="F89" s="5"/>
      <c r="G89" s="5"/>
      <c r="H89" s="5"/>
      <c r="I89" s="1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>
      <c r="A90" s="5"/>
      <c r="B90" s="36"/>
      <c r="C90" s="36"/>
      <c r="D90" s="36"/>
      <c r="E90" s="5"/>
      <c r="F90" s="5"/>
      <c r="G90" s="5"/>
      <c r="H90" s="5"/>
      <c r="I90" s="1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>
      <c r="A91" s="5"/>
      <c r="B91" s="36"/>
      <c r="C91" s="36"/>
      <c r="D91" s="36"/>
      <c r="E91" s="5"/>
      <c r="F91" s="5"/>
      <c r="G91" s="5"/>
      <c r="H91" s="5"/>
      <c r="I91" s="1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>
      <c r="A92" s="5"/>
      <c r="B92" s="36"/>
      <c r="C92" s="36"/>
      <c r="D92" s="36"/>
      <c r="E92" s="5"/>
      <c r="F92" s="5"/>
      <c r="G92" s="5"/>
      <c r="H92" s="5"/>
      <c r="I92" s="1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>
      <c r="A93" s="5"/>
      <c r="B93" s="36"/>
      <c r="C93" s="36"/>
      <c r="D93" s="36"/>
      <c r="E93" s="5"/>
      <c r="F93" s="5"/>
      <c r="G93" s="5"/>
      <c r="H93" s="5"/>
      <c r="I93" s="1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>
      <c r="A94" s="5"/>
      <c r="B94" s="36"/>
      <c r="C94" s="36"/>
      <c r="D94" s="36"/>
      <c r="E94" s="5"/>
      <c r="F94" s="5"/>
      <c r="G94" s="5"/>
      <c r="H94" s="5"/>
      <c r="I94" s="1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>
      <c r="A95" s="5"/>
      <c r="B95" s="36"/>
      <c r="C95" s="36"/>
      <c r="D95" s="36"/>
      <c r="E95" s="5"/>
      <c r="F95" s="5"/>
      <c r="G95" s="5"/>
      <c r="H95" s="5"/>
      <c r="I95" s="1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>
      <c r="A96" s="5"/>
      <c r="B96" s="36"/>
      <c r="C96" s="36"/>
      <c r="D96" s="36"/>
      <c r="E96" s="5"/>
      <c r="F96" s="5"/>
      <c r="G96" s="5"/>
      <c r="H96" s="5"/>
      <c r="I96" s="1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>
      <c r="A97" s="5"/>
      <c r="B97" s="36"/>
      <c r="C97" s="36"/>
      <c r="D97" s="36"/>
      <c r="E97" s="5"/>
      <c r="F97" s="5"/>
      <c r="G97" s="5"/>
      <c r="H97" s="5"/>
      <c r="I97" s="1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>
      <c r="A98" s="5"/>
      <c r="B98" s="36"/>
      <c r="C98" s="36"/>
      <c r="D98" s="36"/>
      <c r="E98" s="5"/>
      <c r="F98" s="5"/>
      <c r="G98" s="5"/>
      <c r="H98" s="5"/>
      <c r="I98" s="1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>
      <c r="A99" s="5"/>
      <c r="B99" s="36"/>
      <c r="C99" s="36"/>
      <c r="D99" s="36"/>
      <c r="E99" s="5"/>
      <c r="F99" s="5"/>
      <c r="G99" s="5"/>
      <c r="H99" s="5"/>
      <c r="I99" s="1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>
      <c r="A100" s="5"/>
      <c r="B100" s="36"/>
      <c r="C100" s="36"/>
      <c r="D100" s="36"/>
      <c r="E100" s="5"/>
      <c r="F100" s="5"/>
      <c r="G100" s="5"/>
      <c r="H100" s="5"/>
      <c r="I100" s="1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>
      <c r="A101" s="5"/>
      <c r="B101" s="36"/>
      <c r="C101" s="36"/>
      <c r="D101" s="36"/>
      <c r="E101" s="5"/>
      <c r="F101" s="5"/>
      <c r="G101" s="5"/>
      <c r="H101" s="5"/>
      <c r="I101" s="1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>
      <c r="A102" s="5"/>
      <c r="B102" s="36"/>
      <c r="C102" s="36"/>
      <c r="D102" s="36"/>
      <c r="E102" s="5"/>
      <c r="F102" s="5"/>
      <c r="G102" s="5"/>
      <c r="H102" s="5"/>
      <c r="I102" s="1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>
      <c r="A103" s="5"/>
      <c r="B103" s="36"/>
      <c r="C103" s="36"/>
      <c r="D103" s="36"/>
      <c r="E103" s="5"/>
      <c r="F103" s="5"/>
      <c r="G103" s="5"/>
      <c r="H103" s="5"/>
      <c r="I103" s="1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>
      <c r="A104" s="5"/>
      <c r="B104" s="36"/>
      <c r="C104" s="36"/>
      <c r="D104" s="36"/>
      <c r="E104" s="5"/>
      <c r="F104" s="5"/>
      <c r="G104" s="5"/>
      <c r="H104" s="5"/>
      <c r="I104" s="1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>
      <c r="A105" s="5"/>
      <c r="B105" s="36"/>
      <c r="C105" s="36"/>
      <c r="D105" s="36"/>
      <c r="E105" s="5"/>
      <c r="F105" s="5"/>
      <c r="G105" s="5"/>
      <c r="H105" s="5"/>
      <c r="I105" s="1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>
      <c r="A106" s="5"/>
      <c r="B106" s="36"/>
      <c r="C106" s="36"/>
      <c r="D106" s="36"/>
      <c r="E106" s="5"/>
      <c r="F106" s="5"/>
      <c r="G106" s="5"/>
      <c r="H106" s="5"/>
      <c r="I106" s="1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>
      <c r="A107" s="5"/>
      <c r="B107" s="36"/>
      <c r="C107" s="36"/>
      <c r="D107" s="36"/>
      <c r="E107" s="5"/>
      <c r="F107" s="5"/>
      <c r="G107" s="5"/>
      <c r="H107" s="5"/>
      <c r="I107" s="1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>
      <c r="A108" s="5"/>
      <c r="B108" s="36"/>
      <c r="C108" s="36"/>
      <c r="D108" s="36"/>
      <c r="E108" s="5"/>
      <c r="F108" s="5"/>
      <c r="G108" s="5"/>
      <c r="H108" s="5"/>
      <c r="I108" s="1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>
      <c r="A109" s="5"/>
      <c r="B109" s="36"/>
      <c r="C109" s="36"/>
      <c r="D109" s="36"/>
      <c r="E109" s="5"/>
      <c r="F109" s="5"/>
      <c r="G109" s="5"/>
      <c r="H109" s="5"/>
      <c r="I109" s="1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>
      <c r="A110" s="5"/>
      <c r="B110" s="36"/>
      <c r="C110" s="36"/>
      <c r="D110" s="36"/>
      <c r="E110" s="5"/>
      <c r="F110" s="5"/>
      <c r="G110" s="5"/>
      <c r="H110" s="5"/>
      <c r="I110" s="1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>
      <c r="A111" s="5"/>
      <c r="B111" s="36"/>
      <c r="C111" s="36"/>
      <c r="D111" s="36"/>
      <c r="E111" s="5"/>
      <c r="F111" s="5"/>
      <c r="G111" s="5"/>
      <c r="H111" s="5"/>
      <c r="I111" s="1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>
      <c r="A112" s="5"/>
      <c r="B112" s="36"/>
      <c r="C112" s="36"/>
      <c r="D112" s="36"/>
      <c r="E112" s="5"/>
      <c r="F112" s="5"/>
      <c r="G112" s="5"/>
      <c r="H112" s="5"/>
      <c r="I112" s="1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>
      <c r="A113" s="5"/>
      <c r="B113" s="36"/>
      <c r="C113" s="36"/>
      <c r="D113" s="36"/>
      <c r="E113" s="5"/>
      <c r="F113" s="5"/>
      <c r="G113" s="5"/>
      <c r="H113" s="5"/>
      <c r="I113" s="1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>
      <c r="A114" s="5"/>
      <c r="B114" s="36"/>
      <c r="C114" s="36"/>
      <c r="D114" s="36"/>
      <c r="E114" s="5"/>
      <c r="F114" s="5"/>
      <c r="G114" s="5"/>
      <c r="H114" s="5"/>
      <c r="I114" s="1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>
      <c r="A115" s="5"/>
      <c r="B115" s="36"/>
      <c r="C115" s="36"/>
      <c r="D115" s="36"/>
      <c r="E115" s="5"/>
      <c r="F115" s="5"/>
      <c r="G115" s="5"/>
      <c r="H115" s="5"/>
      <c r="I115" s="1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>
      <c r="A116" s="5"/>
      <c r="B116" s="36"/>
      <c r="C116" s="36"/>
      <c r="D116" s="36"/>
      <c r="E116" s="5"/>
      <c r="F116" s="5"/>
      <c r="G116" s="5"/>
      <c r="H116" s="5"/>
      <c r="I116" s="1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>
      <c r="A117" s="5"/>
      <c r="B117" s="36"/>
      <c r="C117" s="36"/>
      <c r="D117" s="36"/>
      <c r="E117" s="5"/>
      <c r="F117" s="5"/>
      <c r="G117" s="5"/>
      <c r="H117" s="5"/>
      <c r="I117" s="1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>
      <c r="A118" s="5"/>
      <c r="B118" s="36"/>
      <c r="C118" s="36"/>
      <c r="D118" s="36"/>
      <c r="E118" s="5"/>
      <c r="F118" s="5"/>
      <c r="G118" s="5"/>
      <c r="H118" s="5"/>
      <c r="I118" s="1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>
      <c r="A119" s="5"/>
      <c r="B119" s="36"/>
      <c r="C119" s="36"/>
      <c r="D119" s="36"/>
      <c r="E119" s="5"/>
      <c r="F119" s="5"/>
      <c r="G119" s="5"/>
      <c r="H119" s="5"/>
      <c r="I119" s="1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>
      <c r="A120" s="5"/>
      <c r="B120" s="36"/>
      <c r="C120" s="36"/>
      <c r="D120" s="36"/>
      <c r="E120" s="5"/>
      <c r="F120" s="5"/>
      <c r="G120" s="5"/>
      <c r="H120" s="5"/>
      <c r="I120" s="1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>
      <c r="A121" s="5"/>
      <c r="B121" s="36"/>
      <c r="C121" s="36"/>
      <c r="D121" s="36"/>
      <c r="E121" s="5"/>
      <c r="F121" s="5"/>
      <c r="G121" s="5"/>
      <c r="H121" s="5"/>
      <c r="I121" s="1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>
      <c r="A122" s="5"/>
      <c r="B122" s="36"/>
      <c r="C122" s="36"/>
      <c r="D122" s="36"/>
      <c r="E122" s="5"/>
      <c r="F122" s="5"/>
      <c r="G122" s="5"/>
      <c r="H122" s="5"/>
      <c r="I122" s="1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>
      <c r="A123" s="5"/>
      <c r="B123" s="36"/>
      <c r="C123" s="36"/>
      <c r="D123" s="36"/>
      <c r="E123" s="5"/>
      <c r="F123" s="5"/>
      <c r="G123" s="5"/>
      <c r="H123" s="5"/>
      <c r="I123" s="1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>
      <c r="A124" s="5"/>
      <c r="B124" s="36"/>
      <c r="C124" s="36"/>
      <c r="D124" s="36"/>
      <c r="E124" s="5"/>
      <c r="F124" s="5"/>
      <c r="G124" s="5"/>
      <c r="H124" s="5"/>
      <c r="I124" s="1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>
      <c r="A125" s="5"/>
      <c r="B125" s="36"/>
      <c r="C125" s="36"/>
      <c r="D125" s="36"/>
      <c r="E125" s="5"/>
      <c r="F125" s="5"/>
      <c r="G125" s="5"/>
      <c r="H125" s="5"/>
      <c r="I125" s="1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>
      <c r="A126" s="5"/>
      <c r="B126" s="36"/>
      <c r="C126" s="36"/>
      <c r="D126" s="36"/>
      <c r="E126" s="5"/>
      <c r="F126" s="5"/>
      <c r="G126" s="5"/>
      <c r="H126" s="5"/>
      <c r="I126" s="1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>
      <c r="A127" s="5"/>
      <c r="B127" s="36"/>
      <c r="C127" s="36"/>
      <c r="D127" s="36"/>
      <c r="E127" s="5"/>
      <c r="F127" s="5"/>
      <c r="G127" s="5"/>
      <c r="H127" s="5"/>
      <c r="I127" s="1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>
      <c r="A128" s="5"/>
      <c r="B128" s="36"/>
      <c r="C128" s="36"/>
      <c r="D128" s="36"/>
      <c r="E128" s="5"/>
      <c r="F128" s="5"/>
      <c r="G128" s="5"/>
      <c r="H128" s="5"/>
      <c r="I128" s="1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>
      <c r="A129" s="5"/>
      <c r="B129" s="36"/>
      <c r="C129" s="36"/>
      <c r="D129" s="36"/>
      <c r="E129" s="5"/>
      <c r="F129" s="5"/>
      <c r="G129" s="5"/>
      <c r="H129" s="5"/>
      <c r="I129" s="1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>
      <c r="A130" s="5"/>
      <c r="B130" s="36"/>
      <c r="C130" s="36"/>
      <c r="D130" s="36"/>
      <c r="E130" s="5"/>
      <c r="F130" s="5"/>
      <c r="G130" s="5"/>
      <c r="H130" s="5"/>
      <c r="I130" s="1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>
      <c r="A131" s="5"/>
      <c r="B131" s="36"/>
      <c r="C131" s="36"/>
      <c r="D131" s="36"/>
      <c r="E131" s="5"/>
      <c r="F131" s="5"/>
      <c r="G131" s="5"/>
      <c r="H131" s="5"/>
      <c r="I131" s="1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>
      <c r="A132" s="5"/>
      <c r="B132" s="36"/>
      <c r="C132" s="36"/>
      <c r="D132" s="36"/>
      <c r="E132" s="5"/>
      <c r="F132" s="5"/>
      <c r="G132" s="5"/>
      <c r="H132" s="5"/>
      <c r="I132" s="1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>
      <c r="A133" s="5"/>
      <c r="B133" s="36"/>
      <c r="C133" s="36"/>
      <c r="D133" s="36"/>
      <c r="E133" s="5"/>
      <c r="F133" s="5"/>
      <c r="G133" s="5"/>
      <c r="H133" s="5"/>
      <c r="I133" s="1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>
      <c r="A134" s="5"/>
      <c r="B134" s="36"/>
      <c r="C134" s="36"/>
      <c r="D134" s="36"/>
      <c r="E134" s="5"/>
      <c r="F134" s="5"/>
      <c r="G134" s="5"/>
      <c r="H134" s="5"/>
      <c r="I134" s="1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>
      <c r="A135" s="5"/>
      <c r="B135" s="36"/>
      <c r="C135" s="36"/>
      <c r="D135" s="36"/>
      <c r="E135" s="5"/>
      <c r="F135" s="5"/>
      <c r="G135" s="5"/>
      <c r="H135" s="5"/>
      <c r="I135" s="1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>
      <c r="A136" s="5"/>
      <c r="B136" s="36"/>
      <c r="C136" s="36"/>
      <c r="D136" s="36"/>
      <c r="E136" s="5"/>
      <c r="F136" s="5"/>
      <c r="G136" s="5"/>
      <c r="H136" s="5"/>
      <c r="I136" s="1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>
      <c r="A137" s="5"/>
      <c r="B137" s="36"/>
      <c r="C137" s="36"/>
      <c r="D137" s="36"/>
      <c r="E137" s="5"/>
      <c r="F137" s="5"/>
      <c r="G137" s="5"/>
      <c r="H137" s="5"/>
      <c r="I137" s="1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>
      <c r="A138" s="5"/>
      <c r="B138" s="36"/>
      <c r="C138" s="36"/>
      <c r="D138" s="36"/>
      <c r="E138" s="5"/>
      <c r="F138" s="5"/>
      <c r="G138" s="5"/>
      <c r="H138" s="5"/>
      <c r="I138" s="1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>
      <c r="A139" s="5"/>
      <c r="B139" s="36"/>
      <c r="C139" s="36"/>
      <c r="D139" s="36"/>
      <c r="E139" s="5"/>
      <c r="F139" s="5"/>
      <c r="G139" s="5"/>
      <c r="H139" s="5"/>
      <c r="I139" s="1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>
      <c r="A140" s="5"/>
      <c r="B140" s="36"/>
      <c r="C140" s="36"/>
      <c r="D140" s="36"/>
      <c r="E140" s="5"/>
      <c r="F140" s="5"/>
      <c r="G140" s="5"/>
      <c r="H140" s="5"/>
      <c r="I140" s="1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>
      <c r="A141" s="5"/>
      <c r="B141" s="36"/>
      <c r="C141" s="36"/>
      <c r="D141" s="36"/>
      <c r="E141" s="5"/>
      <c r="F141" s="5"/>
      <c r="G141" s="5"/>
      <c r="H141" s="5"/>
      <c r="I141" s="1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>
      <c r="A142" s="5"/>
      <c r="B142" s="36"/>
      <c r="C142" s="36"/>
      <c r="D142" s="36"/>
      <c r="E142" s="5"/>
      <c r="F142" s="5"/>
      <c r="G142" s="5"/>
      <c r="H142" s="5"/>
      <c r="I142" s="1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>
      <c r="A143" s="5"/>
      <c r="B143" s="36"/>
      <c r="C143" s="36"/>
      <c r="D143" s="36"/>
      <c r="E143" s="5"/>
      <c r="F143" s="5"/>
      <c r="G143" s="5"/>
      <c r="H143" s="5"/>
      <c r="I143" s="1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>
      <c r="A144" s="5"/>
      <c r="B144" s="36"/>
      <c r="C144" s="36"/>
      <c r="D144" s="36"/>
      <c r="E144" s="5"/>
      <c r="F144" s="5"/>
      <c r="G144" s="5"/>
      <c r="H144" s="5"/>
      <c r="I144" s="1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>
      <c r="A145" s="5"/>
      <c r="B145" s="36"/>
      <c r="C145" s="36"/>
      <c r="D145" s="36"/>
      <c r="E145" s="5"/>
      <c r="F145" s="5"/>
      <c r="G145" s="5"/>
      <c r="H145" s="5"/>
      <c r="I145" s="1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>
      <c r="A146" s="5"/>
      <c r="B146" s="36"/>
      <c r="C146" s="36"/>
      <c r="D146" s="36"/>
      <c r="E146" s="5"/>
      <c r="F146" s="5"/>
      <c r="G146" s="5"/>
      <c r="H146" s="5"/>
      <c r="I146" s="1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>
      <c r="A147" s="5"/>
      <c r="B147" s="36"/>
      <c r="C147" s="36"/>
      <c r="D147" s="36"/>
      <c r="E147" s="5"/>
      <c r="F147" s="5"/>
      <c r="G147" s="5"/>
      <c r="H147" s="5"/>
      <c r="I147" s="1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>
      <c r="A148" s="5"/>
      <c r="B148" s="36"/>
      <c r="C148" s="36"/>
      <c r="D148" s="36"/>
      <c r="E148" s="5"/>
      <c r="F148" s="5"/>
      <c r="G148" s="5"/>
      <c r="H148" s="5"/>
      <c r="I148" s="1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>
      <c r="A149" s="5"/>
      <c r="B149" s="36"/>
      <c r="C149" s="36"/>
      <c r="D149" s="36"/>
      <c r="E149" s="5"/>
      <c r="F149" s="5"/>
      <c r="G149" s="5"/>
      <c r="H149" s="5"/>
      <c r="I149" s="1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>
      <c r="A150" s="5"/>
      <c r="B150" s="36"/>
      <c r="C150" s="36"/>
      <c r="D150" s="36"/>
      <c r="E150" s="5"/>
      <c r="F150" s="5"/>
      <c r="G150" s="5"/>
      <c r="H150" s="5"/>
      <c r="I150" s="1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>
      <c r="A151" s="5"/>
      <c r="B151" s="36"/>
      <c r="C151" s="36"/>
      <c r="D151" s="36"/>
      <c r="E151" s="5"/>
      <c r="F151" s="5"/>
      <c r="G151" s="5"/>
      <c r="H151" s="5"/>
      <c r="I151" s="1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>
      <c r="A152" s="5"/>
      <c r="B152" s="36"/>
      <c r="C152" s="36"/>
      <c r="D152" s="36"/>
      <c r="E152" s="5"/>
      <c r="F152" s="5"/>
      <c r="G152" s="5"/>
      <c r="H152" s="5"/>
      <c r="I152" s="1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>
      <c r="A153" s="5"/>
      <c r="B153" s="36"/>
      <c r="C153" s="36"/>
      <c r="D153" s="36"/>
      <c r="E153" s="5"/>
      <c r="F153" s="5"/>
      <c r="G153" s="5"/>
      <c r="H153" s="5"/>
      <c r="I153" s="1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>
      <c r="A154" s="5"/>
      <c r="B154" s="36"/>
      <c r="C154" s="36"/>
      <c r="D154" s="36"/>
      <c r="E154" s="5"/>
      <c r="F154" s="5"/>
      <c r="G154" s="5"/>
      <c r="H154" s="5"/>
      <c r="I154" s="1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>
      <c r="A155" s="5"/>
      <c r="B155" s="36"/>
      <c r="C155" s="36"/>
      <c r="D155" s="36"/>
      <c r="E155" s="5"/>
      <c r="F155" s="5"/>
      <c r="G155" s="5"/>
      <c r="H155" s="5"/>
      <c r="I155" s="1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>
      <c r="A156" s="5"/>
      <c r="B156" s="36"/>
      <c r="C156" s="36"/>
      <c r="D156" s="36"/>
      <c r="E156" s="5"/>
      <c r="F156" s="5"/>
      <c r="G156" s="5"/>
      <c r="H156" s="5"/>
      <c r="I156" s="1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>
      <c r="A157" s="5"/>
      <c r="B157" s="36"/>
      <c r="C157" s="36"/>
      <c r="D157" s="36"/>
      <c r="E157" s="5"/>
      <c r="F157" s="5"/>
      <c r="G157" s="5"/>
      <c r="H157" s="5"/>
      <c r="I157" s="1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>
      <c r="A158" s="5"/>
      <c r="B158" s="36"/>
      <c r="C158" s="36"/>
      <c r="D158" s="36"/>
      <c r="E158" s="5"/>
      <c r="F158" s="5"/>
      <c r="G158" s="5"/>
      <c r="H158" s="5"/>
      <c r="I158" s="1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>
      <c r="A159" s="5"/>
      <c r="B159" s="36"/>
      <c r="C159" s="36"/>
      <c r="D159" s="36"/>
      <c r="E159" s="5"/>
      <c r="F159" s="5"/>
      <c r="G159" s="5"/>
      <c r="H159" s="5"/>
      <c r="I159" s="1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>
      <c r="A160" s="5"/>
      <c r="B160" s="36"/>
      <c r="C160" s="36"/>
      <c r="D160" s="36"/>
      <c r="E160" s="5"/>
      <c r="F160" s="5"/>
      <c r="G160" s="5"/>
      <c r="H160" s="5"/>
      <c r="I160" s="1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>
      <c r="A161" s="5"/>
      <c r="B161" s="36"/>
      <c r="C161" s="36"/>
      <c r="D161" s="36"/>
      <c r="E161" s="5"/>
      <c r="F161" s="5"/>
      <c r="G161" s="5"/>
      <c r="H161" s="5"/>
      <c r="I161" s="1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>
      <c r="A162" s="5"/>
      <c r="B162" s="36"/>
      <c r="C162" s="36"/>
      <c r="D162" s="36"/>
      <c r="E162" s="5"/>
      <c r="F162" s="5"/>
      <c r="G162" s="5"/>
      <c r="H162" s="5"/>
      <c r="I162" s="1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>
      <c r="A163" s="5"/>
      <c r="B163" s="36"/>
      <c r="C163" s="36"/>
      <c r="D163" s="36"/>
      <c r="E163" s="5"/>
      <c r="F163" s="5"/>
      <c r="G163" s="5"/>
      <c r="H163" s="5"/>
      <c r="I163" s="1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>
      <c r="A164" s="5"/>
      <c r="B164" s="36"/>
      <c r="C164" s="36"/>
      <c r="D164" s="36"/>
      <c r="E164" s="5"/>
      <c r="F164" s="5"/>
      <c r="G164" s="5"/>
      <c r="H164" s="5"/>
      <c r="I164" s="1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>
      <c r="A165" s="5"/>
      <c r="B165" s="36"/>
      <c r="C165" s="36"/>
      <c r="D165" s="36"/>
      <c r="E165" s="5"/>
      <c r="F165" s="5"/>
      <c r="G165" s="5"/>
      <c r="H165" s="5"/>
      <c r="I165" s="1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>
      <c r="A166" s="5"/>
      <c r="B166" s="36"/>
      <c r="C166" s="36"/>
      <c r="D166" s="36"/>
      <c r="E166" s="5"/>
      <c r="F166" s="5"/>
      <c r="G166" s="5"/>
      <c r="H166" s="5"/>
      <c r="I166" s="1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>
      <c r="A167" s="5"/>
      <c r="B167" s="36"/>
      <c r="C167" s="36"/>
      <c r="D167" s="36"/>
      <c r="E167" s="5"/>
      <c r="F167" s="5"/>
      <c r="G167" s="5"/>
      <c r="H167" s="5"/>
      <c r="I167" s="1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>
      <c r="A168" s="5"/>
      <c r="B168" s="36"/>
      <c r="C168" s="36"/>
      <c r="D168" s="36"/>
      <c r="E168" s="5"/>
      <c r="F168" s="5"/>
      <c r="G168" s="5"/>
      <c r="H168" s="5"/>
      <c r="I168" s="1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>
      <c r="A169" s="5"/>
      <c r="B169" s="36"/>
      <c r="C169" s="36"/>
      <c r="D169" s="36"/>
      <c r="E169" s="5"/>
      <c r="F169" s="5"/>
      <c r="G169" s="5"/>
      <c r="H169" s="5"/>
      <c r="I169" s="1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>
      <c r="A170" s="5"/>
      <c r="B170" s="36"/>
      <c r="C170" s="36"/>
      <c r="D170" s="36"/>
      <c r="E170" s="5"/>
      <c r="F170" s="5"/>
      <c r="G170" s="5"/>
      <c r="H170" s="5"/>
      <c r="I170" s="1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>
      <c r="A171" s="5"/>
      <c r="B171" s="36"/>
      <c r="C171" s="36"/>
      <c r="D171" s="36"/>
      <c r="E171" s="5"/>
      <c r="F171" s="5"/>
      <c r="G171" s="5"/>
      <c r="H171" s="5"/>
      <c r="I171" s="1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>
      <c r="A172" s="5"/>
      <c r="B172" s="36"/>
      <c r="C172" s="36"/>
      <c r="D172" s="36"/>
      <c r="E172" s="5"/>
      <c r="F172" s="5"/>
      <c r="G172" s="5"/>
      <c r="H172" s="5"/>
      <c r="I172" s="1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>
      <c r="A173" s="5"/>
      <c r="B173" s="36"/>
      <c r="C173" s="36"/>
      <c r="D173" s="36"/>
      <c r="E173" s="5"/>
      <c r="F173" s="5"/>
      <c r="G173" s="5"/>
      <c r="H173" s="5"/>
      <c r="I173" s="1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>
      <c r="A174" s="5"/>
      <c r="B174" s="36"/>
      <c r="C174" s="36"/>
      <c r="D174" s="36"/>
      <c r="E174" s="5"/>
      <c r="F174" s="5"/>
      <c r="G174" s="5"/>
      <c r="H174" s="5"/>
      <c r="I174" s="1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>
      <c r="A175" s="5"/>
      <c r="B175" s="36"/>
      <c r="C175" s="36"/>
      <c r="D175" s="36"/>
      <c r="E175" s="5"/>
      <c r="F175" s="5"/>
      <c r="G175" s="5"/>
      <c r="H175" s="5"/>
      <c r="I175" s="1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>
      <c r="A176" s="5"/>
      <c r="B176" s="36"/>
      <c r="C176" s="36"/>
      <c r="D176" s="36"/>
      <c r="E176" s="5"/>
      <c r="F176" s="5"/>
      <c r="G176" s="5"/>
      <c r="H176" s="5"/>
      <c r="I176" s="1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>
      <c r="A177" s="5"/>
      <c r="B177" s="36"/>
      <c r="C177" s="36"/>
      <c r="D177" s="36"/>
      <c r="E177" s="5"/>
      <c r="F177" s="5"/>
      <c r="G177" s="5"/>
      <c r="H177" s="5"/>
      <c r="I177" s="1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>
      <c r="A178" s="5"/>
      <c r="B178" s="36"/>
      <c r="C178" s="36"/>
      <c r="D178" s="36"/>
      <c r="E178" s="5"/>
      <c r="F178" s="5"/>
      <c r="G178" s="5"/>
      <c r="H178" s="5"/>
      <c r="I178" s="1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>
      <c r="A179" s="5"/>
      <c r="B179" s="36"/>
      <c r="C179" s="36"/>
      <c r="D179" s="36"/>
      <c r="E179" s="5"/>
      <c r="F179" s="5"/>
      <c r="G179" s="5"/>
      <c r="H179" s="5"/>
      <c r="I179" s="1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>
      <c r="A180" s="5"/>
      <c r="B180" s="36"/>
      <c r="C180" s="36"/>
      <c r="D180" s="36"/>
      <c r="E180" s="5"/>
      <c r="F180" s="5"/>
      <c r="G180" s="5"/>
      <c r="H180" s="5"/>
      <c r="I180" s="1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>
      <c r="A181" s="5"/>
      <c r="B181" s="36"/>
      <c r="C181" s="36"/>
      <c r="D181" s="36"/>
      <c r="E181" s="5"/>
      <c r="F181" s="5"/>
      <c r="G181" s="5"/>
      <c r="H181" s="5"/>
      <c r="I181" s="1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>
      <c r="A182" s="5"/>
      <c r="B182" s="36"/>
      <c r="C182" s="36"/>
      <c r="D182" s="36"/>
      <c r="E182" s="5"/>
      <c r="F182" s="5"/>
      <c r="G182" s="5"/>
      <c r="H182" s="5"/>
      <c r="I182" s="1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>
      <c r="A183" s="5"/>
      <c r="B183" s="36"/>
      <c r="C183" s="36"/>
      <c r="D183" s="36"/>
      <c r="E183" s="5"/>
      <c r="F183" s="5"/>
      <c r="G183" s="5"/>
      <c r="H183" s="5"/>
      <c r="I183" s="1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>
      <c r="A184" s="5"/>
      <c r="B184" s="36"/>
      <c r="C184" s="36"/>
      <c r="D184" s="36"/>
      <c r="E184" s="5"/>
      <c r="F184" s="5"/>
      <c r="G184" s="5"/>
      <c r="H184" s="5"/>
      <c r="I184" s="1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>
      <c r="A185" s="5"/>
      <c r="B185" s="36"/>
      <c r="C185" s="36"/>
      <c r="D185" s="36"/>
      <c r="E185" s="5"/>
      <c r="F185" s="5"/>
      <c r="G185" s="5"/>
      <c r="H185" s="5"/>
      <c r="I185" s="1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>
      <c r="A186" s="5"/>
      <c r="B186" s="36"/>
      <c r="C186" s="36"/>
      <c r="D186" s="36"/>
      <c r="E186" s="5"/>
      <c r="F186" s="5"/>
      <c r="G186" s="5"/>
      <c r="H186" s="5"/>
      <c r="I186" s="1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>
      <c r="A187" s="5"/>
      <c r="B187" s="36"/>
      <c r="C187" s="36"/>
      <c r="D187" s="36"/>
      <c r="E187" s="5"/>
      <c r="F187" s="5"/>
      <c r="G187" s="5"/>
      <c r="H187" s="5"/>
      <c r="I187" s="1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>
      <c r="A188" s="5"/>
      <c r="B188" s="36"/>
      <c r="C188" s="36"/>
      <c r="D188" s="36"/>
      <c r="E188" s="5"/>
      <c r="F188" s="5"/>
      <c r="G188" s="5"/>
      <c r="H188" s="5"/>
      <c r="I188" s="1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>
      <c r="A189" s="5"/>
      <c r="B189" s="36"/>
      <c r="C189" s="36"/>
      <c r="D189" s="36"/>
      <c r="E189" s="5"/>
      <c r="F189" s="5"/>
      <c r="G189" s="5"/>
      <c r="H189" s="5"/>
      <c r="I189" s="1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>
      <c r="A190" s="5"/>
      <c r="B190" s="36"/>
      <c r="C190" s="36"/>
      <c r="D190" s="36"/>
      <c r="E190" s="5"/>
      <c r="F190" s="5"/>
      <c r="G190" s="5"/>
      <c r="H190" s="5"/>
      <c r="I190" s="1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>
      <c r="A191" s="5"/>
      <c r="B191" s="36"/>
      <c r="C191" s="36"/>
      <c r="D191" s="36"/>
      <c r="E191" s="5"/>
      <c r="F191" s="5"/>
      <c r="G191" s="5"/>
      <c r="H191" s="5"/>
      <c r="I191" s="1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>
      <c r="A192" s="5"/>
      <c r="B192" s="36"/>
      <c r="C192" s="36"/>
      <c r="D192" s="36"/>
      <c r="E192" s="5"/>
      <c r="F192" s="5"/>
      <c r="G192" s="5"/>
      <c r="H192" s="5"/>
      <c r="I192" s="1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>
      <c r="A193" s="5"/>
      <c r="B193" s="36"/>
      <c r="C193" s="36"/>
      <c r="D193" s="36"/>
      <c r="E193" s="5"/>
      <c r="F193" s="5"/>
      <c r="G193" s="5"/>
      <c r="H193" s="5"/>
      <c r="I193" s="1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>
      <c r="A194" s="5"/>
      <c r="B194" s="36"/>
      <c r="C194" s="36"/>
      <c r="D194" s="36"/>
      <c r="E194" s="5"/>
      <c r="F194" s="5"/>
      <c r="G194" s="5"/>
      <c r="H194" s="5"/>
      <c r="I194" s="1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>
      <c r="A195" s="5"/>
      <c r="B195" s="36"/>
      <c r="C195" s="36"/>
      <c r="D195" s="36"/>
      <c r="E195" s="5"/>
      <c r="F195" s="5"/>
      <c r="G195" s="5"/>
      <c r="H195" s="5"/>
      <c r="I195" s="1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>
      <c r="A196" s="5"/>
      <c r="B196" s="36"/>
      <c r="C196" s="36"/>
      <c r="D196" s="36"/>
      <c r="E196" s="5"/>
      <c r="F196" s="5"/>
      <c r="G196" s="5"/>
      <c r="H196" s="5"/>
      <c r="I196" s="1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>
      <c r="A197" s="5"/>
      <c r="B197" s="36"/>
      <c r="C197" s="36"/>
      <c r="D197" s="36"/>
      <c r="E197" s="5"/>
      <c r="F197" s="5"/>
      <c r="G197" s="5"/>
      <c r="H197" s="1"/>
      <c r="I197" s="1"/>
      <c r="J197" s="1"/>
      <c r="K197" s="1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>
      <c r="A198" s="5"/>
      <c r="B198" s="36"/>
      <c r="C198" s="36"/>
      <c r="D198" s="36"/>
      <c r="E198" s="5"/>
      <c r="F198" s="5"/>
      <c r="G198" s="5"/>
      <c r="H198" s="1"/>
      <c r="I198" s="1"/>
      <c r="J198" s="1"/>
      <c r="K198" s="1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>
      <c r="A199" s="5"/>
      <c r="B199" s="36"/>
      <c r="C199" s="36"/>
      <c r="D199" s="36"/>
      <c r="E199" s="5"/>
      <c r="F199" s="5"/>
      <c r="G199" s="5"/>
      <c r="H199" s="1"/>
      <c r="I199" s="1"/>
      <c r="J199" s="1"/>
      <c r="K199" s="1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>
      <c r="A200" s="5"/>
      <c r="B200" s="36"/>
      <c r="C200" s="36"/>
      <c r="D200" s="36"/>
      <c r="E200" s="5"/>
      <c r="F200" s="5"/>
      <c r="G200" s="5"/>
      <c r="H200" s="1"/>
      <c r="I200" s="1"/>
      <c r="J200" s="1"/>
      <c r="K200" s="1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>
      <c r="A201" s="5"/>
      <c r="B201" s="36"/>
      <c r="C201" s="36"/>
      <c r="D201" s="36"/>
      <c r="E201" s="5"/>
      <c r="F201" s="5"/>
      <c r="G201" s="5"/>
      <c r="H201" s="1"/>
      <c r="I201" s="1"/>
      <c r="J201" s="1"/>
      <c r="K201" s="1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>
      <c r="A202" s="5"/>
      <c r="B202" s="36"/>
      <c r="C202" s="36"/>
      <c r="D202" s="36"/>
      <c r="E202" s="5"/>
      <c r="F202" s="5"/>
      <c r="G202" s="5"/>
      <c r="H202" s="1"/>
      <c r="I202" s="1"/>
      <c r="J202" s="1"/>
      <c r="K202" s="1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>
      <c r="A203" s="5"/>
      <c r="B203" s="36"/>
      <c r="C203" s="36"/>
      <c r="D203" s="36"/>
      <c r="E203" s="5"/>
      <c r="F203" s="5"/>
      <c r="G203" s="5"/>
      <c r="H203" s="1"/>
      <c r="I203" s="1"/>
      <c r="J203" s="1"/>
      <c r="K203" s="1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>
      <c r="A204" s="5"/>
      <c r="B204" s="36"/>
      <c r="C204" s="36"/>
      <c r="D204" s="36"/>
      <c r="E204" s="5"/>
      <c r="F204" s="5"/>
      <c r="G204" s="5"/>
      <c r="H204" s="1"/>
      <c r="I204" s="1"/>
      <c r="J204" s="1"/>
      <c r="K204" s="1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>
      <c r="A205" s="5"/>
      <c r="B205" s="36"/>
      <c r="C205" s="36"/>
      <c r="D205" s="36"/>
      <c r="E205" s="5"/>
      <c r="F205" s="5"/>
      <c r="G205" s="5"/>
      <c r="H205" s="1"/>
      <c r="I205" s="1"/>
      <c r="J205" s="1"/>
      <c r="K205" s="1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>
      <c r="A206" s="5"/>
      <c r="B206" s="36"/>
      <c r="C206" s="36"/>
      <c r="D206" s="36"/>
      <c r="E206" s="5"/>
      <c r="F206" s="5"/>
      <c r="G206" s="5"/>
      <c r="H206" s="1"/>
      <c r="I206" s="1"/>
      <c r="J206" s="1"/>
      <c r="K206" s="1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>
      <c r="A207" s="5"/>
      <c r="B207" s="36"/>
      <c r="C207" s="36"/>
      <c r="D207" s="36"/>
      <c r="E207" s="5"/>
      <c r="F207" s="5"/>
      <c r="G207" s="5"/>
      <c r="H207" s="1"/>
      <c r="I207" s="1"/>
      <c r="J207" s="1"/>
      <c r="K207" s="1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>
      <c r="A208" s="5"/>
      <c r="B208" s="36"/>
      <c r="C208" s="36"/>
      <c r="D208" s="36"/>
      <c r="E208" s="5"/>
      <c r="F208" s="5"/>
      <c r="G208" s="5"/>
      <c r="H208" s="1"/>
      <c r="I208" s="1"/>
      <c r="J208" s="1"/>
      <c r="K208" s="1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>
      <c r="A209" s="5"/>
      <c r="B209" s="36"/>
      <c r="C209" s="36"/>
      <c r="D209" s="36"/>
      <c r="E209" s="5"/>
      <c r="F209" s="5"/>
      <c r="G209" s="5"/>
      <c r="H209" s="1"/>
      <c r="I209" s="1"/>
      <c r="J209" s="1"/>
      <c r="K209" s="1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>
      <c r="A210" s="5"/>
      <c r="B210" s="36"/>
      <c r="C210" s="36"/>
      <c r="D210" s="36"/>
      <c r="E210" s="5"/>
      <c r="F210" s="5"/>
      <c r="G210" s="5"/>
      <c r="H210" s="1"/>
      <c r="I210" s="1"/>
      <c r="J210" s="1"/>
      <c r="K210" s="1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>
      <c r="A211" s="5"/>
      <c r="B211" s="36"/>
      <c r="C211" s="36"/>
      <c r="D211" s="36"/>
      <c r="E211" s="5"/>
      <c r="F211" s="5"/>
      <c r="G211" s="5"/>
      <c r="H211" s="1"/>
      <c r="I211" s="1"/>
      <c r="J211" s="1"/>
      <c r="K211" s="1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>
      <c r="A212" s="5"/>
      <c r="B212" s="36"/>
      <c r="C212" s="36"/>
      <c r="D212" s="36"/>
      <c r="E212" s="5"/>
      <c r="F212" s="5"/>
      <c r="G212" s="5"/>
      <c r="H212" s="1"/>
      <c r="I212" s="1"/>
      <c r="J212" s="1"/>
      <c r="K212" s="1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>
      <c r="A213" s="5"/>
      <c r="B213" s="36"/>
      <c r="C213" s="36"/>
      <c r="D213" s="36"/>
      <c r="E213" s="5"/>
      <c r="F213" s="5"/>
      <c r="G213" s="5"/>
      <c r="H213" s="1"/>
      <c r="I213" s="1"/>
      <c r="J213" s="1"/>
      <c r="K213" s="1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>
      <c r="A214" s="5"/>
      <c r="B214" s="36"/>
      <c r="C214" s="36"/>
      <c r="D214" s="36"/>
      <c r="E214" s="5"/>
      <c r="F214" s="5"/>
      <c r="G214" s="5"/>
      <c r="H214" s="1"/>
      <c r="I214" s="1"/>
      <c r="J214" s="1"/>
      <c r="K214" s="1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>
      <c r="A215" s="5"/>
      <c r="B215" s="36"/>
      <c r="C215" s="36"/>
      <c r="D215" s="36"/>
      <c r="E215" s="5"/>
      <c r="F215" s="5"/>
      <c r="G215" s="5"/>
      <c r="H215" s="1"/>
      <c r="I215" s="1"/>
      <c r="J215" s="1"/>
      <c r="K215" s="1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>
      <c r="A216" s="5"/>
      <c r="B216" s="36"/>
      <c r="C216" s="36"/>
      <c r="D216" s="36"/>
      <c r="E216" s="5"/>
      <c r="F216" s="5"/>
      <c r="G216" s="5"/>
      <c r="H216" s="1"/>
      <c r="I216" s="1"/>
      <c r="J216" s="1"/>
      <c r="K216" s="1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>
      <c r="A217" s="5"/>
      <c r="B217" s="36"/>
      <c r="C217" s="36"/>
      <c r="D217" s="36"/>
      <c r="E217" s="5"/>
      <c r="F217" s="5"/>
      <c r="G217" s="5"/>
      <c r="H217" s="1"/>
      <c r="I217" s="1"/>
      <c r="J217" s="1"/>
      <c r="K217" s="1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>
      <c r="A218" s="5"/>
      <c r="B218" s="36"/>
      <c r="C218" s="36"/>
      <c r="D218" s="36"/>
      <c r="E218" s="5"/>
      <c r="F218" s="5"/>
      <c r="G218" s="5"/>
      <c r="H218" s="1"/>
      <c r="I218" s="1"/>
      <c r="J218" s="1"/>
      <c r="K218" s="1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>
      <c r="A219" s="5"/>
      <c r="B219" s="36"/>
      <c r="C219" s="36"/>
      <c r="D219" s="36"/>
      <c r="E219" s="5"/>
      <c r="F219" s="5"/>
      <c r="G219" s="5"/>
      <c r="H219" s="1"/>
      <c r="I219" s="1"/>
      <c r="J219" s="1"/>
      <c r="K219" s="1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>
      <c r="A220" s="5"/>
      <c r="B220" s="36"/>
      <c r="C220" s="36"/>
      <c r="D220" s="36"/>
      <c r="E220" s="5"/>
      <c r="F220" s="5"/>
      <c r="G220" s="5"/>
      <c r="H220" s="1"/>
      <c r="I220" s="1"/>
      <c r="J220" s="1"/>
      <c r="K220" s="1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>
      <c r="A221" s="1"/>
      <c r="B221" s="1"/>
      <c r="C221" s="1"/>
      <c r="D221" s="1"/>
      <c r="E221" s="5"/>
      <c r="F221" s="5"/>
      <c r="G221" s="5"/>
      <c r="H221" s="1"/>
      <c r="I221" s="1"/>
      <c r="J221" s="1"/>
      <c r="K221" s="1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>
      <c r="A222" s="1"/>
      <c r="B222" s="1"/>
      <c r="C222" s="1"/>
      <c r="D222" s="1"/>
      <c r="E222" s="5"/>
      <c r="F222" s="5"/>
      <c r="G222" s="5"/>
      <c r="H222" s="1"/>
      <c r="I222" s="1"/>
      <c r="J222" s="1"/>
      <c r="K222" s="1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D1"/>
    <mergeCell ref="A2:A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0"/>
  <sheetViews>
    <sheetView showGridLines="0" workbookViewId="0">
      <selection sqref="A1:B1"/>
    </sheetView>
  </sheetViews>
  <sheetFormatPr defaultColWidth="12.5703125" defaultRowHeight="15" customHeight="1"/>
  <cols>
    <col min="1" max="1" width="22.42578125" customWidth="1"/>
    <col min="2" max="2" width="119.28515625" customWidth="1"/>
    <col min="3" max="6" width="12.5703125" customWidth="1"/>
  </cols>
  <sheetData>
    <row r="1" spans="1:2" ht="15" customHeight="1">
      <c r="A1" s="76" t="s">
        <v>25</v>
      </c>
      <c r="B1" s="77"/>
    </row>
    <row r="2" spans="1:2" ht="12.75">
      <c r="A2" s="45"/>
      <c r="B2" s="45"/>
    </row>
    <row r="3" spans="1:2" ht="12.75">
      <c r="A3" s="78" t="s">
        <v>26</v>
      </c>
      <c r="B3" s="79"/>
    </row>
    <row r="4" spans="1:2" ht="12.75">
      <c r="A4" s="80" t="s">
        <v>27</v>
      </c>
      <c r="B4" s="79"/>
    </row>
    <row r="5" spans="1:2" ht="12.75">
      <c r="A5" s="46"/>
      <c r="B5" s="45"/>
    </row>
    <row r="6" spans="1:2" ht="12.75">
      <c r="A6" s="78" t="s">
        <v>28</v>
      </c>
      <c r="B6" s="79"/>
    </row>
    <row r="7" spans="1:2" ht="12.75">
      <c r="A7" s="81" t="s">
        <v>29</v>
      </c>
      <c r="B7" s="79"/>
    </row>
    <row r="8" spans="1:2" ht="12.75">
      <c r="A8" s="81" t="s">
        <v>30</v>
      </c>
      <c r="B8" s="79"/>
    </row>
    <row r="9" spans="1:2" ht="12.75">
      <c r="A9" s="81" t="s">
        <v>31</v>
      </c>
      <c r="B9" s="79"/>
    </row>
    <row r="10" spans="1:2" ht="12.75">
      <c r="A10" s="81" t="s">
        <v>32</v>
      </c>
      <c r="B10" s="79"/>
    </row>
    <row r="11" spans="1:2" ht="12.75">
      <c r="A11" s="81" t="s">
        <v>33</v>
      </c>
      <c r="B11" s="79"/>
    </row>
    <row r="12" spans="1:2" ht="12.75">
      <c r="A12" s="45"/>
      <c r="B12" s="45"/>
    </row>
    <row r="13" spans="1:2" ht="12.75">
      <c r="A13" s="46"/>
      <c r="B13" s="45"/>
    </row>
    <row r="14" spans="1:2" ht="12.75">
      <c r="A14" s="82" t="s">
        <v>29</v>
      </c>
      <c r="B14" s="79"/>
    </row>
    <row r="15" spans="1:2">
      <c r="A15" s="47" t="s">
        <v>34</v>
      </c>
      <c r="B15" s="48" t="s">
        <v>35</v>
      </c>
    </row>
    <row r="16" spans="1:2" ht="30">
      <c r="A16" s="47" t="s">
        <v>36</v>
      </c>
      <c r="B16" s="47" t="s">
        <v>37</v>
      </c>
    </row>
    <row r="17" spans="1:2">
      <c r="A17" s="47" t="s">
        <v>38</v>
      </c>
      <c r="B17" s="47" t="s">
        <v>39</v>
      </c>
    </row>
    <row r="18" spans="1:2" ht="12.75">
      <c r="A18" s="45"/>
      <c r="B18" s="45"/>
    </row>
    <row r="19" spans="1:2" ht="12.75">
      <c r="A19" s="45"/>
      <c r="B19" s="45"/>
    </row>
    <row r="20" spans="1:2" ht="12.75">
      <c r="A20" s="82" t="s">
        <v>30</v>
      </c>
      <c r="B20" s="79"/>
    </row>
    <row r="21" spans="1:2" ht="15.75" customHeight="1">
      <c r="A21" s="81" t="s">
        <v>40</v>
      </c>
      <c r="B21" s="79"/>
    </row>
    <row r="22" spans="1:2" ht="15.75" customHeight="1">
      <c r="A22" s="81" t="s">
        <v>41</v>
      </c>
      <c r="B22" s="79"/>
    </row>
    <row r="23" spans="1:2" ht="15.75" customHeight="1">
      <c r="A23" s="45"/>
      <c r="B23" s="45"/>
    </row>
    <row r="24" spans="1:2" ht="15.75" customHeight="1">
      <c r="A24" s="45"/>
      <c r="B24" s="45"/>
    </row>
    <row r="25" spans="1:2" ht="15.75" customHeight="1">
      <c r="A25" s="82" t="s">
        <v>42</v>
      </c>
      <c r="B25" s="79"/>
    </row>
    <row r="26" spans="1:2" ht="15.75" customHeight="1">
      <c r="A26" s="45"/>
      <c r="B26" s="45"/>
    </row>
    <row r="27" spans="1:2" ht="15.75" customHeight="1">
      <c r="A27" s="45"/>
      <c r="B27" s="45"/>
    </row>
    <row r="28" spans="1:2" ht="15.75" customHeight="1">
      <c r="A28" s="82" t="s">
        <v>32</v>
      </c>
      <c r="B28" s="79"/>
    </row>
    <row r="29" spans="1:2" ht="15.75" customHeight="1">
      <c r="A29" s="81" t="s">
        <v>43</v>
      </c>
      <c r="B29" s="79"/>
    </row>
    <row r="30" spans="1:2" ht="15.75" customHeight="1">
      <c r="A30" s="81" t="s">
        <v>44</v>
      </c>
      <c r="B30" s="79"/>
    </row>
    <row r="31" spans="1:2" ht="15.75" customHeight="1">
      <c r="A31" s="46"/>
      <c r="B31" s="46"/>
    </row>
    <row r="32" spans="1:2" ht="15.75" customHeight="1">
      <c r="A32" s="45"/>
      <c r="B32" s="45"/>
    </row>
    <row r="33" spans="1:2" ht="15.75" customHeight="1">
      <c r="A33" s="82" t="s">
        <v>33</v>
      </c>
      <c r="B33" s="79"/>
    </row>
    <row r="34" spans="1:2" ht="15.75" customHeight="1">
      <c r="A34" s="81" t="s">
        <v>45</v>
      </c>
      <c r="B34" s="79"/>
    </row>
    <row r="35" spans="1:2" ht="15.75" customHeight="1">
      <c r="A35" s="83"/>
      <c r="B35" s="79"/>
    </row>
    <row r="36" spans="1:2" ht="15.75" customHeight="1">
      <c r="A36" s="45"/>
      <c r="B36" s="45"/>
    </row>
    <row r="37" spans="1:2" ht="15.75" customHeight="1">
      <c r="A37" s="45"/>
      <c r="B37" s="45"/>
    </row>
    <row r="38" spans="1:2" ht="15.75" customHeight="1">
      <c r="A38" s="45"/>
      <c r="B38" s="45"/>
    </row>
    <row r="39" spans="1:2" ht="15.75" customHeight="1">
      <c r="A39" s="45"/>
      <c r="B39" s="45"/>
    </row>
    <row r="40" spans="1:2" ht="15.75" customHeight="1">
      <c r="A40" s="45"/>
      <c r="B40" s="45"/>
    </row>
    <row r="41" spans="1:2" ht="15.75" customHeight="1">
      <c r="A41" s="45"/>
      <c r="B41" s="45"/>
    </row>
    <row r="42" spans="1:2" ht="15.75" customHeight="1">
      <c r="A42" s="45"/>
      <c r="B42" s="45"/>
    </row>
    <row r="43" spans="1:2" ht="15.75" customHeight="1">
      <c r="A43" s="45"/>
      <c r="B43" s="45"/>
    </row>
    <row r="44" spans="1:2" ht="15.75" customHeight="1">
      <c r="A44" s="45"/>
      <c r="B44" s="45"/>
    </row>
    <row r="45" spans="1:2" ht="15.75" customHeight="1">
      <c r="A45" s="45"/>
      <c r="B45" s="45"/>
    </row>
    <row r="46" spans="1:2" ht="15.75" customHeight="1">
      <c r="A46" s="45"/>
      <c r="B46" s="45"/>
    </row>
    <row r="47" spans="1:2" ht="15.75" customHeight="1">
      <c r="A47" s="45"/>
      <c r="B47" s="45"/>
    </row>
    <row r="48" spans="1:2" ht="15.75" customHeight="1">
      <c r="A48" s="45"/>
      <c r="B48" s="45"/>
    </row>
    <row r="49" spans="1:2" ht="15.75" customHeight="1">
      <c r="A49" s="45"/>
      <c r="B49" s="45"/>
    </row>
    <row r="50" spans="1:2" ht="15.75" customHeight="1">
      <c r="A50" s="45"/>
      <c r="B50" s="45"/>
    </row>
    <row r="51" spans="1:2" ht="15.75" customHeight="1">
      <c r="A51" s="45"/>
      <c r="B51" s="45"/>
    </row>
    <row r="52" spans="1:2" ht="15.75" customHeight="1">
      <c r="A52" s="45"/>
      <c r="B52" s="45"/>
    </row>
    <row r="53" spans="1:2" ht="15.75" customHeight="1">
      <c r="A53" s="45"/>
      <c r="B53" s="45"/>
    </row>
    <row r="54" spans="1:2" ht="15.75" customHeight="1">
      <c r="A54" s="45"/>
      <c r="B54" s="45"/>
    </row>
    <row r="55" spans="1:2" ht="15.75" customHeight="1">
      <c r="A55" s="45"/>
      <c r="B55" s="45"/>
    </row>
    <row r="56" spans="1:2" ht="15.75" customHeight="1">
      <c r="A56" s="45"/>
      <c r="B56" s="45"/>
    </row>
    <row r="57" spans="1:2" ht="15.75" customHeight="1">
      <c r="A57" s="45"/>
      <c r="B57" s="45"/>
    </row>
    <row r="58" spans="1:2" ht="15.75" customHeight="1">
      <c r="A58" s="45"/>
      <c r="B58" s="45"/>
    </row>
    <row r="59" spans="1:2" ht="15.75" customHeight="1">
      <c r="A59" s="45"/>
      <c r="B59" s="45"/>
    </row>
    <row r="60" spans="1:2" ht="15.75" customHeight="1">
      <c r="A60" s="45"/>
      <c r="B60" s="45"/>
    </row>
    <row r="61" spans="1:2" ht="15.75" customHeight="1">
      <c r="A61" s="45"/>
      <c r="B61" s="45"/>
    </row>
    <row r="62" spans="1:2" ht="15.75" customHeight="1">
      <c r="A62" s="45"/>
      <c r="B62" s="45"/>
    </row>
    <row r="63" spans="1:2" ht="15.75" customHeight="1">
      <c r="A63" s="45"/>
      <c r="B63" s="45"/>
    </row>
    <row r="64" spans="1:2" ht="15.75" customHeight="1">
      <c r="A64" s="45"/>
      <c r="B64" s="45"/>
    </row>
    <row r="65" spans="1:2" ht="15.75" customHeight="1">
      <c r="A65" s="45"/>
      <c r="B65" s="45"/>
    </row>
    <row r="66" spans="1:2" ht="15.75" customHeight="1">
      <c r="A66" s="45"/>
      <c r="B66" s="45"/>
    </row>
    <row r="67" spans="1:2" ht="15.75" customHeight="1">
      <c r="A67" s="45"/>
      <c r="B67" s="45"/>
    </row>
    <row r="68" spans="1:2" ht="15.75" customHeight="1">
      <c r="A68" s="45"/>
      <c r="B68" s="45"/>
    </row>
    <row r="69" spans="1:2" ht="15.75" customHeight="1">
      <c r="A69" s="45"/>
      <c r="B69" s="45"/>
    </row>
    <row r="70" spans="1:2" ht="15.75" customHeight="1">
      <c r="A70" s="45"/>
      <c r="B70" s="45"/>
    </row>
    <row r="71" spans="1:2" ht="15.75" customHeight="1">
      <c r="A71" s="45"/>
      <c r="B71" s="45"/>
    </row>
    <row r="72" spans="1:2" ht="15.75" customHeight="1">
      <c r="A72" s="45"/>
      <c r="B72" s="45"/>
    </row>
    <row r="73" spans="1:2" ht="15.75" customHeight="1">
      <c r="A73" s="45"/>
      <c r="B73" s="45"/>
    </row>
    <row r="74" spans="1:2" ht="15.75" customHeight="1">
      <c r="A74" s="45"/>
      <c r="B74" s="45"/>
    </row>
    <row r="75" spans="1:2" ht="15.75" customHeight="1">
      <c r="A75" s="45"/>
      <c r="B75" s="45"/>
    </row>
    <row r="76" spans="1:2" ht="15.75" customHeight="1">
      <c r="A76" s="45"/>
      <c r="B76" s="45"/>
    </row>
    <row r="77" spans="1:2" ht="15.75" customHeight="1">
      <c r="A77" s="45"/>
      <c r="B77" s="45"/>
    </row>
    <row r="78" spans="1:2" ht="15.75" customHeight="1">
      <c r="A78" s="45"/>
      <c r="B78" s="45"/>
    </row>
    <row r="79" spans="1:2" ht="15.75" customHeight="1">
      <c r="A79" s="45"/>
      <c r="B79" s="45"/>
    </row>
    <row r="80" spans="1:2" ht="15.75" customHeight="1">
      <c r="A80" s="45"/>
      <c r="B80" s="45"/>
    </row>
    <row r="81" spans="1:2" ht="15.75" customHeight="1">
      <c r="A81" s="45"/>
      <c r="B81" s="45"/>
    </row>
    <row r="82" spans="1:2" ht="15.75" customHeight="1">
      <c r="A82" s="45"/>
      <c r="B82" s="45"/>
    </row>
    <row r="83" spans="1:2" ht="15.75" customHeight="1">
      <c r="A83" s="45"/>
      <c r="B83" s="45"/>
    </row>
    <row r="84" spans="1:2" ht="15.75" customHeight="1">
      <c r="A84" s="45"/>
      <c r="B84" s="45"/>
    </row>
    <row r="85" spans="1:2" ht="15.75" customHeight="1">
      <c r="A85" s="45"/>
      <c r="B85" s="45"/>
    </row>
    <row r="86" spans="1:2" ht="15.75" customHeight="1">
      <c r="A86" s="45"/>
      <c r="B86" s="45"/>
    </row>
    <row r="87" spans="1:2" ht="15.75" customHeight="1">
      <c r="A87" s="45"/>
      <c r="B87" s="45"/>
    </row>
    <row r="88" spans="1:2" ht="15.75" customHeight="1">
      <c r="A88" s="45"/>
      <c r="B88" s="45"/>
    </row>
    <row r="89" spans="1:2" ht="15.75" customHeight="1">
      <c r="A89" s="45"/>
      <c r="B89" s="45"/>
    </row>
    <row r="90" spans="1:2" ht="15.75" customHeight="1">
      <c r="A90" s="45"/>
      <c r="B90" s="45"/>
    </row>
    <row r="91" spans="1:2" ht="15.75" customHeight="1">
      <c r="A91" s="45"/>
      <c r="B91" s="45"/>
    </row>
    <row r="92" spans="1:2" ht="15.75" customHeight="1">
      <c r="A92" s="45"/>
      <c r="B92" s="45"/>
    </row>
    <row r="93" spans="1:2" ht="15.75" customHeight="1">
      <c r="A93" s="45"/>
      <c r="B93" s="45"/>
    </row>
    <row r="94" spans="1:2" ht="15.75" customHeight="1">
      <c r="A94" s="45"/>
      <c r="B94" s="45"/>
    </row>
    <row r="95" spans="1:2" ht="15.75" customHeight="1">
      <c r="A95" s="45"/>
      <c r="B95" s="45"/>
    </row>
    <row r="96" spans="1:2" ht="15.75" customHeight="1">
      <c r="A96" s="45"/>
      <c r="B96" s="45"/>
    </row>
    <row r="97" spans="1:2" ht="15.75" customHeight="1">
      <c r="A97" s="45"/>
      <c r="B97" s="45"/>
    </row>
    <row r="98" spans="1:2" ht="15.75" customHeight="1">
      <c r="A98" s="45"/>
      <c r="B98" s="45"/>
    </row>
    <row r="99" spans="1:2" ht="15.75" customHeight="1">
      <c r="A99" s="45"/>
      <c r="B99" s="45"/>
    </row>
    <row r="100" spans="1:2" ht="15.75" customHeight="1">
      <c r="A100" s="45"/>
      <c r="B100" s="45"/>
    </row>
    <row r="101" spans="1:2" ht="15.75" customHeight="1">
      <c r="A101" s="45"/>
      <c r="B101" s="45"/>
    </row>
    <row r="102" spans="1:2" ht="15.75" customHeight="1">
      <c r="A102" s="45"/>
      <c r="B102" s="45"/>
    </row>
    <row r="103" spans="1:2" ht="15.75" customHeight="1">
      <c r="A103" s="45"/>
      <c r="B103" s="45"/>
    </row>
    <row r="104" spans="1:2" ht="15.75" customHeight="1">
      <c r="A104" s="45"/>
      <c r="B104" s="45"/>
    </row>
    <row r="105" spans="1:2" ht="15.75" customHeight="1">
      <c r="A105" s="45"/>
      <c r="B105" s="45"/>
    </row>
    <row r="106" spans="1:2" ht="15.75" customHeight="1">
      <c r="A106" s="45"/>
      <c r="B106" s="45"/>
    </row>
    <row r="107" spans="1:2" ht="15.75" customHeight="1">
      <c r="A107" s="45"/>
      <c r="B107" s="45"/>
    </row>
    <row r="108" spans="1:2" ht="15.75" customHeight="1">
      <c r="A108" s="45"/>
      <c r="B108" s="45"/>
    </row>
    <row r="109" spans="1:2" ht="15.75" customHeight="1">
      <c r="A109" s="45"/>
      <c r="B109" s="45"/>
    </row>
    <row r="110" spans="1:2" ht="15.75" customHeight="1">
      <c r="A110" s="45"/>
      <c r="B110" s="45"/>
    </row>
    <row r="111" spans="1:2" ht="15.75" customHeight="1">
      <c r="A111" s="45"/>
      <c r="B111" s="45"/>
    </row>
    <row r="112" spans="1:2" ht="15.75" customHeight="1">
      <c r="A112" s="45"/>
      <c r="B112" s="45"/>
    </row>
    <row r="113" spans="1:2" ht="15.75" customHeight="1">
      <c r="A113" s="45"/>
      <c r="B113" s="45"/>
    </row>
    <row r="114" spans="1:2" ht="15.75" customHeight="1">
      <c r="A114" s="45"/>
      <c r="B114" s="45"/>
    </row>
    <row r="115" spans="1:2" ht="15.75" customHeight="1">
      <c r="A115" s="45"/>
      <c r="B115" s="45"/>
    </row>
    <row r="116" spans="1:2" ht="15.75" customHeight="1">
      <c r="A116" s="45"/>
      <c r="B116" s="45"/>
    </row>
    <row r="117" spans="1:2" ht="15.75" customHeight="1">
      <c r="A117" s="45"/>
      <c r="B117" s="45"/>
    </row>
    <row r="118" spans="1:2" ht="15.75" customHeight="1">
      <c r="A118" s="45"/>
      <c r="B118" s="45"/>
    </row>
    <row r="119" spans="1:2" ht="15.75" customHeight="1">
      <c r="A119" s="45"/>
      <c r="B119" s="45"/>
    </row>
    <row r="120" spans="1:2" ht="15.75" customHeight="1">
      <c r="A120" s="45"/>
      <c r="B120" s="45"/>
    </row>
    <row r="121" spans="1:2" ht="15.75" customHeight="1">
      <c r="A121" s="45"/>
      <c r="B121" s="45"/>
    </row>
    <row r="122" spans="1:2" ht="15.75" customHeight="1">
      <c r="A122" s="45"/>
      <c r="B122" s="45"/>
    </row>
    <row r="123" spans="1:2" ht="15.75" customHeight="1">
      <c r="A123" s="45"/>
      <c r="B123" s="45"/>
    </row>
    <row r="124" spans="1:2" ht="15.75" customHeight="1">
      <c r="A124" s="45"/>
      <c r="B124" s="45"/>
    </row>
    <row r="125" spans="1:2" ht="15.75" customHeight="1">
      <c r="A125" s="45"/>
      <c r="B125" s="45"/>
    </row>
    <row r="126" spans="1:2" ht="15.75" customHeight="1">
      <c r="A126" s="45"/>
      <c r="B126" s="45"/>
    </row>
    <row r="127" spans="1:2" ht="15.75" customHeight="1">
      <c r="A127" s="45"/>
      <c r="B127" s="45"/>
    </row>
    <row r="128" spans="1:2" ht="15.75" customHeight="1">
      <c r="A128" s="45"/>
      <c r="B128" s="45"/>
    </row>
    <row r="129" spans="1:2" ht="15.75" customHeight="1">
      <c r="A129" s="45"/>
      <c r="B129" s="45"/>
    </row>
    <row r="130" spans="1:2" ht="15.75" customHeight="1">
      <c r="A130" s="45"/>
      <c r="B130" s="45"/>
    </row>
    <row r="131" spans="1:2" ht="15.75" customHeight="1">
      <c r="A131" s="45"/>
      <c r="B131" s="45"/>
    </row>
    <row r="132" spans="1:2" ht="15.75" customHeight="1">
      <c r="A132" s="45"/>
      <c r="B132" s="45"/>
    </row>
    <row r="133" spans="1:2" ht="15.75" customHeight="1">
      <c r="A133" s="45"/>
      <c r="B133" s="45"/>
    </row>
    <row r="134" spans="1:2" ht="15.75" customHeight="1">
      <c r="A134" s="45"/>
      <c r="B134" s="45"/>
    </row>
    <row r="135" spans="1:2" ht="15.75" customHeight="1">
      <c r="A135" s="45"/>
      <c r="B135" s="45"/>
    </row>
    <row r="136" spans="1:2" ht="15.75" customHeight="1">
      <c r="A136" s="45"/>
      <c r="B136" s="45"/>
    </row>
    <row r="137" spans="1:2" ht="15.75" customHeight="1">
      <c r="A137" s="45"/>
      <c r="B137" s="45"/>
    </row>
    <row r="138" spans="1:2" ht="15.75" customHeight="1">
      <c r="A138" s="45"/>
      <c r="B138" s="45"/>
    </row>
    <row r="139" spans="1:2" ht="15.75" customHeight="1">
      <c r="A139" s="45"/>
      <c r="B139" s="45"/>
    </row>
    <row r="140" spans="1:2" ht="15.75" customHeight="1">
      <c r="A140" s="45"/>
      <c r="B140" s="45"/>
    </row>
    <row r="141" spans="1:2" ht="15.75" customHeight="1">
      <c r="A141" s="45"/>
      <c r="B141" s="45"/>
    </row>
    <row r="142" spans="1:2" ht="15.75" customHeight="1">
      <c r="A142" s="45"/>
      <c r="B142" s="45"/>
    </row>
    <row r="143" spans="1:2" ht="15.75" customHeight="1">
      <c r="A143" s="45"/>
      <c r="B143" s="45"/>
    </row>
    <row r="144" spans="1:2" ht="15.75" customHeight="1">
      <c r="A144" s="45"/>
      <c r="B144" s="45"/>
    </row>
    <row r="145" spans="1:2" ht="15.75" customHeight="1">
      <c r="A145" s="45"/>
      <c r="B145" s="45"/>
    </row>
    <row r="146" spans="1:2" ht="15.75" customHeight="1">
      <c r="A146" s="45"/>
      <c r="B146" s="45"/>
    </row>
    <row r="147" spans="1:2" ht="15.75" customHeight="1">
      <c r="A147" s="45"/>
      <c r="B147" s="45"/>
    </row>
    <row r="148" spans="1:2" ht="15.75" customHeight="1">
      <c r="A148" s="45"/>
      <c r="B148" s="45"/>
    </row>
    <row r="149" spans="1:2" ht="15.75" customHeight="1">
      <c r="A149" s="45"/>
      <c r="B149" s="45"/>
    </row>
    <row r="150" spans="1:2" ht="15.75" customHeight="1">
      <c r="A150" s="45"/>
      <c r="B150" s="45"/>
    </row>
    <row r="151" spans="1:2" ht="15.75" customHeight="1">
      <c r="A151" s="45"/>
      <c r="B151" s="45"/>
    </row>
    <row r="152" spans="1:2" ht="15.75" customHeight="1">
      <c r="A152" s="45"/>
      <c r="B152" s="45"/>
    </row>
    <row r="153" spans="1:2" ht="15.75" customHeight="1">
      <c r="A153" s="45"/>
      <c r="B153" s="45"/>
    </row>
    <row r="154" spans="1:2" ht="15.75" customHeight="1">
      <c r="A154" s="45"/>
      <c r="B154" s="45"/>
    </row>
    <row r="155" spans="1:2" ht="15.75" customHeight="1">
      <c r="A155" s="45"/>
      <c r="B155" s="45"/>
    </row>
    <row r="156" spans="1:2" ht="15.75" customHeight="1">
      <c r="A156" s="45"/>
      <c r="B156" s="45"/>
    </row>
    <row r="157" spans="1:2" ht="15.75" customHeight="1">
      <c r="A157" s="45"/>
      <c r="B157" s="45"/>
    </row>
    <row r="158" spans="1:2" ht="15.75" customHeight="1">
      <c r="A158" s="45"/>
      <c r="B158" s="45"/>
    </row>
    <row r="159" spans="1:2" ht="15.75" customHeight="1">
      <c r="A159" s="45"/>
      <c r="B159" s="45"/>
    </row>
    <row r="160" spans="1:2" ht="15.75" customHeight="1">
      <c r="A160" s="45"/>
      <c r="B160" s="45"/>
    </row>
    <row r="161" spans="1:2" ht="15.75" customHeight="1">
      <c r="A161" s="45"/>
      <c r="B161" s="45"/>
    </row>
    <row r="162" spans="1:2" ht="15.75" customHeight="1">
      <c r="A162" s="45"/>
      <c r="B162" s="45"/>
    </row>
    <row r="163" spans="1:2" ht="15.75" customHeight="1">
      <c r="A163" s="45"/>
      <c r="B163" s="45"/>
    </row>
    <row r="164" spans="1:2" ht="15.75" customHeight="1">
      <c r="A164" s="45"/>
      <c r="B164" s="45"/>
    </row>
    <row r="165" spans="1:2" ht="15.75" customHeight="1">
      <c r="A165" s="45"/>
      <c r="B165" s="45"/>
    </row>
    <row r="166" spans="1:2" ht="15.75" customHeight="1">
      <c r="A166" s="45"/>
      <c r="B166" s="45"/>
    </row>
    <row r="167" spans="1:2" ht="15.75" customHeight="1">
      <c r="A167" s="45"/>
      <c r="B167" s="45"/>
    </row>
    <row r="168" spans="1:2" ht="15.75" customHeight="1">
      <c r="A168" s="45"/>
      <c r="B168" s="45"/>
    </row>
    <row r="169" spans="1:2" ht="15.75" customHeight="1">
      <c r="A169" s="45"/>
      <c r="B169" s="45"/>
    </row>
    <row r="170" spans="1:2" ht="15.75" customHeight="1">
      <c r="A170" s="45"/>
      <c r="B170" s="45"/>
    </row>
    <row r="171" spans="1:2" ht="15.75" customHeight="1">
      <c r="A171" s="45"/>
      <c r="B171" s="45"/>
    </row>
    <row r="172" spans="1:2" ht="15.75" customHeight="1">
      <c r="A172" s="45"/>
      <c r="B172" s="45"/>
    </row>
    <row r="173" spans="1:2" ht="15.75" customHeight="1">
      <c r="A173" s="45"/>
      <c r="B173" s="45"/>
    </row>
    <row r="174" spans="1:2" ht="15.75" customHeight="1">
      <c r="A174" s="45"/>
      <c r="B174" s="45"/>
    </row>
    <row r="175" spans="1:2" ht="15.75" customHeight="1">
      <c r="A175" s="45"/>
      <c r="B175" s="45"/>
    </row>
    <row r="176" spans="1:2" ht="15.75" customHeight="1">
      <c r="A176" s="45"/>
      <c r="B176" s="45"/>
    </row>
    <row r="177" spans="1:2" ht="15.75" customHeight="1">
      <c r="A177" s="45"/>
      <c r="B177" s="45"/>
    </row>
    <row r="178" spans="1:2" ht="15.75" customHeight="1">
      <c r="A178" s="45"/>
      <c r="B178" s="45"/>
    </row>
    <row r="179" spans="1:2" ht="15.75" customHeight="1">
      <c r="A179" s="45"/>
      <c r="B179" s="45"/>
    </row>
    <row r="180" spans="1:2" ht="15.75" customHeight="1">
      <c r="A180" s="45"/>
      <c r="B180" s="45"/>
    </row>
    <row r="181" spans="1:2" ht="15.75" customHeight="1">
      <c r="A181" s="45"/>
      <c r="B181" s="45"/>
    </row>
    <row r="182" spans="1:2" ht="15.75" customHeight="1">
      <c r="A182" s="45"/>
      <c r="B182" s="45"/>
    </row>
    <row r="183" spans="1:2" ht="15.75" customHeight="1">
      <c r="A183" s="45"/>
      <c r="B183" s="45"/>
    </row>
    <row r="184" spans="1:2" ht="15.75" customHeight="1">
      <c r="A184" s="45"/>
      <c r="B184" s="45"/>
    </row>
    <row r="185" spans="1:2" ht="15.75" customHeight="1">
      <c r="A185" s="45"/>
      <c r="B185" s="45"/>
    </row>
    <row r="186" spans="1:2" ht="15.75" customHeight="1">
      <c r="A186" s="45"/>
      <c r="B186" s="45"/>
    </row>
    <row r="187" spans="1:2" ht="15.75" customHeight="1">
      <c r="A187" s="45"/>
      <c r="B187" s="45"/>
    </row>
    <row r="188" spans="1:2" ht="15.75" customHeight="1">
      <c r="A188" s="45"/>
      <c r="B188" s="45"/>
    </row>
    <row r="189" spans="1:2" ht="15.75" customHeight="1">
      <c r="A189" s="45"/>
      <c r="B189" s="45"/>
    </row>
    <row r="190" spans="1:2" ht="15.75" customHeight="1">
      <c r="A190" s="45"/>
      <c r="B190" s="45"/>
    </row>
    <row r="191" spans="1:2" ht="15.75" customHeight="1">
      <c r="A191" s="45"/>
      <c r="B191" s="45"/>
    </row>
    <row r="192" spans="1:2" ht="15.75" customHeight="1">
      <c r="A192" s="45"/>
      <c r="B192" s="45"/>
    </row>
    <row r="193" spans="1:2" ht="15.75" customHeight="1">
      <c r="A193" s="45"/>
      <c r="B193" s="45"/>
    </row>
    <row r="194" spans="1:2" ht="15.75" customHeight="1">
      <c r="A194" s="45"/>
      <c r="B194" s="45"/>
    </row>
    <row r="195" spans="1:2" ht="15.75" customHeight="1">
      <c r="A195" s="45"/>
      <c r="B195" s="45"/>
    </row>
    <row r="196" spans="1:2" ht="15.75" customHeight="1">
      <c r="A196" s="45"/>
      <c r="B196" s="45"/>
    </row>
    <row r="197" spans="1:2" ht="15.75" customHeight="1">
      <c r="A197" s="45"/>
      <c r="B197" s="45"/>
    </row>
    <row r="198" spans="1:2" ht="15.75" customHeight="1">
      <c r="A198" s="45"/>
      <c r="B198" s="45"/>
    </row>
    <row r="199" spans="1:2" ht="15.75" customHeight="1">
      <c r="A199" s="45"/>
      <c r="B199" s="45"/>
    </row>
    <row r="200" spans="1:2" ht="15.75" customHeight="1">
      <c r="A200" s="45"/>
      <c r="B200" s="45"/>
    </row>
    <row r="201" spans="1:2" ht="15.75" customHeight="1">
      <c r="A201" s="45"/>
      <c r="B201" s="45"/>
    </row>
    <row r="202" spans="1:2" ht="15.75" customHeight="1">
      <c r="A202" s="45"/>
      <c r="B202" s="45"/>
    </row>
    <row r="203" spans="1:2" ht="15.75" customHeight="1">
      <c r="A203" s="45"/>
      <c r="B203" s="45"/>
    </row>
    <row r="204" spans="1:2" ht="15.75" customHeight="1">
      <c r="A204" s="45"/>
      <c r="B204" s="45"/>
    </row>
    <row r="205" spans="1:2" ht="15.75" customHeight="1">
      <c r="A205" s="45"/>
      <c r="B205" s="45"/>
    </row>
    <row r="206" spans="1:2" ht="15.75" customHeight="1">
      <c r="A206" s="45"/>
      <c r="B206" s="45"/>
    </row>
    <row r="207" spans="1:2" ht="15.75" customHeight="1">
      <c r="A207" s="45"/>
      <c r="B207" s="45"/>
    </row>
    <row r="208" spans="1:2" ht="15.75" customHeight="1">
      <c r="A208" s="45"/>
      <c r="B208" s="45"/>
    </row>
    <row r="209" spans="1:2" ht="15.75" customHeight="1">
      <c r="A209" s="45"/>
      <c r="B209" s="45"/>
    </row>
    <row r="210" spans="1:2" ht="15.75" customHeight="1">
      <c r="A210" s="45"/>
      <c r="B210" s="45"/>
    </row>
    <row r="211" spans="1:2" ht="15.75" customHeight="1">
      <c r="A211" s="45"/>
      <c r="B211" s="45"/>
    </row>
    <row r="212" spans="1:2" ht="15.75" customHeight="1">
      <c r="A212" s="45"/>
      <c r="B212" s="45"/>
    </row>
    <row r="213" spans="1:2" ht="15.75" customHeight="1">
      <c r="A213" s="45"/>
      <c r="B213" s="45"/>
    </row>
    <row r="214" spans="1:2" ht="15.75" customHeight="1">
      <c r="A214" s="45"/>
      <c r="B214" s="45"/>
    </row>
    <row r="215" spans="1:2" ht="15.75" customHeight="1">
      <c r="A215" s="45"/>
      <c r="B215" s="45"/>
    </row>
    <row r="216" spans="1:2" ht="15.75" customHeight="1">
      <c r="A216" s="45"/>
      <c r="B216" s="45"/>
    </row>
    <row r="217" spans="1:2" ht="15.75" customHeight="1">
      <c r="A217" s="45"/>
      <c r="B217" s="45"/>
    </row>
    <row r="218" spans="1:2" ht="15.75" customHeight="1">
      <c r="A218" s="45"/>
      <c r="B218" s="45"/>
    </row>
    <row r="219" spans="1:2" ht="15.75" customHeight="1">
      <c r="A219" s="45"/>
      <c r="B219" s="45"/>
    </row>
    <row r="220" spans="1:2" ht="15.75" customHeight="1">
      <c r="A220" s="45"/>
      <c r="B220" s="45"/>
    </row>
    <row r="221" spans="1:2" ht="15.75" customHeight="1">
      <c r="A221" s="45"/>
      <c r="B221" s="45"/>
    </row>
    <row r="222" spans="1:2" ht="15.75" customHeight="1">
      <c r="A222" s="45"/>
      <c r="B222" s="45"/>
    </row>
    <row r="223" spans="1:2" ht="15.75" customHeight="1">
      <c r="A223" s="45"/>
      <c r="B223" s="45"/>
    </row>
    <row r="224" spans="1:2" ht="15.75" customHeight="1">
      <c r="A224" s="45"/>
      <c r="B224" s="45"/>
    </row>
    <row r="225" spans="1:2" ht="15.75" customHeight="1">
      <c r="A225" s="45"/>
      <c r="B225" s="45"/>
    </row>
    <row r="226" spans="1:2" ht="15.75" customHeight="1">
      <c r="A226" s="45"/>
      <c r="B226" s="45"/>
    </row>
    <row r="227" spans="1:2" ht="15.75" customHeight="1">
      <c r="A227" s="45"/>
      <c r="B227" s="45"/>
    </row>
    <row r="228" spans="1:2" ht="15.75" customHeight="1">
      <c r="A228" s="45"/>
      <c r="B228" s="45"/>
    </row>
    <row r="229" spans="1:2" ht="15.75" customHeight="1">
      <c r="A229" s="45"/>
      <c r="B229" s="45"/>
    </row>
    <row r="230" spans="1:2" ht="15.75" customHeight="1">
      <c r="A230" s="45"/>
      <c r="B230" s="45"/>
    </row>
    <row r="231" spans="1:2" ht="15.75" customHeight="1">
      <c r="A231" s="45"/>
      <c r="B231" s="45"/>
    </row>
    <row r="232" spans="1:2" ht="15.75" customHeight="1">
      <c r="A232" s="45"/>
      <c r="B232" s="45"/>
    </row>
    <row r="233" spans="1:2" ht="15.75" customHeight="1">
      <c r="A233" s="45"/>
      <c r="B233" s="45"/>
    </row>
    <row r="234" spans="1:2" ht="15.75" customHeight="1">
      <c r="A234" s="45"/>
      <c r="B234" s="45"/>
    </row>
    <row r="235" spans="1:2" ht="15.75" customHeight="1"/>
    <row r="236" spans="1:2" ht="15.75" customHeight="1"/>
    <row r="237" spans="1:2" ht="15.75" customHeight="1"/>
    <row r="238" spans="1:2" ht="15.75" customHeight="1"/>
    <row r="239" spans="1:2" ht="15.75" customHeight="1"/>
    <row r="240" spans="1:2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001"/>
  <sheetViews>
    <sheetView workbookViewId="0">
      <selection activeCell="N26" sqref="N26"/>
    </sheetView>
  </sheetViews>
  <sheetFormatPr defaultColWidth="12.5703125" defaultRowHeight="15" customHeight="1"/>
  <cols>
    <col min="1" max="1" width="12.5703125" style="84"/>
    <col min="2" max="2" width="25" style="84" bestFit="1" customWidth="1"/>
    <col min="3" max="3" width="6.7109375" style="84" bestFit="1" customWidth="1"/>
    <col min="4" max="4" width="6.85546875" style="84" bestFit="1" customWidth="1"/>
    <col min="5" max="5" width="8.5703125" style="84" bestFit="1" customWidth="1"/>
    <col min="6" max="6" width="47.7109375" style="84" bestFit="1" customWidth="1"/>
    <col min="7" max="8" width="7.5703125" style="84" customWidth="1"/>
    <col min="9" max="9" width="23.42578125" style="84" bestFit="1" customWidth="1"/>
    <col min="10" max="13" width="8.7109375" style="84" bestFit="1" customWidth="1"/>
    <col min="14" max="14" width="48.5703125" style="84" bestFit="1" customWidth="1"/>
    <col min="15" max="26" width="7.5703125" style="84" customWidth="1"/>
    <col min="27" max="16384" width="12.5703125" style="84"/>
  </cols>
  <sheetData>
    <row r="2" spans="2:14" ht="12.75" customHeight="1">
      <c r="B2" s="102" t="s">
        <v>46</v>
      </c>
      <c r="C2" s="94" t="s">
        <v>47</v>
      </c>
      <c r="D2" s="95"/>
      <c r="E2" s="95"/>
      <c r="F2" s="96"/>
      <c r="I2" s="102" t="s">
        <v>67</v>
      </c>
      <c r="J2" s="94" t="s">
        <v>47</v>
      </c>
      <c r="K2" s="94"/>
      <c r="L2" s="94"/>
      <c r="M2" s="94"/>
      <c r="N2" s="97"/>
    </row>
    <row r="3" spans="2:14" ht="12.75" customHeight="1">
      <c r="B3" s="130"/>
      <c r="C3" s="131" t="s">
        <v>5</v>
      </c>
      <c r="D3" s="131" t="s">
        <v>6</v>
      </c>
      <c r="E3" s="131" t="s">
        <v>48</v>
      </c>
      <c r="F3" s="132" t="s">
        <v>49</v>
      </c>
      <c r="I3" s="130"/>
      <c r="J3" s="131" t="s">
        <v>5</v>
      </c>
      <c r="K3" s="131" t="s">
        <v>6</v>
      </c>
      <c r="L3" s="131" t="s">
        <v>48</v>
      </c>
      <c r="M3" s="136" t="s">
        <v>49</v>
      </c>
      <c r="N3" s="137"/>
    </row>
    <row r="4" spans="2:14" ht="12.75" customHeight="1">
      <c r="B4" s="107" t="s">
        <v>50</v>
      </c>
      <c r="C4" s="85">
        <f>('Company B'!C16+'Company A'!C16-'Company A'!B16-'Company B'!B16)/('Company B'!B16+'Company A'!B16)</f>
        <v>5.4564139276827434E-2</v>
      </c>
      <c r="D4" s="85">
        <f>('Company B'!D16+'Company A'!D16-'Company A'!C16-'Company B'!C16)/('Company B'!C16+'Company A'!C16)</f>
        <v>2.2462498631336869E-2</v>
      </c>
      <c r="E4" s="85">
        <f>+AVERAGE(D4,C4)</f>
        <v>3.8513318954082151E-2</v>
      </c>
      <c r="F4" s="88"/>
      <c r="I4" s="103" t="s">
        <v>51</v>
      </c>
      <c r="J4" s="85">
        <v>5.4600000000000003E-2</v>
      </c>
      <c r="K4" s="85">
        <v>2.2499999999999999E-2</v>
      </c>
      <c r="L4" s="85">
        <v>3.85E-2</v>
      </c>
      <c r="M4" s="98"/>
      <c r="N4" s="99"/>
    </row>
    <row r="5" spans="2:14" ht="12.75" customHeight="1">
      <c r="B5" s="103" t="s">
        <v>52</v>
      </c>
      <c r="C5" s="85">
        <f>('Company B'!C20+'Company A'!C20-'Company B'!B20-'Company A'!B20)/('Company A'!B20+'Company B'!B20)</f>
        <v>2.1605640209233567E-2</v>
      </c>
      <c r="D5" s="85">
        <f>('Company B'!D20+'Company A'!D20-'Company B'!C20-'Company A'!C20)/('Company A'!C20+'Company B'!C20)</f>
        <v>1.9070940932027308E-2</v>
      </c>
      <c r="E5" s="85">
        <f>AVERAGE(D5,C5)</f>
        <v>2.0338290570630437E-2</v>
      </c>
      <c r="F5" s="89" t="s">
        <v>66</v>
      </c>
      <c r="I5" s="103" t="s">
        <v>53</v>
      </c>
      <c r="J5" s="85">
        <f>('Company B'!C11+'Company A'!C11-'Company A'!B11-'Company B'!B11)/('Company B'!B11+'Company A'!B11)</f>
        <v>0.15787028852028995</v>
      </c>
      <c r="K5" s="85">
        <f>('Company B'!D11+'Company A'!D11-'Company A'!C11-'Company B'!C11)/('Company B'!C11+'Company A'!C11)</f>
        <v>4.506814311795565E-2</v>
      </c>
      <c r="L5" s="85">
        <f t="shared" ref="L5:L6" si="0">AVERAGE(K5,J5)</f>
        <v>0.1014692158191228</v>
      </c>
      <c r="M5" s="98"/>
      <c r="N5" s="99"/>
    </row>
    <row r="6" spans="2:14" ht="12.75" customHeight="1">
      <c r="B6" s="104"/>
      <c r="C6" s="90"/>
      <c r="D6" s="90"/>
      <c r="E6" s="90"/>
      <c r="F6" s="88"/>
      <c r="I6" s="103" t="s">
        <v>54</v>
      </c>
      <c r="J6" s="86">
        <f>('Company B'!C14+'Company A'!C14)/('Company A'!C20+'Company B'!C20)*1000</f>
        <v>669.04125853368953</v>
      </c>
      <c r="K6" s="86">
        <f>('Company B'!D14+'Company A'!D14)/('Company A'!D20+'Company B'!D20)*1000</f>
        <v>688.41476734872208</v>
      </c>
      <c r="L6" s="86">
        <f t="shared" si="0"/>
        <v>678.72801294120586</v>
      </c>
      <c r="M6" s="98"/>
      <c r="N6" s="99"/>
    </row>
    <row r="7" spans="2:14" ht="12.75" customHeight="1">
      <c r="B7" s="102" t="s">
        <v>46</v>
      </c>
      <c r="C7" s="94" t="s">
        <v>55</v>
      </c>
      <c r="D7" s="133"/>
      <c r="E7" s="133"/>
      <c r="F7" s="134"/>
      <c r="I7" s="104"/>
      <c r="J7" s="90"/>
      <c r="K7" s="90"/>
      <c r="L7" s="90"/>
      <c r="M7" s="90"/>
      <c r="N7" s="88"/>
    </row>
    <row r="8" spans="2:14" ht="12.75" customHeight="1">
      <c r="B8" s="135"/>
      <c r="C8" s="131" t="s">
        <v>5</v>
      </c>
      <c r="D8" s="131" t="s">
        <v>6</v>
      </c>
      <c r="E8" s="131" t="s">
        <v>48</v>
      </c>
      <c r="F8" s="132" t="s">
        <v>49</v>
      </c>
      <c r="I8" s="104"/>
      <c r="J8" s="90"/>
      <c r="K8" s="90"/>
      <c r="L8" s="90"/>
      <c r="M8" s="90"/>
      <c r="N8" s="88"/>
    </row>
    <row r="9" spans="2:14" ht="12.75" customHeight="1">
      <c r="B9" s="107" t="s">
        <v>50</v>
      </c>
      <c r="C9" s="85">
        <f>('Company A'!C16-'Company A'!B16)/('Company A'!B16)</f>
        <v>8.1527468665807665E-2</v>
      </c>
      <c r="D9" s="85">
        <f>('Company A'!D16-'Company A'!C16)/('Company A'!C16)</f>
        <v>4.7330228528105707E-2</v>
      </c>
      <c r="E9" s="85">
        <f>AVERAGE(C9,D9)</f>
        <v>6.4428848596956689E-2</v>
      </c>
      <c r="F9" s="88"/>
      <c r="I9" s="104"/>
      <c r="J9" s="90"/>
      <c r="K9" s="90"/>
      <c r="L9" s="90"/>
      <c r="M9" s="90"/>
      <c r="N9" s="88"/>
    </row>
    <row r="10" spans="2:14" ht="12.75" customHeight="1">
      <c r="B10" s="103" t="s">
        <v>52</v>
      </c>
      <c r="C10" s="85">
        <f>('Company A'!C20-'Company A'!B20)/('Company A'!B20)</f>
        <v>2.6927784577723379E-2</v>
      </c>
      <c r="D10" s="85">
        <f>('Company A'!D20-'Company A'!C20)/('Company A'!C20)</f>
        <v>5.1013110846245532E-2</v>
      </c>
      <c r="E10" s="85">
        <f>AVERAGE(D10,C10)</f>
        <v>3.8970447711984456E-2</v>
      </c>
      <c r="F10" s="88"/>
      <c r="I10" s="102" t="s">
        <v>56</v>
      </c>
      <c r="J10" s="94" t="s">
        <v>55</v>
      </c>
      <c r="K10" s="94"/>
      <c r="L10" s="94"/>
      <c r="M10" s="94"/>
      <c r="N10" s="97"/>
    </row>
    <row r="11" spans="2:14" ht="12.75" customHeight="1">
      <c r="B11" s="104"/>
      <c r="C11" s="90"/>
      <c r="D11" s="90"/>
      <c r="E11" s="90"/>
      <c r="F11" s="88"/>
      <c r="I11" s="135"/>
      <c r="J11" s="138" t="s">
        <v>4</v>
      </c>
      <c r="K11" s="138" t="s">
        <v>5</v>
      </c>
      <c r="L11" s="138" t="s">
        <v>6</v>
      </c>
      <c r="M11" s="138" t="s">
        <v>48</v>
      </c>
      <c r="N11" s="139" t="s">
        <v>49</v>
      </c>
    </row>
    <row r="12" spans="2:14" ht="12.75" customHeight="1">
      <c r="B12" s="102" t="s">
        <v>46</v>
      </c>
      <c r="C12" s="94" t="s">
        <v>57</v>
      </c>
      <c r="D12" s="133"/>
      <c r="E12" s="133"/>
      <c r="F12" s="134"/>
      <c r="I12" s="105" t="s">
        <v>18</v>
      </c>
      <c r="J12" s="85">
        <f>('Company A'!B14)/('Company A'!B14+'Company B'!B14)</f>
        <v>0.33973661954814549</v>
      </c>
      <c r="K12" s="85">
        <f>('Company A'!C14)/('Company A'!C14+'Company B'!C14)</f>
        <v>0.37433451641526178</v>
      </c>
      <c r="L12" s="85">
        <f>('Company A'!D14)/('Company A'!D14+'Company B'!D14)</f>
        <v>0.39031097947958537</v>
      </c>
      <c r="M12" s="85">
        <f t="shared" ref="M12:M13" si="1">AVERAGE(J12,K12,L12)</f>
        <v>0.36812737181433092</v>
      </c>
      <c r="N12" s="87"/>
    </row>
    <row r="13" spans="2:14" ht="12.75" customHeight="1">
      <c r="B13" s="135"/>
      <c r="C13" s="131" t="s">
        <v>5</v>
      </c>
      <c r="D13" s="131" t="s">
        <v>6</v>
      </c>
      <c r="E13" s="131" t="s">
        <v>48</v>
      </c>
      <c r="F13" s="132" t="s">
        <v>49</v>
      </c>
      <c r="I13" s="105" t="s">
        <v>54</v>
      </c>
      <c r="J13" s="86">
        <f>('Company A'!B14/'Company A'!B20)*1000</f>
        <v>688.37209302325584</v>
      </c>
      <c r="K13" s="86">
        <f>('Company A'!C14/'Company A'!C20)*1000</f>
        <v>804.52920143027416</v>
      </c>
      <c r="L13" s="86">
        <f>('Company A'!D14/'Company A'!D20)*1000</f>
        <v>836.92447266953957</v>
      </c>
      <c r="M13" s="86">
        <f t="shared" si="1"/>
        <v>776.60858904102315</v>
      </c>
      <c r="N13" s="100" t="s">
        <v>70</v>
      </c>
    </row>
    <row r="14" spans="2:14" ht="12.75" customHeight="1">
      <c r="B14" s="107" t="s">
        <v>50</v>
      </c>
      <c r="C14" s="85">
        <f>('Company B'!C16-'Company B'!B16)/'Company B'!B16</f>
        <v>2.8358701715638882E-2</v>
      </c>
      <c r="D14" s="85">
        <f>('Company B'!D16-'Company B'!C16)/'Company B'!C16</f>
        <v>-2.9558286283627509E-3</v>
      </c>
      <c r="E14" s="85">
        <f>AVERAGE(C14,D14)</f>
        <v>1.2701436543638065E-2</v>
      </c>
      <c r="F14" s="89" t="s">
        <v>69</v>
      </c>
      <c r="I14" s="104"/>
      <c r="J14" s="90"/>
      <c r="K14" s="90"/>
      <c r="L14" s="90"/>
      <c r="M14" s="90"/>
      <c r="N14" s="88"/>
    </row>
    <row r="15" spans="2:14" ht="12.75" customHeight="1">
      <c r="B15" s="108" t="s">
        <v>52</v>
      </c>
      <c r="C15" s="91">
        <f>('Company B'!C20-'Company B'!B20)/('Company B'!B20)</f>
        <v>1.9218097957390733E-2</v>
      </c>
      <c r="D15" s="91">
        <f>('Company B'!D20-'Company B'!C20)/('Company B'!C20)</f>
        <v>4.6331214308802928E-3</v>
      </c>
      <c r="E15" s="91">
        <f>AVERAGE(D15,C15)</f>
        <v>1.1925609694135513E-2</v>
      </c>
      <c r="F15" s="92"/>
      <c r="I15" s="104"/>
      <c r="J15" s="90"/>
      <c r="K15" s="90"/>
      <c r="L15" s="90"/>
      <c r="M15" s="90"/>
      <c r="N15" s="88"/>
    </row>
    <row r="16" spans="2:14" ht="12.75" customHeight="1">
      <c r="I16" s="104"/>
      <c r="J16" s="90"/>
      <c r="K16" s="90"/>
      <c r="L16" s="90"/>
      <c r="M16" s="90"/>
      <c r="N16" s="88"/>
    </row>
    <row r="17" spans="9:14" ht="12.75" customHeight="1">
      <c r="I17" s="102" t="s">
        <v>56</v>
      </c>
      <c r="J17" s="94" t="s">
        <v>57</v>
      </c>
      <c r="K17" s="94"/>
      <c r="L17" s="94"/>
      <c r="M17" s="94"/>
      <c r="N17" s="97"/>
    </row>
    <row r="18" spans="9:14" ht="12.75" customHeight="1">
      <c r="I18" s="135"/>
      <c r="J18" s="138" t="s">
        <v>4</v>
      </c>
      <c r="K18" s="138" t="s">
        <v>5</v>
      </c>
      <c r="L18" s="138" t="s">
        <v>6</v>
      </c>
      <c r="M18" s="138" t="s">
        <v>48</v>
      </c>
      <c r="N18" s="139" t="s">
        <v>49</v>
      </c>
    </row>
    <row r="19" spans="9:14" ht="12.75" customHeight="1">
      <c r="I19" s="105" t="s">
        <v>18</v>
      </c>
      <c r="J19" s="85">
        <f>('Company B'!B14)/('Company B'!B14+'Company A'!B14)</f>
        <v>0.66026338045185451</v>
      </c>
      <c r="K19" s="85">
        <f>('Company B'!C14)/('Company B'!C14+'Company A'!C14)</f>
        <v>0.62566548358473828</v>
      </c>
      <c r="L19" s="85">
        <f>('Company B'!D14)/('Company B'!D14+'Company A'!D14)</f>
        <v>0.60968902052041463</v>
      </c>
      <c r="M19" s="85">
        <f t="shared" ref="M19:M20" si="2">AVERAGE(J19,K19,L19)</f>
        <v>0.63187262818566914</v>
      </c>
      <c r="N19" s="100" t="s">
        <v>68</v>
      </c>
    </row>
    <row r="20" spans="9:14" ht="12.75" customHeight="1">
      <c r="I20" s="106" t="s">
        <v>54</v>
      </c>
      <c r="J20" s="93">
        <f>('Company B'!B14)/('Company B'!B20)*1000</f>
        <v>600.15374478365914</v>
      </c>
      <c r="K20" s="93">
        <f>('Company B'!C14)/('Company B'!C20)*1000</f>
        <v>607.80088352548216</v>
      </c>
      <c r="L20" s="93">
        <f>('Company B'!D14)/('Company B'!D20)*1000</f>
        <v>618.18961818961816</v>
      </c>
      <c r="M20" s="93">
        <f t="shared" si="2"/>
        <v>608.71474883291978</v>
      </c>
      <c r="N20" s="101" t="s">
        <v>71</v>
      </c>
    </row>
    <row r="21" spans="9:14" ht="12.75" customHeight="1"/>
    <row r="22" spans="9:14" ht="12.75" customHeight="1"/>
    <row r="23" spans="9:14" ht="12.75" customHeight="1"/>
    <row r="24" spans="9:14" ht="12.75" customHeight="1"/>
    <row r="25" spans="9:14" ht="12.75" customHeight="1"/>
    <row r="26" spans="9:14" ht="12.75" customHeight="1"/>
    <row r="27" spans="9:14" ht="12.75" customHeight="1"/>
    <row r="28" spans="9:14" ht="12.75" customHeight="1"/>
    <row r="29" spans="9:14" ht="12.75" customHeight="1"/>
    <row r="30" spans="9:14" ht="12.75" customHeight="1"/>
    <row r="31" spans="9:14" ht="12.75" customHeight="1"/>
    <row r="32" spans="9:1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16">
    <mergeCell ref="B2:B3"/>
    <mergeCell ref="C2:F2"/>
    <mergeCell ref="I2:I3"/>
    <mergeCell ref="C7:F7"/>
    <mergeCell ref="J2:N2"/>
    <mergeCell ref="M3:N3"/>
    <mergeCell ref="M4:N4"/>
    <mergeCell ref="M5:N5"/>
    <mergeCell ref="M6:N6"/>
    <mergeCell ref="B7:B8"/>
    <mergeCell ref="B12:B13"/>
    <mergeCell ref="I10:I11"/>
    <mergeCell ref="I17:I18"/>
    <mergeCell ref="C12:F12"/>
    <mergeCell ref="J10:N10"/>
    <mergeCell ref="J17:N17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0"/>
  <sheetViews>
    <sheetView tabSelected="1" workbookViewId="0">
      <selection activeCell="F6" sqref="F6"/>
    </sheetView>
  </sheetViews>
  <sheetFormatPr defaultColWidth="12.5703125" defaultRowHeight="15" customHeight="1"/>
  <cols>
    <col min="1" max="1" width="34" customWidth="1"/>
    <col min="2" max="4" width="13" customWidth="1"/>
    <col min="5" max="5" width="45.28515625" customWidth="1"/>
    <col min="6" max="6" width="21" customWidth="1"/>
    <col min="7" max="7" width="34.42578125" customWidth="1"/>
    <col min="8" max="8" width="14.28515625" customWidth="1"/>
    <col min="9" max="9" width="13.5703125" customWidth="1"/>
    <col min="10" max="10" width="13" customWidth="1"/>
    <col min="11" max="11" width="44.140625" customWidth="1"/>
    <col min="12" max="12" width="9.42578125" customWidth="1"/>
    <col min="13" max="13" width="34.42578125" customWidth="1"/>
    <col min="14" max="14" width="14.140625" customWidth="1"/>
    <col min="15" max="15" width="17.5703125" customWidth="1"/>
    <col min="16" max="16" width="16.28515625" customWidth="1"/>
    <col min="17" max="27" width="9.42578125" customWidth="1"/>
  </cols>
  <sheetData>
    <row r="1" spans="1:27" ht="12.75" customHeight="1">
      <c r="A1" s="49" t="s">
        <v>58</v>
      </c>
      <c r="B1" s="5"/>
      <c r="C1" s="2"/>
      <c r="D1" s="5"/>
      <c r="E1" s="5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customHeight="1">
      <c r="A2" s="2" t="s">
        <v>1</v>
      </c>
      <c r="B2" s="5" t="s">
        <v>59</v>
      </c>
      <c r="C2" s="2"/>
      <c r="D2" s="5"/>
      <c r="E2" s="5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2.75" customHeight="1">
      <c r="A3" s="1"/>
      <c r="B3" s="5" t="s">
        <v>60</v>
      </c>
      <c r="C3" s="2"/>
      <c r="D3" s="5"/>
      <c r="E3" s="5"/>
      <c r="F3" s="1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2.75" customHeight="1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2.75" customHeight="1">
      <c r="A5" s="128" t="s">
        <v>61</v>
      </c>
      <c r="B5" s="128"/>
      <c r="C5" s="128"/>
      <c r="D5" s="128"/>
      <c r="E5" s="128"/>
      <c r="F5" s="1"/>
      <c r="G5" s="128" t="s">
        <v>62</v>
      </c>
      <c r="H5" s="128"/>
      <c r="I5" s="128"/>
      <c r="J5" s="128"/>
      <c r="K5" s="128"/>
      <c r="L5" s="1"/>
      <c r="M5" s="71" t="s">
        <v>63</v>
      </c>
      <c r="N5" s="72"/>
      <c r="O5" s="72"/>
      <c r="P5" s="73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2.75" customHeight="1">
      <c r="A6" s="74" t="s">
        <v>3</v>
      </c>
      <c r="B6" s="50" t="s">
        <v>4</v>
      </c>
      <c r="C6" s="51" t="s">
        <v>5</v>
      </c>
      <c r="D6" s="109" t="s">
        <v>6</v>
      </c>
      <c r="E6" s="123" t="s">
        <v>73</v>
      </c>
      <c r="F6" s="1"/>
      <c r="G6" s="74" t="s">
        <v>3</v>
      </c>
      <c r="H6" s="50" t="s">
        <v>4</v>
      </c>
      <c r="I6" s="51" t="s">
        <v>5</v>
      </c>
      <c r="J6" s="109" t="s">
        <v>6</v>
      </c>
      <c r="K6" s="123" t="s">
        <v>73</v>
      </c>
      <c r="L6" s="1"/>
      <c r="M6" s="74" t="s">
        <v>3</v>
      </c>
      <c r="N6" s="50" t="s">
        <v>4</v>
      </c>
      <c r="O6" s="51" t="s">
        <v>5</v>
      </c>
      <c r="P6" s="51" t="s">
        <v>6</v>
      </c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2.75" customHeight="1">
      <c r="A7" s="75"/>
      <c r="B7" s="52" t="s">
        <v>8</v>
      </c>
      <c r="C7" s="53" t="s">
        <v>8</v>
      </c>
      <c r="D7" s="110" t="s">
        <v>8</v>
      </c>
      <c r="E7" s="124"/>
      <c r="F7" s="1"/>
      <c r="G7" s="75"/>
      <c r="H7" s="52" t="s">
        <v>8</v>
      </c>
      <c r="I7" s="53" t="s">
        <v>8</v>
      </c>
      <c r="J7" s="110" t="s">
        <v>8</v>
      </c>
      <c r="K7" s="124"/>
      <c r="L7" s="1"/>
      <c r="M7" s="75"/>
      <c r="N7" s="52" t="s">
        <v>8</v>
      </c>
      <c r="O7" s="53" t="s">
        <v>8</v>
      </c>
      <c r="P7" s="53" t="s">
        <v>8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2.75" customHeight="1">
      <c r="A8" s="54" t="s">
        <v>9</v>
      </c>
      <c r="B8" s="8"/>
      <c r="C8" s="8"/>
      <c r="D8" s="111"/>
      <c r="E8" s="120"/>
      <c r="F8" s="1"/>
      <c r="G8" s="54" t="s">
        <v>9</v>
      </c>
      <c r="H8" s="8"/>
      <c r="I8" s="8"/>
      <c r="J8" s="111"/>
      <c r="K8" s="120"/>
      <c r="L8" s="1"/>
      <c r="M8" s="54" t="s">
        <v>9</v>
      </c>
      <c r="N8" s="8"/>
      <c r="O8" s="8"/>
      <c r="P8" s="8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2.75" customHeight="1">
      <c r="A9" s="55" t="s">
        <v>10</v>
      </c>
      <c r="B9" s="8">
        <v>2362</v>
      </c>
      <c r="C9" s="8">
        <f t="shared" ref="C9:D9" si="0">C20</f>
        <v>2449.2366610002791</v>
      </c>
      <c r="D9" s="111">
        <f t="shared" si="0"/>
        <v>2542.0938796242499</v>
      </c>
      <c r="E9" s="120"/>
      <c r="F9" s="1"/>
      <c r="G9" s="55" t="s">
        <v>10</v>
      </c>
      <c r="H9" s="8">
        <v>2362</v>
      </c>
      <c r="I9" s="8">
        <f t="shared" ref="I9:J9" si="1">I20</f>
        <v>2414.1470338638273</v>
      </c>
      <c r="J9" s="111">
        <f t="shared" si="1"/>
        <v>2468.3024230753608</v>
      </c>
      <c r="K9" s="120"/>
      <c r="L9" s="1"/>
      <c r="M9" s="55" t="s">
        <v>10</v>
      </c>
      <c r="N9" s="8">
        <v>2362</v>
      </c>
      <c r="O9" s="8">
        <f t="shared" ref="O9:P9" si="2">C9-I9</f>
        <v>35.089627136451782</v>
      </c>
      <c r="P9" s="8">
        <f t="shared" si="2"/>
        <v>73.791456548889073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2.75" customHeight="1">
      <c r="A10" s="56" t="s">
        <v>11</v>
      </c>
      <c r="B10" s="11">
        <v>-1795.9</v>
      </c>
      <c r="C10" s="11">
        <f t="shared" ref="C10:D10" si="3">-C22</f>
        <v>-1862.3323637411097</v>
      </c>
      <c r="D10" s="112">
        <f t="shared" si="3"/>
        <v>-1932.9384453027742</v>
      </c>
      <c r="E10" s="120"/>
      <c r="F10" s="1"/>
      <c r="G10" s="56" t="s">
        <v>11</v>
      </c>
      <c r="H10" s="11">
        <v>-1795.9</v>
      </c>
      <c r="I10" s="11">
        <f t="shared" ref="I10:J10" si="4">I22</f>
        <v>1835.6511739286341</v>
      </c>
      <c r="J10" s="112">
        <f t="shared" si="4"/>
        <v>1876.8294461656849</v>
      </c>
      <c r="K10" s="120"/>
      <c r="L10" s="1"/>
      <c r="M10" s="56" t="s">
        <v>11</v>
      </c>
      <c r="N10" s="11">
        <v>-1795.9</v>
      </c>
      <c r="O10" s="11">
        <f t="shared" ref="O10:P10" si="5">C10-I10</f>
        <v>-3697.9835376697438</v>
      </c>
      <c r="P10" s="11">
        <f t="shared" si="5"/>
        <v>-3809.7678914684593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2.75" customHeight="1">
      <c r="A11" s="29" t="s">
        <v>12</v>
      </c>
      <c r="B11" s="13">
        <f t="shared" ref="B11:D11" si="6">SUM(B9:B10)</f>
        <v>566.09999999999991</v>
      </c>
      <c r="C11" s="13">
        <f t="shared" si="6"/>
        <v>586.90429725916943</v>
      </c>
      <c r="D11" s="113">
        <f t="shared" si="6"/>
        <v>609.1554343214757</v>
      </c>
      <c r="E11" s="121"/>
      <c r="F11" s="1"/>
      <c r="G11" s="29" t="s">
        <v>12</v>
      </c>
      <c r="H11" s="13">
        <f t="shared" ref="H11:J11" si="7">SUM(H9:H10)</f>
        <v>566.09999999999991</v>
      </c>
      <c r="I11" s="13">
        <f t="shared" si="7"/>
        <v>4249.7982077924617</v>
      </c>
      <c r="J11" s="113">
        <f t="shared" si="7"/>
        <v>4345.1318692410459</v>
      </c>
      <c r="K11" s="120"/>
      <c r="L11" s="1"/>
      <c r="M11" s="29" t="s">
        <v>12</v>
      </c>
      <c r="N11" s="13">
        <f>SUM(N9:N10)</f>
        <v>566.09999999999991</v>
      </c>
      <c r="O11" s="13">
        <f t="shared" ref="O11:P11" si="8">C11-I11</f>
        <v>-3662.893910533292</v>
      </c>
      <c r="P11" s="13">
        <f t="shared" si="8"/>
        <v>-3735.9764349195702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2.75" customHeight="1">
      <c r="A12" s="55" t="s">
        <v>64</v>
      </c>
      <c r="B12" s="8">
        <v>-27</v>
      </c>
      <c r="C12" s="8">
        <v>-27</v>
      </c>
      <c r="D12" s="111">
        <v>-27</v>
      </c>
      <c r="E12" s="120"/>
      <c r="F12" s="1"/>
      <c r="G12" s="55" t="s">
        <v>64</v>
      </c>
      <c r="H12" s="8">
        <v>-27</v>
      </c>
      <c r="I12" s="61">
        <v>27</v>
      </c>
      <c r="J12" s="61">
        <v>27</v>
      </c>
      <c r="K12" s="120"/>
      <c r="L12" s="1"/>
      <c r="M12" s="55" t="s">
        <v>64</v>
      </c>
      <c r="N12" s="8">
        <v>-27</v>
      </c>
      <c r="O12" s="8">
        <f t="shared" ref="O12:P12" si="9">C12-I12</f>
        <v>-54</v>
      </c>
      <c r="P12" s="8">
        <f t="shared" si="9"/>
        <v>-54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2.75" customHeight="1">
      <c r="A13" s="55" t="s">
        <v>14</v>
      </c>
      <c r="B13" s="8">
        <v>-44.9</v>
      </c>
      <c r="C13" s="8">
        <v>-44.9</v>
      </c>
      <c r="D13" s="111">
        <v>-44.9</v>
      </c>
      <c r="E13" s="120"/>
      <c r="F13" s="1"/>
      <c r="G13" s="55" t="s">
        <v>14</v>
      </c>
      <c r="H13" s="8">
        <v>-44.9</v>
      </c>
      <c r="I13" s="61">
        <v>45</v>
      </c>
      <c r="J13" s="61">
        <v>45</v>
      </c>
      <c r="K13" s="120"/>
      <c r="L13" s="1"/>
      <c r="M13" s="55" t="s">
        <v>14</v>
      </c>
      <c r="N13" s="8">
        <v>-44.9</v>
      </c>
      <c r="O13" s="8">
        <f t="shared" ref="O13:P13" si="10">C13-I13</f>
        <v>-89.9</v>
      </c>
      <c r="P13" s="8">
        <f t="shared" si="10"/>
        <v>-89.9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2.75" customHeight="1">
      <c r="A14" s="57" t="s">
        <v>15</v>
      </c>
      <c r="B14" s="15">
        <v>-293.8</v>
      </c>
      <c r="C14" s="15">
        <v>-293.8</v>
      </c>
      <c r="D14" s="114">
        <v>-293.8</v>
      </c>
      <c r="E14" s="120"/>
      <c r="F14" s="1"/>
      <c r="G14" s="57" t="s">
        <v>15</v>
      </c>
      <c r="H14" s="15">
        <v>-293.8</v>
      </c>
      <c r="I14" s="61">
        <v>294</v>
      </c>
      <c r="J14" s="61">
        <v>294</v>
      </c>
      <c r="K14" s="120"/>
      <c r="L14" s="1"/>
      <c r="M14" s="57" t="s">
        <v>15</v>
      </c>
      <c r="N14" s="15">
        <v>-293.8</v>
      </c>
      <c r="O14" s="15">
        <f t="shared" ref="O14:P14" si="11">C14-I14</f>
        <v>-587.79999999999995</v>
      </c>
      <c r="P14" s="15">
        <f t="shared" si="11"/>
        <v>-587.79999999999995</v>
      </c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2.75" customHeight="1">
      <c r="A15" s="58" t="s">
        <v>16</v>
      </c>
      <c r="B15" s="13">
        <f t="shared" ref="B15:D15" si="12">SUM(B11:B14)</f>
        <v>200.39999999999992</v>
      </c>
      <c r="C15" s="13">
        <f t="shared" si="12"/>
        <v>221.20429725916944</v>
      </c>
      <c r="D15" s="113">
        <f t="shared" si="12"/>
        <v>243.45543432147571</v>
      </c>
      <c r="E15" s="127" t="s">
        <v>79</v>
      </c>
      <c r="F15" s="1"/>
      <c r="G15" s="58" t="s">
        <v>16</v>
      </c>
      <c r="H15" s="13">
        <f t="shared" ref="H15:J15" si="13">SUM(H11:H14)</f>
        <v>200.39999999999992</v>
      </c>
      <c r="I15" s="13">
        <f t="shared" si="13"/>
        <v>4615.7982077924617</v>
      </c>
      <c r="J15" s="113">
        <f t="shared" si="13"/>
        <v>4711.1318692410459</v>
      </c>
      <c r="K15" s="129" t="s">
        <v>74</v>
      </c>
      <c r="L15" s="1"/>
      <c r="M15" s="58" t="s">
        <v>16</v>
      </c>
      <c r="N15" s="13">
        <f>SUM(N11:N14)</f>
        <v>200.39999999999992</v>
      </c>
      <c r="O15" s="40">
        <f t="shared" ref="O15:P15" si="14">C15-I15</f>
        <v>-4394.5939105332918</v>
      </c>
      <c r="P15" s="40">
        <f t="shared" si="14"/>
        <v>-4467.6764349195701</v>
      </c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2.75" customHeight="1">
      <c r="A16" s="59"/>
      <c r="B16" s="18"/>
      <c r="C16" s="18"/>
      <c r="D16" s="18"/>
      <c r="E16" s="122"/>
      <c r="F16" s="1"/>
      <c r="G16" s="59"/>
      <c r="H16" s="18"/>
      <c r="I16" s="18"/>
      <c r="J16" s="18"/>
      <c r="K16" s="120"/>
      <c r="L16" s="1"/>
      <c r="M16" s="59"/>
      <c r="N16" s="18"/>
      <c r="O16" s="18"/>
      <c r="P16" s="18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2.75" customHeight="1">
      <c r="A17" s="19" t="s">
        <v>17</v>
      </c>
      <c r="B17" s="38"/>
      <c r="C17" s="38"/>
      <c r="D17" s="38"/>
      <c r="E17" s="122"/>
      <c r="F17" s="1"/>
      <c r="G17" s="19" t="s">
        <v>17</v>
      </c>
      <c r="H17" s="38"/>
      <c r="I17" s="38"/>
      <c r="J17" s="38"/>
      <c r="K17" s="120"/>
      <c r="L17" s="1"/>
      <c r="M17" s="19" t="s">
        <v>17</v>
      </c>
      <c r="N17" s="38"/>
      <c r="O17" s="38"/>
      <c r="P17" s="38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2.75" customHeight="1">
      <c r="A18" s="21" t="s">
        <v>18</v>
      </c>
      <c r="B18" s="60">
        <v>1354</v>
      </c>
      <c r="C18" s="61">
        <f>(B18*('Key Comparables'!E9+1))</f>
        <v>1441.2366610002794</v>
      </c>
      <c r="D18" s="115">
        <f>(C18*('Key Comparables'!E$9+1))</f>
        <v>1534.0938796242497</v>
      </c>
      <c r="E18" s="127" t="s">
        <v>78</v>
      </c>
      <c r="F18" s="1"/>
      <c r="G18" s="21" t="s">
        <v>18</v>
      </c>
      <c r="H18" s="60">
        <v>1354</v>
      </c>
      <c r="I18" s="62">
        <f>H18*('Key Comparables'!E4+1)</f>
        <v>1406.1470338638271</v>
      </c>
      <c r="J18" s="125">
        <f>I18*('Key Comparables'!E$4+1)</f>
        <v>1460.302423075361</v>
      </c>
      <c r="K18" s="129" t="s">
        <v>75</v>
      </c>
      <c r="L18" s="1"/>
      <c r="M18" s="21" t="s">
        <v>18</v>
      </c>
      <c r="N18" s="60">
        <v>1354</v>
      </c>
      <c r="O18" s="13">
        <f t="shared" ref="O18:P18" si="15">C18-I18</f>
        <v>35.089627136452236</v>
      </c>
      <c r="P18" s="13">
        <f t="shared" si="15"/>
        <v>73.791456548888618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2.75" customHeight="1">
      <c r="A19" s="25" t="s">
        <v>19</v>
      </c>
      <c r="B19" s="63">
        <v>1008</v>
      </c>
      <c r="C19" s="61">
        <v>1008</v>
      </c>
      <c r="D19" s="61">
        <v>1008</v>
      </c>
      <c r="E19" s="127" t="s">
        <v>77</v>
      </c>
      <c r="F19" s="1"/>
      <c r="G19" s="25" t="s">
        <v>19</v>
      </c>
      <c r="H19" s="63">
        <v>1008</v>
      </c>
      <c r="I19" s="61">
        <v>1008</v>
      </c>
      <c r="J19" s="61">
        <v>1008</v>
      </c>
      <c r="K19" s="120"/>
      <c r="L19" s="1"/>
      <c r="M19" s="25" t="s">
        <v>19</v>
      </c>
      <c r="N19" s="63">
        <v>1008</v>
      </c>
      <c r="O19" s="40">
        <f t="shared" ref="O19:P19" si="16">C19-I19</f>
        <v>0</v>
      </c>
      <c r="P19" s="40">
        <f t="shared" si="16"/>
        <v>0</v>
      </c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2.75" customHeight="1">
      <c r="A20" s="64" t="s">
        <v>10</v>
      </c>
      <c r="B20" s="41">
        <f t="shared" ref="B20:D20" si="17">SUM(B18:B19)</f>
        <v>2362</v>
      </c>
      <c r="C20" s="41">
        <f t="shared" si="17"/>
        <v>2449.2366610002791</v>
      </c>
      <c r="D20" s="116">
        <f t="shared" si="17"/>
        <v>2542.0938796242499</v>
      </c>
      <c r="E20" s="122"/>
      <c r="F20" s="1"/>
      <c r="G20" s="64" t="s">
        <v>10</v>
      </c>
      <c r="H20" s="41">
        <f t="shared" ref="H20:J20" si="18">SUM(H18:H19)</f>
        <v>2362</v>
      </c>
      <c r="I20" s="41">
        <f t="shared" si="18"/>
        <v>2414.1470338638273</v>
      </c>
      <c r="J20" s="116">
        <f t="shared" si="18"/>
        <v>2468.3024230753608</v>
      </c>
      <c r="K20" s="120"/>
      <c r="L20" s="1"/>
      <c r="M20" s="64" t="s">
        <v>10</v>
      </c>
      <c r="N20" s="41">
        <f>SUM(N18:N19)</f>
        <v>2362</v>
      </c>
      <c r="O20" s="40">
        <f t="shared" ref="O20:P20" si="19">C20-I20</f>
        <v>35.089627136451782</v>
      </c>
      <c r="P20" s="40">
        <f t="shared" si="19"/>
        <v>73.791456548889073</v>
      </c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2.75" customHeight="1">
      <c r="A21" s="25"/>
      <c r="B21" s="13"/>
      <c r="C21" s="13"/>
      <c r="D21" s="113"/>
      <c r="E21" s="122"/>
      <c r="F21" s="1"/>
      <c r="G21" s="25"/>
      <c r="H21" s="43"/>
      <c r="I21" s="43"/>
      <c r="J21" s="126"/>
      <c r="K21" s="120"/>
      <c r="L21" s="1"/>
      <c r="M21" s="25"/>
      <c r="N21" s="43"/>
      <c r="O21" s="43"/>
      <c r="P21" s="44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2.75" customHeight="1">
      <c r="A22" s="65" t="s">
        <v>11</v>
      </c>
      <c r="B22" s="41">
        <v>1796</v>
      </c>
      <c r="C22" s="41">
        <f t="shared" ref="C22:D22" si="20">(1796/2362)*C20</f>
        <v>1862.3323637411097</v>
      </c>
      <c r="D22" s="116">
        <f t="shared" si="20"/>
        <v>1932.9384453027742</v>
      </c>
      <c r="E22" s="127" t="s">
        <v>65</v>
      </c>
      <c r="F22" s="1"/>
      <c r="G22" s="65" t="s">
        <v>11</v>
      </c>
      <c r="H22" s="41">
        <v>1796</v>
      </c>
      <c r="I22" s="41">
        <f t="shared" ref="I22:J22" si="21">(1796/2362)*I20</f>
        <v>1835.6511739286341</v>
      </c>
      <c r="J22" s="116">
        <f t="shared" si="21"/>
        <v>1876.8294461656849</v>
      </c>
      <c r="K22" s="120"/>
      <c r="L22" s="1"/>
      <c r="M22" s="65" t="s">
        <v>11</v>
      </c>
      <c r="N22" s="41">
        <v>1796</v>
      </c>
      <c r="O22" s="41">
        <f t="shared" ref="O22:P22" si="22">C22-I22</f>
        <v>26.681189812475623</v>
      </c>
      <c r="P22" s="41">
        <f t="shared" si="22"/>
        <v>56.108999137089313</v>
      </c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2.75" customHeight="1">
      <c r="A23" s="66"/>
      <c r="B23" s="67"/>
      <c r="C23" s="67"/>
      <c r="D23" s="117"/>
      <c r="E23" s="122"/>
      <c r="F23" s="1"/>
      <c r="G23" s="66"/>
      <c r="H23" s="67"/>
      <c r="I23" s="67"/>
      <c r="J23" s="117"/>
      <c r="K23" s="120"/>
      <c r="L23" s="1"/>
      <c r="M23" s="66"/>
      <c r="N23" s="67"/>
      <c r="O23" s="67"/>
      <c r="P23" s="67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2.75" customHeight="1">
      <c r="A24" s="33" t="s">
        <v>20</v>
      </c>
      <c r="B24" s="34">
        <v>2341</v>
      </c>
      <c r="C24" s="68">
        <f>B24*('Key Comparables'!C10+1)</f>
        <v>2404.0379436964504</v>
      </c>
      <c r="D24" s="118">
        <f>C24*('Key Comparables'!D10+1)</f>
        <v>2526.6753977968174</v>
      </c>
      <c r="E24" s="122"/>
      <c r="F24" s="1"/>
      <c r="G24" s="33" t="s">
        <v>20</v>
      </c>
      <c r="H24" s="34">
        <v>2341</v>
      </c>
      <c r="I24" s="68">
        <f>H24*('Key Comparables'!C15+1)</f>
        <v>2385.9895673182518</v>
      </c>
      <c r="J24" s="118">
        <f>I24*('Key Comparables'!D15+1)</f>
        <v>2397.044146716451</v>
      </c>
      <c r="K24" s="120"/>
      <c r="L24" s="1"/>
      <c r="M24" s="33" t="s">
        <v>20</v>
      </c>
      <c r="N24" s="34">
        <v>2341</v>
      </c>
      <c r="O24" s="34">
        <f t="shared" ref="O24:P24" si="23">C24-I24</f>
        <v>18.048376378198554</v>
      </c>
      <c r="P24" s="34">
        <f t="shared" si="23"/>
        <v>129.63125108036638</v>
      </c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2.75" customHeight="1">
      <c r="A25" s="35" t="s">
        <v>21</v>
      </c>
      <c r="B25" s="34">
        <f t="shared" ref="B25:D25" si="24">B18*1000/B24/12</f>
        <v>48.198775452086004</v>
      </c>
      <c r="C25" s="34">
        <f t="shared" si="24"/>
        <v>49.958884966135798</v>
      </c>
      <c r="D25" s="119">
        <f t="shared" si="24"/>
        <v>50.596588998661112</v>
      </c>
      <c r="E25" s="127" t="s">
        <v>72</v>
      </c>
      <c r="F25" s="1"/>
      <c r="G25" s="35" t="s">
        <v>21</v>
      </c>
      <c r="H25" s="34">
        <f t="shared" ref="H25:J25" si="25">H18*1000/H24/12</f>
        <v>48.198775452086004</v>
      </c>
      <c r="I25" s="34">
        <f t="shared" si="25"/>
        <v>49.111245536733946</v>
      </c>
      <c r="J25" s="119">
        <f t="shared" si="25"/>
        <v>50.767470743628515</v>
      </c>
      <c r="K25" s="129" t="s">
        <v>76</v>
      </c>
      <c r="L25" s="1"/>
      <c r="M25" s="35" t="s">
        <v>21</v>
      </c>
      <c r="N25" s="34">
        <f>N18*1000/N24/12</f>
        <v>48.198775452086004</v>
      </c>
      <c r="O25" s="69">
        <f t="shared" ref="O25:P25" si="26">C25-I25</f>
        <v>0.84763942940185188</v>
      </c>
      <c r="P25" s="69">
        <f t="shared" si="26"/>
        <v>-0.17088174496740294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2.75" customHeight="1">
      <c r="A26" s="1"/>
      <c r="B26" s="70"/>
      <c r="C26" s="70"/>
      <c r="D26" s="70"/>
      <c r="E26" s="70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2.75" customHeight="1">
      <c r="A27" s="1"/>
      <c r="B27" s="70"/>
      <c r="C27" s="70"/>
      <c r="D27" s="70"/>
      <c r="E27" s="70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2.75" customHeight="1">
      <c r="A28" s="1"/>
      <c r="B28" s="70"/>
      <c r="C28" s="70"/>
      <c r="D28" s="70"/>
      <c r="E28" s="70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2.75" customHeight="1">
      <c r="A29" s="1"/>
      <c r="B29" s="70"/>
      <c r="C29" s="70"/>
      <c r="D29" s="70"/>
      <c r="E29" s="70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2.75" customHeight="1">
      <c r="A30" s="1"/>
      <c r="B30" s="70"/>
      <c r="C30" s="70"/>
      <c r="D30" s="70"/>
      <c r="E30" s="70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2.75" customHeight="1">
      <c r="A31" s="1"/>
      <c r="B31" s="70"/>
      <c r="C31" s="70"/>
      <c r="D31" s="70"/>
      <c r="E31" s="70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2.75" customHeight="1">
      <c r="A32" s="1"/>
      <c r="B32" s="70"/>
      <c r="C32" s="70"/>
      <c r="D32" s="70"/>
      <c r="E32" s="7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2.75" customHeight="1">
      <c r="A33" s="1"/>
      <c r="B33" s="70"/>
      <c r="C33" s="70"/>
      <c r="D33" s="70"/>
      <c r="E33" s="7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2.75" customHeight="1">
      <c r="A34" s="1"/>
      <c r="B34" s="70"/>
      <c r="C34" s="70"/>
      <c r="D34" s="70"/>
      <c r="E34" s="7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2.75" customHeight="1">
      <c r="A35" s="1"/>
      <c r="B35" s="70"/>
      <c r="C35" s="70"/>
      <c r="D35" s="70"/>
      <c r="E35" s="7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2.75" customHeight="1">
      <c r="A36" s="1"/>
      <c r="B36" s="70"/>
      <c r="C36" s="70"/>
      <c r="D36" s="70"/>
      <c r="E36" s="7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2.75" customHeight="1">
      <c r="A37" s="1"/>
      <c r="B37" s="70"/>
      <c r="C37" s="70"/>
      <c r="D37" s="70"/>
      <c r="E37" s="7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2.75" customHeight="1">
      <c r="A38" s="1"/>
      <c r="B38" s="70"/>
      <c r="C38" s="70"/>
      <c r="D38" s="70"/>
      <c r="E38" s="7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2.75" customHeight="1">
      <c r="A39" s="1"/>
      <c r="B39" s="70"/>
      <c r="C39" s="70"/>
      <c r="D39" s="70"/>
      <c r="E39" s="7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customHeight="1">
      <c r="A40" s="1"/>
      <c r="B40" s="70"/>
      <c r="C40" s="70"/>
      <c r="D40" s="70"/>
      <c r="E40" s="70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customHeight="1">
      <c r="A41" s="1"/>
      <c r="B41" s="70"/>
      <c r="C41" s="70"/>
      <c r="D41" s="70"/>
      <c r="E41" s="70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customHeight="1">
      <c r="A42" s="1"/>
      <c r="B42" s="70"/>
      <c r="C42" s="70"/>
      <c r="D42" s="70"/>
      <c r="E42" s="7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customHeight="1">
      <c r="A43" s="1"/>
      <c r="B43" s="70"/>
      <c r="C43" s="70"/>
      <c r="D43" s="70"/>
      <c r="E43" s="70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customHeight="1">
      <c r="A44" s="1"/>
      <c r="B44" s="70"/>
      <c r="C44" s="70"/>
      <c r="D44" s="70"/>
      <c r="E44" s="70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customHeight="1">
      <c r="A45" s="1"/>
      <c r="B45" s="70"/>
      <c r="C45" s="70"/>
      <c r="D45" s="70"/>
      <c r="E45" s="70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customHeight="1">
      <c r="A46" s="1"/>
      <c r="B46" s="70"/>
      <c r="C46" s="70"/>
      <c r="D46" s="70"/>
      <c r="E46" s="70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customHeight="1">
      <c r="A47" s="1"/>
      <c r="B47" s="70"/>
      <c r="C47" s="70"/>
      <c r="D47" s="70"/>
      <c r="E47" s="70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customHeight="1">
      <c r="A48" s="1"/>
      <c r="B48" s="70"/>
      <c r="C48" s="70"/>
      <c r="D48" s="70"/>
      <c r="E48" s="7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customHeight="1">
      <c r="A49" s="1"/>
      <c r="B49" s="70"/>
      <c r="C49" s="70"/>
      <c r="D49" s="70"/>
      <c r="E49" s="7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customHeight="1">
      <c r="A50" s="1"/>
      <c r="B50" s="70"/>
      <c r="C50" s="70"/>
      <c r="D50" s="70"/>
      <c r="E50" s="70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customHeight="1">
      <c r="A51" s="1"/>
      <c r="B51" s="70"/>
      <c r="C51" s="70"/>
      <c r="D51" s="70"/>
      <c r="E51" s="70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customHeight="1">
      <c r="A52" s="1"/>
      <c r="B52" s="70"/>
      <c r="C52" s="70"/>
      <c r="D52" s="70"/>
      <c r="E52" s="70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customHeight="1">
      <c r="A53" s="1"/>
      <c r="B53" s="70"/>
      <c r="C53" s="70"/>
      <c r="D53" s="70"/>
      <c r="E53" s="7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customHeight="1">
      <c r="A54" s="1"/>
      <c r="B54" s="70"/>
      <c r="C54" s="70"/>
      <c r="D54" s="70"/>
      <c r="E54" s="70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customHeight="1">
      <c r="A55" s="1"/>
      <c r="B55" s="70"/>
      <c r="C55" s="70"/>
      <c r="D55" s="70"/>
      <c r="E55" s="70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customHeight="1">
      <c r="A56" s="1"/>
      <c r="B56" s="70"/>
      <c r="C56" s="70"/>
      <c r="D56" s="70"/>
      <c r="E56" s="7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customHeight="1">
      <c r="A57" s="1"/>
      <c r="B57" s="70"/>
      <c r="C57" s="70"/>
      <c r="D57" s="70"/>
      <c r="E57" s="7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customHeight="1">
      <c r="A58" s="1"/>
      <c r="B58" s="70"/>
      <c r="C58" s="70"/>
      <c r="D58" s="70"/>
      <c r="E58" s="70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customHeight="1">
      <c r="A59" s="1"/>
      <c r="B59" s="70"/>
      <c r="C59" s="70"/>
      <c r="D59" s="70"/>
      <c r="E59" s="7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customHeight="1">
      <c r="A60" s="1"/>
      <c r="B60" s="70"/>
      <c r="C60" s="70"/>
      <c r="D60" s="70"/>
      <c r="E60" s="70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customHeight="1">
      <c r="A61" s="1"/>
      <c r="B61" s="70"/>
      <c r="C61" s="70"/>
      <c r="D61" s="70"/>
      <c r="E61" s="7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customHeight="1">
      <c r="A62" s="1"/>
      <c r="B62" s="70"/>
      <c r="C62" s="70"/>
      <c r="D62" s="70"/>
      <c r="E62" s="70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customHeight="1">
      <c r="A63" s="1"/>
      <c r="B63" s="70"/>
      <c r="C63" s="70"/>
      <c r="D63" s="70"/>
      <c r="E63" s="70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customHeight="1">
      <c r="A64" s="1"/>
      <c r="B64" s="70"/>
      <c r="C64" s="70"/>
      <c r="D64" s="70"/>
      <c r="E64" s="70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customHeight="1">
      <c r="A65" s="1"/>
      <c r="B65" s="70"/>
      <c r="C65" s="70"/>
      <c r="D65" s="70"/>
      <c r="E65" s="7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customHeight="1">
      <c r="A66" s="1"/>
      <c r="B66" s="70"/>
      <c r="C66" s="70"/>
      <c r="D66" s="70"/>
      <c r="E66" s="7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customHeight="1">
      <c r="A67" s="1"/>
      <c r="B67" s="70"/>
      <c r="C67" s="70"/>
      <c r="D67" s="70"/>
      <c r="E67" s="70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customHeight="1">
      <c r="A68" s="1"/>
      <c r="B68" s="70"/>
      <c r="C68" s="70"/>
      <c r="D68" s="70"/>
      <c r="E68" s="7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customHeight="1">
      <c r="A69" s="1"/>
      <c r="B69" s="70"/>
      <c r="C69" s="70"/>
      <c r="D69" s="70"/>
      <c r="E69" s="7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customHeight="1">
      <c r="A70" s="1"/>
      <c r="B70" s="70"/>
      <c r="C70" s="70"/>
      <c r="D70" s="70"/>
      <c r="E70" s="70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customHeight="1">
      <c r="A71" s="1"/>
      <c r="B71" s="70"/>
      <c r="C71" s="70"/>
      <c r="D71" s="70"/>
      <c r="E71" s="70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customHeight="1">
      <c r="A72" s="1"/>
      <c r="B72" s="70"/>
      <c r="C72" s="70"/>
      <c r="D72" s="70"/>
      <c r="E72" s="7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customHeight="1">
      <c r="A73" s="1"/>
      <c r="B73" s="70"/>
      <c r="C73" s="70"/>
      <c r="D73" s="70"/>
      <c r="E73" s="70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customHeight="1">
      <c r="A74" s="1"/>
      <c r="B74" s="70"/>
      <c r="C74" s="70"/>
      <c r="D74" s="70"/>
      <c r="E74" s="70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customHeight="1">
      <c r="A75" s="1"/>
      <c r="B75" s="70"/>
      <c r="C75" s="70"/>
      <c r="D75" s="70"/>
      <c r="E75" s="7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customHeight="1">
      <c r="A76" s="1"/>
      <c r="B76" s="70"/>
      <c r="C76" s="70"/>
      <c r="D76" s="70"/>
      <c r="E76" s="70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customHeight="1">
      <c r="A77" s="1"/>
      <c r="B77" s="70"/>
      <c r="C77" s="70"/>
      <c r="D77" s="70"/>
      <c r="E77" s="7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customHeight="1">
      <c r="A78" s="1"/>
      <c r="B78" s="70"/>
      <c r="C78" s="70"/>
      <c r="D78" s="70"/>
      <c r="E78" s="7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customHeight="1">
      <c r="A79" s="1"/>
      <c r="B79" s="70"/>
      <c r="C79" s="70"/>
      <c r="D79" s="70"/>
      <c r="E79" s="70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customHeight="1">
      <c r="A80" s="1"/>
      <c r="B80" s="70"/>
      <c r="C80" s="70"/>
      <c r="D80" s="70"/>
      <c r="E80" s="70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customHeight="1">
      <c r="A81" s="1"/>
      <c r="B81" s="70"/>
      <c r="C81" s="70"/>
      <c r="D81" s="70"/>
      <c r="E81" s="7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customHeight="1">
      <c r="A82" s="1"/>
      <c r="B82" s="70"/>
      <c r="C82" s="70"/>
      <c r="D82" s="70"/>
      <c r="E82" s="70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customHeight="1">
      <c r="A83" s="1"/>
      <c r="B83" s="70"/>
      <c r="C83" s="70"/>
      <c r="D83" s="70"/>
      <c r="E83" s="7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customHeight="1">
      <c r="A84" s="1"/>
      <c r="B84" s="70"/>
      <c r="C84" s="70"/>
      <c r="D84" s="70"/>
      <c r="E84" s="7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customHeight="1">
      <c r="A85" s="1"/>
      <c r="B85" s="70"/>
      <c r="C85" s="70"/>
      <c r="D85" s="70"/>
      <c r="E85" s="70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customHeight="1">
      <c r="A86" s="1"/>
      <c r="B86" s="70"/>
      <c r="C86" s="70"/>
      <c r="D86" s="70"/>
      <c r="E86" s="7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customHeight="1">
      <c r="A87" s="1"/>
      <c r="B87" s="70"/>
      <c r="C87" s="70"/>
      <c r="D87" s="70"/>
      <c r="E87" s="70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customHeight="1">
      <c r="A88" s="1"/>
      <c r="B88" s="70"/>
      <c r="C88" s="70"/>
      <c r="D88" s="70"/>
      <c r="E88" s="70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customHeight="1">
      <c r="A89" s="1"/>
      <c r="B89" s="70"/>
      <c r="C89" s="70"/>
      <c r="D89" s="70"/>
      <c r="E89" s="70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customHeight="1">
      <c r="A90" s="1"/>
      <c r="B90" s="70"/>
      <c r="C90" s="70"/>
      <c r="D90" s="70"/>
      <c r="E90" s="70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customHeight="1">
      <c r="A91" s="1"/>
      <c r="B91" s="70"/>
      <c r="C91" s="70"/>
      <c r="D91" s="70"/>
      <c r="E91" s="7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customHeight="1">
      <c r="A92" s="1"/>
      <c r="B92" s="70"/>
      <c r="C92" s="70"/>
      <c r="D92" s="70"/>
      <c r="E92" s="7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customHeight="1">
      <c r="A93" s="1"/>
      <c r="B93" s="70"/>
      <c r="C93" s="70"/>
      <c r="D93" s="70"/>
      <c r="E93" s="7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customHeight="1">
      <c r="A94" s="1"/>
      <c r="B94" s="70"/>
      <c r="C94" s="70"/>
      <c r="D94" s="70"/>
      <c r="E94" s="70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customHeight="1">
      <c r="A95" s="1"/>
      <c r="B95" s="70"/>
      <c r="C95" s="70"/>
      <c r="D95" s="70"/>
      <c r="E95" s="70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customHeight="1">
      <c r="A96" s="1"/>
      <c r="B96" s="70"/>
      <c r="C96" s="70"/>
      <c r="D96" s="70"/>
      <c r="E96" s="7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customHeight="1">
      <c r="A97" s="1"/>
      <c r="B97" s="70"/>
      <c r="C97" s="70"/>
      <c r="D97" s="70"/>
      <c r="E97" s="70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customHeight="1">
      <c r="A98" s="1"/>
      <c r="B98" s="70"/>
      <c r="C98" s="70"/>
      <c r="D98" s="70"/>
      <c r="E98" s="7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customHeight="1">
      <c r="A99" s="1"/>
      <c r="B99" s="70"/>
      <c r="C99" s="70"/>
      <c r="D99" s="70"/>
      <c r="E99" s="70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customHeight="1">
      <c r="A100" s="1"/>
      <c r="B100" s="70"/>
      <c r="C100" s="70"/>
      <c r="D100" s="70"/>
      <c r="E100" s="7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customHeight="1">
      <c r="A101" s="1"/>
      <c r="B101" s="70"/>
      <c r="C101" s="70"/>
      <c r="D101" s="70"/>
      <c r="E101" s="70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customHeight="1">
      <c r="A102" s="1"/>
      <c r="B102" s="70"/>
      <c r="C102" s="70"/>
      <c r="D102" s="70"/>
      <c r="E102" s="70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customHeight="1">
      <c r="A103" s="1"/>
      <c r="B103" s="70"/>
      <c r="C103" s="70"/>
      <c r="D103" s="70"/>
      <c r="E103" s="7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customHeight="1">
      <c r="A104" s="1"/>
      <c r="B104" s="70"/>
      <c r="C104" s="70"/>
      <c r="D104" s="70"/>
      <c r="E104" s="70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customHeight="1">
      <c r="A105" s="1"/>
      <c r="B105" s="70"/>
      <c r="C105" s="70"/>
      <c r="D105" s="70"/>
      <c r="E105" s="70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customHeight="1">
      <c r="A106" s="1"/>
      <c r="B106" s="70"/>
      <c r="C106" s="70"/>
      <c r="D106" s="70"/>
      <c r="E106" s="70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customHeight="1">
      <c r="A107" s="1"/>
      <c r="B107" s="70"/>
      <c r="C107" s="70"/>
      <c r="D107" s="70"/>
      <c r="E107" s="70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customHeight="1">
      <c r="A108" s="1"/>
      <c r="B108" s="70"/>
      <c r="C108" s="70"/>
      <c r="D108" s="70"/>
      <c r="E108" s="70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customHeight="1">
      <c r="A109" s="1"/>
      <c r="B109" s="70"/>
      <c r="C109" s="70"/>
      <c r="D109" s="70"/>
      <c r="E109" s="70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customHeight="1">
      <c r="A110" s="1"/>
      <c r="B110" s="70"/>
      <c r="C110" s="70"/>
      <c r="D110" s="70"/>
      <c r="E110" s="70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customHeight="1">
      <c r="A111" s="1"/>
      <c r="B111" s="70"/>
      <c r="C111" s="70"/>
      <c r="D111" s="70"/>
      <c r="E111" s="70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customHeight="1">
      <c r="A112" s="1"/>
      <c r="B112" s="70"/>
      <c r="C112" s="70"/>
      <c r="D112" s="70"/>
      <c r="E112" s="7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customHeight="1">
      <c r="A113" s="1"/>
      <c r="B113" s="70"/>
      <c r="C113" s="70"/>
      <c r="D113" s="70"/>
      <c r="E113" s="7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customHeight="1">
      <c r="A114" s="1"/>
      <c r="B114" s="70"/>
      <c r="C114" s="70"/>
      <c r="D114" s="70"/>
      <c r="E114" s="70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customHeight="1">
      <c r="A115" s="1"/>
      <c r="B115" s="70"/>
      <c r="C115" s="70"/>
      <c r="D115" s="70"/>
      <c r="E115" s="70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customHeight="1">
      <c r="A116" s="1"/>
      <c r="B116" s="70"/>
      <c r="C116" s="70"/>
      <c r="D116" s="70"/>
      <c r="E116" s="7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customHeight="1">
      <c r="A117" s="1"/>
      <c r="B117" s="70"/>
      <c r="C117" s="70"/>
      <c r="D117" s="70"/>
      <c r="E117" s="70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customHeight="1">
      <c r="A118" s="1"/>
      <c r="B118" s="70"/>
      <c r="C118" s="70"/>
      <c r="D118" s="70"/>
      <c r="E118" s="70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customHeight="1">
      <c r="A119" s="1"/>
      <c r="B119" s="70"/>
      <c r="C119" s="70"/>
      <c r="D119" s="70"/>
      <c r="E119" s="7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customHeight="1">
      <c r="A120" s="1"/>
      <c r="B120" s="70"/>
      <c r="C120" s="70"/>
      <c r="D120" s="70"/>
      <c r="E120" s="70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customHeight="1">
      <c r="A121" s="1"/>
      <c r="B121" s="70"/>
      <c r="C121" s="70"/>
      <c r="D121" s="70"/>
      <c r="E121" s="70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customHeight="1">
      <c r="A122" s="1"/>
      <c r="B122" s="70"/>
      <c r="C122" s="70"/>
      <c r="D122" s="70"/>
      <c r="E122" s="70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customHeight="1">
      <c r="A123" s="1"/>
      <c r="B123" s="70"/>
      <c r="C123" s="70"/>
      <c r="D123" s="70"/>
      <c r="E123" s="70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customHeight="1">
      <c r="A124" s="1"/>
      <c r="B124" s="70"/>
      <c r="C124" s="70"/>
      <c r="D124" s="70"/>
      <c r="E124" s="7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customHeight="1">
      <c r="A125" s="1"/>
      <c r="B125" s="70"/>
      <c r="C125" s="70"/>
      <c r="D125" s="70"/>
      <c r="E125" s="7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customHeight="1">
      <c r="A126" s="1"/>
      <c r="B126" s="70"/>
      <c r="C126" s="70"/>
      <c r="D126" s="70"/>
      <c r="E126" s="7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customHeight="1">
      <c r="A127" s="1"/>
      <c r="B127" s="70"/>
      <c r="C127" s="70"/>
      <c r="D127" s="70"/>
      <c r="E127" s="70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customHeight="1">
      <c r="A128" s="1"/>
      <c r="B128" s="70"/>
      <c r="C128" s="70"/>
      <c r="D128" s="70"/>
      <c r="E128" s="70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customHeight="1">
      <c r="A129" s="1"/>
      <c r="B129" s="70"/>
      <c r="C129" s="70"/>
      <c r="D129" s="70"/>
      <c r="E129" s="70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customHeight="1">
      <c r="A130" s="1"/>
      <c r="B130" s="70"/>
      <c r="C130" s="70"/>
      <c r="D130" s="70"/>
      <c r="E130" s="70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customHeight="1">
      <c r="A131" s="1"/>
      <c r="B131" s="70"/>
      <c r="C131" s="70"/>
      <c r="D131" s="70"/>
      <c r="E131" s="70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customHeight="1">
      <c r="A132" s="1"/>
      <c r="B132" s="70"/>
      <c r="C132" s="70"/>
      <c r="D132" s="70"/>
      <c r="E132" s="70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customHeight="1">
      <c r="A133" s="1"/>
      <c r="B133" s="70"/>
      <c r="C133" s="70"/>
      <c r="D133" s="70"/>
      <c r="E133" s="70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customHeight="1">
      <c r="A134" s="1"/>
      <c r="B134" s="70"/>
      <c r="C134" s="70"/>
      <c r="D134" s="70"/>
      <c r="E134" s="70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customHeight="1">
      <c r="A135" s="1"/>
      <c r="B135" s="70"/>
      <c r="C135" s="70"/>
      <c r="D135" s="70"/>
      <c r="E135" s="70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customHeight="1">
      <c r="A136" s="1"/>
      <c r="B136" s="70"/>
      <c r="C136" s="70"/>
      <c r="D136" s="70"/>
      <c r="E136" s="70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customHeight="1">
      <c r="A137" s="1"/>
      <c r="B137" s="70"/>
      <c r="C137" s="70"/>
      <c r="D137" s="70"/>
      <c r="E137" s="70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customHeight="1">
      <c r="A138" s="1"/>
      <c r="B138" s="70"/>
      <c r="C138" s="70"/>
      <c r="D138" s="70"/>
      <c r="E138" s="70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customHeight="1">
      <c r="A139" s="1"/>
      <c r="B139" s="70"/>
      <c r="C139" s="70"/>
      <c r="D139" s="70"/>
      <c r="E139" s="70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customHeight="1">
      <c r="A140" s="1"/>
      <c r="B140" s="70"/>
      <c r="C140" s="70"/>
      <c r="D140" s="70"/>
      <c r="E140" s="70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customHeight="1">
      <c r="A141" s="1"/>
      <c r="B141" s="70"/>
      <c r="C141" s="70"/>
      <c r="D141" s="70"/>
      <c r="E141" s="70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customHeight="1">
      <c r="A142" s="1"/>
      <c r="B142" s="70"/>
      <c r="C142" s="70"/>
      <c r="D142" s="70"/>
      <c r="E142" s="70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customHeight="1">
      <c r="A143" s="1"/>
      <c r="B143" s="70"/>
      <c r="C143" s="70"/>
      <c r="D143" s="70"/>
      <c r="E143" s="70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customHeight="1">
      <c r="A144" s="1"/>
      <c r="B144" s="70"/>
      <c r="C144" s="70"/>
      <c r="D144" s="70"/>
      <c r="E144" s="70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customHeight="1">
      <c r="A145" s="1"/>
      <c r="B145" s="70"/>
      <c r="C145" s="70"/>
      <c r="D145" s="70"/>
      <c r="E145" s="70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customHeight="1">
      <c r="A146" s="1"/>
      <c r="B146" s="70"/>
      <c r="C146" s="70"/>
      <c r="D146" s="70"/>
      <c r="E146" s="70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customHeight="1">
      <c r="A147" s="1"/>
      <c r="B147" s="70"/>
      <c r="C147" s="70"/>
      <c r="D147" s="70"/>
      <c r="E147" s="70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customHeight="1">
      <c r="A148" s="1"/>
      <c r="B148" s="70"/>
      <c r="C148" s="70"/>
      <c r="D148" s="70"/>
      <c r="E148" s="70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customHeight="1">
      <c r="A149" s="1"/>
      <c r="B149" s="70"/>
      <c r="C149" s="70"/>
      <c r="D149" s="70"/>
      <c r="E149" s="70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customHeight="1">
      <c r="A150" s="1"/>
      <c r="B150" s="70"/>
      <c r="C150" s="70"/>
      <c r="D150" s="70"/>
      <c r="E150" s="70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customHeight="1">
      <c r="A151" s="1"/>
      <c r="B151" s="70"/>
      <c r="C151" s="70"/>
      <c r="D151" s="70"/>
      <c r="E151" s="70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customHeight="1">
      <c r="A152" s="1"/>
      <c r="B152" s="70"/>
      <c r="C152" s="70"/>
      <c r="D152" s="70"/>
      <c r="E152" s="70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customHeight="1">
      <c r="A153" s="1"/>
      <c r="B153" s="70"/>
      <c r="C153" s="70"/>
      <c r="D153" s="70"/>
      <c r="E153" s="70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customHeight="1">
      <c r="A154" s="1"/>
      <c r="B154" s="70"/>
      <c r="C154" s="70"/>
      <c r="D154" s="70"/>
      <c r="E154" s="70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customHeight="1">
      <c r="A155" s="1"/>
      <c r="B155" s="70"/>
      <c r="C155" s="70"/>
      <c r="D155" s="70"/>
      <c r="E155" s="70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customHeight="1">
      <c r="A156" s="1"/>
      <c r="B156" s="70"/>
      <c r="C156" s="70"/>
      <c r="D156" s="70"/>
      <c r="E156" s="70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customHeight="1">
      <c r="A157" s="1"/>
      <c r="B157" s="70"/>
      <c r="C157" s="70"/>
      <c r="D157" s="70"/>
      <c r="E157" s="70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customHeight="1">
      <c r="A158" s="1"/>
      <c r="B158" s="70"/>
      <c r="C158" s="70"/>
      <c r="D158" s="70"/>
      <c r="E158" s="70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customHeight="1">
      <c r="A159" s="1"/>
      <c r="B159" s="70"/>
      <c r="C159" s="70"/>
      <c r="D159" s="70"/>
      <c r="E159" s="70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customHeight="1">
      <c r="A160" s="1"/>
      <c r="B160" s="70"/>
      <c r="C160" s="70"/>
      <c r="D160" s="70"/>
      <c r="E160" s="70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customHeight="1">
      <c r="A161" s="1"/>
      <c r="B161" s="70"/>
      <c r="C161" s="70"/>
      <c r="D161" s="70"/>
      <c r="E161" s="70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customHeight="1">
      <c r="A162" s="1"/>
      <c r="B162" s="70"/>
      <c r="C162" s="70"/>
      <c r="D162" s="70"/>
      <c r="E162" s="70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customHeight="1">
      <c r="A163" s="1"/>
      <c r="B163" s="70"/>
      <c r="C163" s="70"/>
      <c r="D163" s="70"/>
      <c r="E163" s="70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customHeight="1">
      <c r="A164" s="1"/>
      <c r="B164" s="70"/>
      <c r="C164" s="70"/>
      <c r="D164" s="70"/>
      <c r="E164" s="70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customHeight="1">
      <c r="A165" s="1"/>
      <c r="B165" s="70"/>
      <c r="C165" s="70"/>
      <c r="D165" s="70"/>
      <c r="E165" s="70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customHeight="1">
      <c r="A166" s="1"/>
      <c r="B166" s="70"/>
      <c r="C166" s="70"/>
      <c r="D166" s="70"/>
      <c r="E166" s="70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customHeight="1">
      <c r="A167" s="1"/>
      <c r="B167" s="70"/>
      <c r="C167" s="70"/>
      <c r="D167" s="70"/>
      <c r="E167" s="70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customHeight="1">
      <c r="A168" s="1"/>
      <c r="B168" s="70"/>
      <c r="C168" s="70"/>
      <c r="D168" s="70"/>
      <c r="E168" s="70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customHeight="1">
      <c r="A169" s="1"/>
      <c r="B169" s="70"/>
      <c r="C169" s="70"/>
      <c r="D169" s="70"/>
      <c r="E169" s="70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customHeight="1">
      <c r="A170" s="1"/>
      <c r="B170" s="70"/>
      <c r="C170" s="70"/>
      <c r="D170" s="70"/>
      <c r="E170" s="70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customHeight="1">
      <c r="A171" s="1"/>
      <c r="B171" s="70"/>
      <c r="C171" s="70"/>
      <c r="D171" s="70"/>
      <c r="E171" s="70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customHeight="1">
      <c r="A172" s="1"/>
      <c r="B172" s="70"/>
      <c r="C172" s="70"/>
      <c r="D172" s="70"/>
      <c r="E172" s="70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customHeight="1">
      <c r="A173" s="1"/>
      <c r="B173" s="70"/>
      <c r="C173" s="70"/>
      <c r="D173" s="70"/>
      <c r="E173" s="70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customHeight="1">
      <c r="A174" s="1"/>
      <c r="B174" s="70"/>
      <c r="C174" s="70"/>
      <c r="D174" s="70"/>
      <c r="E174" s="70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customHeight="1">
      <c r="A175" s="1"/>
      <c r="B175" s="70"/>
      <c r="C175" s="70"/>
      <c r="D175" s="70"/>
      <c r="E175" s="70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customHeight="1">
      <c r="A176" s="1"/>
      <c r="B176" s="70"/>
      <c r="C176" s="70"/>
      <c r="D176" s="70"/>
      <c r="E176" s="70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customHeight="1">
      <c r="A177" s="1"/>
      <c r="B177" s="70"/>
      <c r="C177" s="70"/>
      <c r="D177" s="70"/>
      <c r="E177" s="70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customHeight="1">
      <c r="A178" s="1"/>
      <c r="B178" s="70"/>
      <c r="C178" s="70"/>
      <c r="D178" s="70"/>
      <c r="E178" s="70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customHeight="1">
      <c r="A179" s="1"/>
      <c r="B179" s="70"/>
      <c r="C179" s="70"/>
      <c r="D179" s="70"/>
      <c r="E179" s="70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customHeight="1">
      <c r="A180" s="1"/>
      <c r="B180" s="70"/>
      <c r="C180" s="70"/>
      <c r="D180" s="70"/>
      <c r="E180" s="70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customHeight="1">
      <c r="A181" s="1"/>
      <c r="B181" s="70"/>
      <c r="C181" s="70"/>
      <c r="D181" s="70"/>
      <c r="E181" s="70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customHeight="1">
      <c r="A182" s="1"/>
      <c r="B182" s="70"/>
      <c r="C182" s="70"/>
      <c r="D182" s="70"/>
      <c r="E182" s="70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customHeight="1">
      <c r="A183" s="1"/>
      <c r="B183" s="70"/>
      <c r="C183" s="70"/>
      <c r="D183" s="70"/>
      <c r="E183" s="70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customHeight="1">
      <c r="A184" s="1"/>
      <c r="B184" s="70"/>
      <c r="C184" s="70"/>
      <c r="D184" s="70"/>
      <c r="E184" s="70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customHeight="1">
      <c r="A185" s="1"/>
      <c r="B185" s="70"/>
      <c r="C185" s="70"/>
      <c r="D185" s="70"/>
      <c r="E185" s="70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customHeight="1">
      <c r="A186" s="1"/>
      <c r="B186" s="70"/>
      <c r="C186" s="70"/>
      <c r="D186" s="70"/>
      <c r="E186" s="70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customHeight="1">
      <c r="A187" s="1"/>
      <c r="B187" s="70"/>
      <c r="C187" s="70"/>
      <c r="D187" s="70"/>
      <c r="E187" s="70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customHeight="1">
      <c r="A188" s="1"/>
      <c r="B188" s="70"/>
      <c r="C188" s="70"/>
      <c r="D188" s="70"/>
      <c r="E188" s="70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customHeight="1">
      <c r="A189" s="1"/>
      <c r="B189" s="70"/>
      <c r="C189" s="70"/>
      <c r="D189" s="70"/>
      <c r="E189" s="70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customHeight="1">
      <c r="A190" s="1"/>
      <c r="B190" s="70"/>
      <c r="C190" s="70"/>
      <c r="D190" s="70"/>
      <c r="E190" s="70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customHeight="1">
      <c r="A191" s="1"/>
      <c r="B191" s="70"/>
      <c r="C191" s="70"/>
      <c r="D191" s="70"/>
      <c r="E191" s="70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customHeight="1">
      <c r="A192" s="1"/>
      <c r="B192" s="70"/>
      <c r="C192" s="70"/>
      <c r="D192" s="70"/>
      <c r="E192" s="70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customHeight="1">
      <c r="A193" s="1"/>
      <c r="B193" s="70"/>
      <c r="C193" s="70"/>
      <c r="D193" s="70"/>
      <c r="E193" s="70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customHeight="1">
      <c r="A194" s="1"/>
      <c r="B194" s="70"/>
      <c r="C194" s="70"/>
      <c r="D194" s="70"/>
      <c r="E194" s="70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customHeight="1">
      <c r="A195" s="1"/>
      <c r="B195" s="70"/>
      <c r="C195" s="70"/>
      <c r="D195" s="70"/>
      <c r="E195" s="70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customHeight="1">
      <c r="A196" s="1"/>
      <c r="B196" s="70"/>
      <c r="C196" s="70"/>
      <c r="D196" s="70"/>
      <c r="E196" s="70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customHeight="1">
      <c r="A197" s="1"/>
      <c r="B197" s="70"/>
      <c r="C197" s="70"/>
      <c r="D197" s="70"/>
      <c r="E197" s="70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customHeight="1">
      <c r="A198" s="1"/>
      <c r="B198" s="70"/>
      <c r="C198" s="70"/>
      <c r="D198" s="70"/>
      <c r="E198" s="70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customHeight="1">
      <c r="A199" s="1"/>
      <c r="B199" s="70"/>
      <c r="C199" s="70"/>
      <c r="D199" s="70"/>
      <c r="E199" s="70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customHeight="1">
      <c r="A200" s="1"/>
      <c r="B200" s="70"/>
      <c r="C200" s="70"/>
      <c r="D200" s="70"/>
      <c r="E200" s="70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customHeight="1">
      <c r="A201" s="1"/>
      <c r="B201" s="70"/>
      <c r="C201" s="70"/>
      <c r="D201" s="70"/>
      <c r="E201" s="70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customHeight="1">
      <c r="A202" s="1"/>
      <c r="B202" s="70"/>
      <c r="C202" s="70"/>
      <c r="D202" s="70"/>
      <c r="E202" s="70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customHeight="1">
      <c r="A203" s="1"/>
      <c r="B203" s="70"/>
      <c r="C203" s="70"/>
      <c r="D203" s="70"/>
      <c r="E203" s="70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customHeight="1">
      <c r="A204" s="1"/>
      <c r="B204" s="70"/>
      <c r="C204" s="70"/>
      <c r="D204" s="70"/>
      <c r="E204" s="70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customHeight="1">
      <c r="A205" s="1"/>
      <c r="B205" s="70"/>
      <c r="C205" s="70"/>
      <c r="D205" s="70"/>
      <c r="E205" s="70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customHeight="1">
      <c r="A206" s="1"/>
      <c r="B206" s="70"/>
      <c r="C206" s="70"/>
      <c r="D206" s="70"/>
      <c r="E206" s="70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customHeight="1">
      <c r="A207" s="1"/>
      <c r="B207" s="70"/>
      <c r="C207" s="70"/>
      <c r="D207" s="70"/>
      <c r="E207" s="70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customHeight="1">
      <c r="A208" s="1"/>
      <c r="B208" s="70"/>
      <c r="C208" s="70"/>
      <c r="D208" s="70"/>
      <c r="E208" s="70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customHeight="1">
      <c r="A209" s="1"/>
      <c r="B209" s="70"/>
      <c r="C209" s="70"/>
      <c r="D209" s="70"/>
      <c r="E209" s="70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customHeight="1">
      <c r="A210" s="1"/>
      <c r="B210" s="70"/>
      <c r="C210" s="70"/>
      <c r="D210" s="70"/>
      <c r="E210" s="70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customHeight="1">
      <c r="A211" s="1"/>
      <c r="B211" s="70"/>
      <c r="C211" s="70"/>
      <c r="D211" s="70"/>
      <c r="E211" s="70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customHeight="1">
      <c r="A212" s="1"/>
      <c r="B212" s="70"/>
      <c r="C212" s="70"/>
      <c r="D212" s="70"/>
      <c r="E212" s="70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customHeight="1">
      <c r="A213" s="1"/>
      <c r="B213" s="70"/>
      <c r="C213" s="70"/>
      <c r="D213" s="70"/>
      <c r="E213" s="70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customHeight="1">
      <c r="A214" s="1"/>
      <c r="B214" s="70"/>
      <c r="C214" s="70"/>
      <c r="D214" s="70"/>
      <c r="E214" s="70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customHeight="1">
      <c r="A215" s="1"/>
      <c r="B215" s="70"/>
      <c r="C215" s="70"/>
      <c r="D215" s="70"/>
      <c r="E215" s="70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customHeight="1">
      <c r="A216" s="1"/>
      <c r="B216" s="70"/>
      <c r="C216" s="70"/>
      <c r="D216" s="70"/>
      <c r="E216" s="70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customHeight="1">
      <c r="A217" s="1"/>
      <c r="B217" s="70"/>
      <c r="C217" s="70"/>
      <c r="D217" s="70"/>
      <c r="E217" s="70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customHeight="1">
      <c r="A218" s="1"/>
      <c r="B218" s="70"/>
      <c r="C218" s="70"/>
      <c r="D218" s="70"/>
      <c r="E218" s="70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customHeight="1">
      <c r="A219" s="1"/>
      <c r="B219" s="70"/>
      <c r="C219" s="70"/>
      <c r="D219" s="70"/>
      <c r="E219" s="70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customHeight="1">
      <c r="A220" s="1"/>
      <c r="B220" s="70"/>
      <c r="C220" s="70"/>
      <c r="D220" s="70"/>
      <c r="E220" s="70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customHeight="1">
      <c r="A221" s="1"/>
      <c r="B221" s="70"/>
      <c r="C221" s="70"/>
      <c r="D221" s="70"/>
      <c r="E221" s="70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customHeight="1">
      <c r="A222" s="1"/>
      <c r="B222" s="70"/>
      <c r="C222" s="70"/>
      <c r="D222" s="70"/>
      <c r="E222" s="70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customHeight="1">
      <c r="A223" s="1"/>
      <c r="B223" s="70"/>
      <c r="C223" s="70"/>
      <c r="D223" s="70"/>
      <c r="E223" s="70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customHeight="1">
      <c r="A224" s="1"/>
      <c r="B224" s="70"/>
      <c r="C224" s="70"/>
      <c r="D224" s="70"/>
      <c r="E224" s="70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>
      <c r="E226" s="23"/>
      <c r="K226" s="23"/>
    </row>
    <row r="227" spans="1:27" ht="15.75" customHeight="1">
      <c r="E227" s="23"/>
      <c r="K227" s="23"/>
    </row>
    <row r="228" spans="1:27" ht="15.75" customHeight="1">
      <c r="E228" s="23"/>
      <c r="K228" s="23"/>
    </row>
    <row r="229" spans="1:27" ht="15.75" customHeight="1">
      <c r="E229" s="23"/>
      <c r="K229" s="23"/>
    </row>
    <row r="230" spans="1:27" ht="15.75" customHeight="1">
      <c r="E230" s="23"/>
      <c r="K230" s="23"/>
    </row>
    <row r="231" spans="1:27" ht="15.75" customHeight="1">
      <c r="E231" s="23"/>
      <c r="K231" s="23"/>
    </row>
    <row r="232" spans="1:27" ht="15.75" customHeight="1">
      <c r="E232" s="23"/>
      <c r="K232" s="23"/>
    </row>
    <row r="233" spans="1:27" ht="15.75" customHeight="1">
      <c r="E233" s="23"/>
      <c r="K233" s="23"/>
    </row>
    <row r="234" spans="1:27" ht="15.75" customHeight="1">
      <c r="E234" s="23"/>
      <c r="K234" s="23"/>
    </row>
    <row r="235" spans="1:27" ht="15.75" customHeight="1">
      <c r="E235" s="23"/>
      <c r="K235" s="23"/>
    </row>
    <row r="236" spans="1:27" ht="15.75" customHeight="1">
      <c r="E236" s="23"/>
      <c r="K236" s="23"/>
    </row>
    <row r="237" spans="1:27" ht="15.75" customHeight="1">
      <c r="E237" s="23"/>
      <c r="K237" s="23"/>
    </row>
    <row r="238" spans="1:27" ht="15.75" customHeight="1">
      <c r="E238" s="23"/>
      <c r="K238" s="23"/>
    </row>
    <row r="239" spans="1:27" ht="15.75" customHeight="1">
      <c r="E239" s="23"/>
      <c r="K239" s="23"/>
    </row>
    <row r="240" spans="1:27" ht="15.75" customHeight="1">
      <c r="E240" s="23"/>
      <c r="K240" s="23"/>
    </row>
    <row r="241" spans="5:11" ht="15.75" customHeight="1">
      <c r="E241" s="23"/>
      <c r="K241" s="23"/>
    </row>
    <row r="242" spans="5:11" ht="15.75" customHeight="1">
      <c r="E242" s="23"/>
      <c r="K242" s="23"/>
    </row>
    <row r="243" spans="5:11" ht="15.75" customHeight="1">
      <c r="E243" s="23"/>
      <c r="K243" s="23"/>
    </row>
    <row r="244" spans="5:11" ht="15.75" customHeight="1">
      <c r="E244" s="23"/>
      <c r="K244" s="23"/>
    </row>
    <row r="245" spans="5:11" ht="15.75" customHeight="1">
      <c r="E245" s="23"/>
      <c r="K245" s="23"/>
    </row>
    <row r="246" spans="5:11" ht="15.75" customHeight="1">
      <c r="E246" s="23"/>
      <c r="K246" s="23"/>
    </row>
    <row r="247" spans="5:11" ht="15.75" customHeight="1">
      <c r="E247" s="23"/>
      <c r="K247" s="23"/>
    </row>
    <row r="248" spans="5:11" ht="15.75" customHeight="1">
      <c r="E248" s="23"/>
      <c r="K248" s="23"/>
    </row>
    <row r="249" spans="5:11" ht="15.75" customHeight="1">
      <c r="E249" s="23"/>
      <c r="K249" s="23"/>
    </row>
    <row r="250" spans="5:11" ht="15.75" customHeight="1">
      <c r="E250" s="23"/>
      <c r="K250" s="23"/>
    </row>
    <row r="251" spans="5:11" ht="15.75" customHeight="1">
      <c r="E251" s="23"/>
      <c r="K251" s="23"/>
    </row>
    <row r="252" spans="5:11" ht="15.75" customHeight="1">
      <c r="E252" s="23"/>
      <c r="K252" s="23"/>
    </row>
    <row r="253" spans="5:11" ht="15.75" customHeight="1">
      <c r="E253" s="23"/>
      <c r="K253" s="23"/>
    </row>
    <row r="254" spans="5:11" ht="15.75" customHeight="1">
      <c r="E254" s="23"/>
      <c r="K254" s="23"/>
    </row>
    <row r="255" spans="5:11" ht="15.75" customHeight="1">
      <c r="E255" s="23"/>
      <c r="K255" s="23"/>
    </row>
    <row r="256" spans="5:11" ht="15.75" customHeight="1">
      <c r="E256" s="23"/>
      <c r="K256" s="23"/>
    </row>
    <row r="257" spans="5:11" ht="15.75" customHeight="1">
      <c r="E257" s="23"/>
      <c r="K257" s="23"/>
    </row>
    <row r="258" spans="5:11" ht="15.75" customHeight="1">
      <c r="E258" s="23"/>
      <c r="K258" s="23"/>
    </row>
    <row r="259" spans="5:11" ht="15.75" customHeight="1">
      <c r="E259" s="23"/>
      <c r="K259" s="23"/>
    </row>
    <row r="260" spans="5:11" ht="15.75" customHeight="1">
      <c r="E260" s="23"/>
      <c r="K260" s="23"/>
    </row>
    <row r="261" spans="5:11" ht="15.75" customHeight="1">
      <c r="E261" s="23"/>
      <c r="K261" s="23"/>
    </row>
    <row r="262" spans="5:11" ht="15.75" customHeight="1">
      <c r="E262" s="23"/>
      <c r="K262" s="23"/>
    </row>
    <row r="263" spans="5:11" ht="15.75" customHeight="1">
      <c r="E263" s="23"/>
      <c r="K263" s="23"/>
    </row>
    <row r="264" spans="5:11" ht="15.75" customHeight="1">
      <c r="E264" s="23"/>
      <c r="K264" s="23"/>
    </row>
    <row r="265" spans="5:11" ht="15.75" customHeight="1">
      <c r="E265" s="23"/>
      <c r="K265" s="23"/>
    </row>
    <row r="266" spans="5:11" ht="15.75" customHeight="1">
      <c r="E266" s="23"/>
      <c r="K266" s="23"/>
    </row>
    <row r="267" spans="5:11" ht="15.75" customHeight="1">
      <c r="E267" s="23"/>
      <c r="K267" s="23"/>
    </row>
    <row r="268" spans="5:11" ht="15.75" customHeight="1">
      <c r="E268" s="23"/>
      <c r="K268" s="23"/>
    </row>
    <row r="269" spans="5:11" ht="15.75" customHeight="1">
      <c r="E269" s="23"/>
      <c r="K269" s="23"/>
    </row>
    <row r="270" spans="5:11" ht="15.75" customHeight="1">
      <c r="E270" s="23"/>
      <c r="K270" s="23"/>
    </row>
    <row r="271" spans="5:11" ht="15.75" customHeight="1">
      <c r="E271" s="23"/>
      <c r="K271" s="23"/>
    </row>
    <row r="272" spans="5:11" ht="15.75" customHeight="1">
      <c r="E272" s="23"/>
      <c r="K272" s="23"/>
    </row>
    <row r="273" spans="5:11" ht="15.75" customHeight="1">
      <c r="E273" s="23"/>
      <c r="K273" s="23"/>
    </row>
    <row r="274" spans="5:11" ht="15.75" customHeight="1">
      <c r="E274" s="23"/>
      <c r="K274" s="23"/>
    </row>
    <row r="275" spans="5:11" ht="15.75" customHeight="1">
      <c r="E275" s="23"/>
      <c r="K275" s="23"/>
    </row>
    <row r="276" spans="5:11" ht="15.75" customHeight="1">
      <c r="E276" s="23"/>
      <c r="K276" s="23"/>
    </row>
    <row r="277" spans="5:11" ht="15.75" customHeight="1">
      <c r="E277" s="23"/>
      <c r="K277" s="23"/>
    </row>
    <row r="278" spans="5:11" ht="15.75" customHeight="1">
      <c r="E278" s="23"/>
      <c r="K278" s="23"/>
    </row>
    <row r="279" spans="5:11" ht="15.75" customHeight="1">
      <c r="E279" s="23"/>
      <c r="K279" s="23"/>
    </row>
    <row r="280" spans="5:11" ht="15.75" customHeight="1">
      <c r="E280" s="23"/>
      <c r="K280" s="23"/>
    </row>
    <row r="281" spans="5:11" ht="15.75" customHeight="1">
      <c r="E281" s="23"/>
      <c r="K281" s="23"/>
    </row>
    <row r="282" spans="5:11" ht="15.75" customHeight="1">
      <c r="E282" s="23"/>
      <c r="K282" s="23"/>
    </row>
    <row r="283" spans="5:11" ht="15.75" customHeight="1">
      <c r="E283" s="23"/>
      <c r="K283" s="23"/>
    </row>
    <row r="284" spans="5:11" ht="15.75" customHeight="1">
      <c r="E284" s="23"/>
      <c r="K284" s="23"/>
    </row>
    <row r="285" spans="5:11" ht="15.75" customHeight="1">
      <c r="E285" s="23"/>
      <c r="K285" s="23"/>
    </row>
    <row r="286" spans="5:11" ht="15.75" customHeight="1">
      <c r="E286" s="23"/>
      <c r="K286" s="23"/>
    </row>
    <row r="287" spans="5:11" ht="15.75" customHeight="1">
      <c r="E287" s="23"/>
      <c r="K287" s="23"/>
    </row>
    <row r="288" spans="5:11" ht="15.75" customHeight="1">
      <c r="E288" s="23"/>
      <c r="K288" s="23"/>
    </row>
    <row r="289" spans="5:11" ht="15.75" customHeight="1">
      <c r="E289" s="23"/>
      <c r="K289" s="23"/>
    </row>
    <row r="290" spans="5:11" ht="15.75" customHeight="1">
      <c r="E290" s="23"/>
      <c r="K290" s="23"/>
    </row>
    <row r="291" spans="5:11" ht="15.75" customHeight="1">
      <c r="E291" s="23"/>
      <c r="K291" s="23"/>
    </row>
    <row r="292" spans="5:11" ht="15.75" customHeight="1">
      <c r="E292" s="23"/>
      <c r="K292" s="23"/>
    </row>
    <row r="293" spans="5:11" ht="15.75" customHeight="1">
      <c r="E293" s="23"/>
      <c r="K293" s="23"/>
    </row>
    <row r="294" spans="5:11" ht="15.75" customHeight="1">
      <c r="E294" s="23"/>
      <c r="K294" s="23"/>
    </row>
    <row r="295" spans="5:11" ht="15.75" customHeight="1">
      <c r="E295" s="23"/>
      <c r="K295" s="23"/>
    </row>
    <row r="296" spans="5:11" ht="15.75" customHeight="1">
      <c r="E296" s="23"/>
      <c r="K296" s="23"/>
    </row>
    <row r="297" spans="5:11" ht="15.75" customHeight="1">
      <c r="E297" s="23"/>
      <c r="K297" s="23"/>
    </row>
    <row r="298" spans="5:11" ht="15.75" customHeight="1">
      <c r="E298" s="23"/>
      <c r="K298" s="23"/>
    </row>
    <row r="299" spans="5:11" ht="15.75" customHeight="1">
      <c r="E299" s="23"/>
      <c r="K299" s="23"/>
    </row>
    <row r="300" spans="5:11" ht="15.75" customHeight="1">
      <c r="E300" s="23"/>
      <c r="K300" s="23"/>
    </row>
    <row r="301" spans="5:11" ht="15.75" customHeight="1">
      <c r="E301" s="23"/>
      <c r="K301" s="23"/>
    </row>
    <row r="302" spans="5:11" ht="15.75" customHeight="1">
      <c r="E302" s="23"/>
      <c r="K302" s="23"/>
    </row>
    <row r="303" spans="5:11" ht="15.75" customHeight="1">
      <c r="E303" s="23"/>
      <c r="K303" s="23"/>
    </row>
    <row r="304" spans="5:11" ht="15.75" customHeight="1">
      <c r="E304" s="23"/>
      <c r="K304" s="23"/>
    </row>
    <row r="305" spans="5:11" ht="15.75" customHeight="1">
      <c r="E305" s="23"/>
      <c r="K305" s="23"/>
    </row>
    <row r="306" spans="5:11" ht="15.75" customHeight="1">
      <c r="E306" s="23"/>
      <c r="K306" s="23"/>
    </row>
    <row r="307" spans="5:11" ht="15.75" customHeight="1">
      <c r="E307" s="23"/>
      <c r="K307" s="23"/>
    </row>
    <row r="308" spans="5:11" ht="15.75" customHeight="1">
      <c r="E308" s="23"/>
      <c r="K308" s="23"/>
    </row>
    <row r="309" spans="5:11" ht="15.75" customHeight="1">
      <c r="E309" s="23"/>
      <c r="K309" s="23"/>
    </row>
    <row r="310" spans="5:11" ht="15.75" customHeight="1">
      <c r="E310" s="23"/>
      <c r="K310" s="23"/>
    </row>
    <row r="311" spans="5:11" ht="15.75" customHeight="1">
      <c r="E311" s="23"/>
      <c r="K311" s="23"/>
    </row>
    <row r="312" spans="5:11" ht="15.75" customHeight="1">
      <c r="E312" s="23"/>
      <c r="K312" s="23"/>
    </row>
    <row r="313" spans="5:11" ht="15.75" customHeight="1">
      <c r="E313" s="23"/>
      <c r="K313" s="23"/>
    </row>
    <row r="314" spans="5:11" ht="15.75" customHeight="1">
      <c r="E314" s="23"/>
      <c r="K314" s="23"/>
    </row>
    <row r="315" spans="5:11" ht="15.75" customHeight="1">
      <c r="E315" s="23"/>
      <c r="K315" s="23"/>
    </row>
    <row r="316" spans="5:11" ht="15.75" customHeight="1">
      <c r="E316" s="23"/>
      <c r="K316" s="23"/>
    </row>
    <row r="317" spans="5:11" ht="15.75" customHeight="1">
      <c r="E317" s="23"/>
      <c r="K317" s="23"/>
    </row>
    <row r="318" spans="5:11" ht="15.75" customHeight="1">
      <c r="E318" s="23"/>
      <c r="K318" s="23"/>
    </row>
    <row r="319" spans="5:11" ht="15.75" customHeight="1">
      <c r="E319" s="23"/>
      <c r="K319" s="23"/>
    </row>
    <row r="320" spans="5:11" ht="15.75" customHeight="1">
      <c r="E320" s="23"/>
      <c r="K320" s="23"/>
    </row>
    <row r="321" spans="5:11" ht="15.75" customHeight="1">
      <c r="E321" s="23"/>
      <c r="K321" s="23"/>
    </row>
    <row r="322" spans="5:11" ht="15.75" customHeight="1">
      <c r="E322" s="23"/>
      <c r="K322" s="23"/>
    </row>
    <row r="323" spans="5:11" ht="15.75" customHeight="1">
      <c r="E323" s="23"/>
      <c r="K323" s="23"/>
    </row>
    <row r="324" spans="5:11" ht="15.75" customHeight="1">
      <c r="E324" s="23"/>
      <c r="K324" s="23"/>
    </row>
    <row r="325" spans="5:11" ht="15.75" customHeight="1">
      <c r="E325" s="23"/>
      <c r="K325" s="23"/>
    </row>
    <row r="326" spans="5:11" ht="15.75" customHeight="1">
      <c r="E326" s="23"/>
      <c r="K326" s="23"/>
    </row>
    <row r="327" spans="5:11" ht="15.75" customHeight="1">
      <c r="E327" s="23"/>
      <c r="K327" s="23"/>
    </row>
    <row r="328" spans="5:11" ht="15.75" customHeight="1">
      <c r="E328" s="23"/>
      <c r="K328" s="23"/>
    </row>
    <row r="329" spans="5:11" ht="15.75" customHeight="1">
      <c r="E329" s="23"/>
      <c r="K329" s="23"/>
    </row>
    <row r="330" spans="5:11" ht="15.75" customHeight="1">
      <c r="E330" s="23"/>
      <c r="K330" s="23"/>
    </row>
    <row r="331" spans="5:11" ht="15.75" customHeight="1">
      <c r="E331" s="23"/>
      <c r="K331" s="23"/>
    </row>
    <row r="332" spans="5:11" ht="15.75" customHeight="1">
      <c r="E332" s="23"/>
      <c r="K332" s="23"/>
    </row>
    <row r="333" spans="5:11" ht="15.75" customHeight="1">
      <c r="E333" s="23"/>
      <c r="K333" s="23"/>
    </row>
    <row r="334" spans="5:11" ht="15.75" customHeight="1">
      <c r="E334" s="23"/>
      <c r="K334" s="23"/>
    </row>
    <row r="335" spans="5:11" ht="15.75" customHeight="1">
      <c r="E335" s="23"/>
      <c r="K335" s="23"/>
    </row>
    <row r="336" spans="5:11" ht="15.75" customHeight="1">
      <c r="E336" s="23"/>
      <c r="K336" s="23"/>
    </row>
    <row r="337" spans="5:11" ht="15.75" customHeight="1">
      <c r="E337" s="23"/>
      <c r="K337" s="23"/>
    </row>
    <row r="338" spans="5:11" ht="15.75" customHeight="1">
      <c r="E338" s="23"/>
      <c r="K338" s="23"/>
    </row>
    <row r="339" spans="5:11" ht="15.75" customHeight="1">
      <c r="E339" s="23"/>
      <c r="K339" s="23"/>
    </row>
    <row r="340" spans="5:11" ht="15.75" customHeight="1">
      <c r="E340" s="23"/>
      <c r="K340" s="23"/>
    </row>
    <row r="341" spans="5:11" ht="15.75" customHeight="1">
      <c r="E341" s="23"/>
      <c r="K341" s="23"/>
    </row>
    <row r="342" spans="5:11" ht="15.75" customHeight="1">
      <c r="E342" s="23"/>
      <c r="K342" s="23"/>
    </row>
    <row r="343" spans="5:11" ht="15.75" customHeight="1">
      <c r="E343" s="23"/>
      <c r="K343" s="23"/>
    </row>
    <row r="344" spans="5:11" ht="15.75" customHeight="1">
      <c r="E344" s="23"/>
      <c r="K344" s="23"/>
    </row>
    <row r="345" spans="5:11" ht="15.75" customHeight="1">
      <c r="E345" s="23"/>
      <c r="K345" s="23"/>
    </row>
    <row r="346" spans="5:11" ht="15.75" customHeight="1">
      <c r="E346" s="23"/>
      <c r="K346" s="23"/>
    </row>
    <row r="347" spans="5:11" ht="15.75" customHeight="1">
      <c r="E347" s="23"/>
      <c r="K347" s="23"/>
    </row>
    <row r="348" spans="5:11" ht="15.75" customHeight="1">
      <c r="E348" s="23"/>
      <c r="K348" s="23"/>
    </row>
    <row r="349" spans="5:11" ht="15.75" customHeight="1">
      <c r="E349" s="23"/>
      <c r="K349" s="23"/>
    </row>
    <row r="350" spans="5:11" ht="15.75" customHeight="1">
      <c r="E350" s="23"/>
      <c r="K350" s="23"/>
    </row>
    <row r="351" spans="5:11" ht="15.75" customHeight="1">
      <c r="E351" s="23"/>
      <c r="K351" s="23"/>
    </row>
    <row r="352" spans="5:11" ht="15.75" customHeight="1">
      <c r="E352" s="23"/>
      <c r="K352" s="23"/>
    </row>
    <row r="353" spans="5:11" ht="15.75" customHeight="1">
      <c r="E353" s="23"/>
      <c r="K353" s="23"/>
    </row>
    <row r="354" spans="5:11" ht="15.75" customHeight="1">
      <c r="E354" s="23"/>
      <c r="K354" s="23"/>
    </row>
    <row r="355" spans="5:11" ht="15.75" customHeight="1">
      <c r="E355" s="23"/>
      <c r="K355" s="23"/>
    </row>
    <row r="356" spans="5:11" ht="15.75" customHeight="1">
      <c r="E356" s="23"/>
      <c r="K356" s="23"/>
    </row>
    <row r="357" spans="5:11" ht="15.75" customHeight="1">
      <c r="E357" s="23"/>
      <c r="K357" s="23"/>
    </row>
    <row r="358" spans="5:11" ht="15.75" customHeight="1">
      <c r="E358" s="23"/>
      <c r="K358" s="23"/>
    </row>
    <row r="359" spans="5:11" ht="15.75" customHeight="1">
      <c r="E359" s="23"/>
      <c r="K359" s="23"/>
    </row>
    <row r="360" spans="5:11" ht="15.75" customHeight="1">
      <c r="E360" s="23"/>
      <c r="K360" s="23"/>
    </row>
    <row r="361" spans="5:11" ht="15.75" customHeight="1">
      <c r="E361" s="23"/>
      <c r="K361" s="23"/>
    </row>
    <row r="362" spans="5:11" ht="15.75" customHeight="1">
      <c r="E362" s="23"/>
      <c r="K362" s="23"/>
    </row>
    <row r="363" spans="5:11" ht="15.75" customHeight="1">
      <c r="E363" s="23"/>
      <c r="K363" s="23"/>
    </row>
    <row r="364" spans="5:11" ht="15.75" customHeight="1">
      <c r="E364" s="23"/>
      <c r="K364" s="23"/>
    </row>
    <row r="365" spans="5:11" ht="15.75" customHeight="1">
      <c r="E365" s="23"/>
      <c r="K365" s="23"/>
    </row>
    <row r="366" spans="5:11" ht="15.75" customHeight="1">
      <c r="E366" s="23"/>
      <c r="K366" s="23"/>
    </row>
    <row r="367" spans="5:11" ht="15.75" customHeight="1">
      <c r="E367" s="23"/>
      <c r="K367" s="23"/>
    </row>
    <row r="368" spans="5:11" ht="15.75" customHeight="1">
      <c r="E368" s="23"/>
      <c r="K368" s="23"/>
    </row>
    <row r="369" spans="5:11" ht="15.75" customHeight="1">
      <c r="E369" s="23"/>
      <c r="K369" s="23"/>
    </row>
    <row r="370" spans="5:11" ht="15.75" customHeight="1">
      <c r="E370" s="23"/>
      <c r="K370" s="23"/>
    </row>
    <row r="371" spans="5:11" ht="15.75" customHeight="1">
      <c r="E371" s="23"/>
      <c r="K371" s="23"/>
    </row>
    <row r="372" spans="5:11" ht="15.75" customHeight="1">
      <c r="E372" s="23"/>
      <c r="K372" s="23"/>
    </row>
    <row r="373" spans="5:11" ht="15.75" customHeight="1">
      <c r="E373" s="23"/>
      <c r="K373" s="23"/>
    </row>
    <row r="374" spans="5:11" ht="15.75" customHeight="1">
      <c r="E374" s="23"/>
      <c r="K374" s="23"/>
    </row>
    <row r="375" spans="5:11" ht="15.75" customHeight="1">
      <c r="E375" s="23"/>
      <c r="K375" s="23"/>
    </row>
    <row r="376" spans="5:11" ht="15.75" customHeight="1">
      <c r="E376" s="23"/>
      <c r="K376" s="23"/>
    </row>
    <row r="377" spans="5:11" ht="15.75" customHeight="1">
      <c r="E377" s="23"/>
      <c r="K377" s="23"/>
    </row>
    <row r="378" spans="5:11" ht="15.75" customHeight="1">
      <c r="E378" s="23"/>
      <c r="K378" s="23"/>
    </row>
    <row r="379" spans="5:11" ht="15.75" customHeight="1">
      <c r="E379" s="23"/>
      <c r="K379" s="23"/>
    </row>
    <row r="380" spans="5:11" ht="15.75" customHeight="1">
      <c r="E380" s="23"/>
      <c r="K380" s="23"/>
    </row>
    <row r="381" spans="5:11" ht="15.75" customHeight="1">
      <c r="E381" s="23"/>
      <c r="K381" s="23"/>
    </row>
    <row r="382" spans="5:11" ht="15.75" customHeight="1">
      <c r="E382" s="23"/>
      <c r="K382" s="23"/>
    </row>
    <row r="383" spans="5:11" ht="15.75" customHeight="1">
      <c r="E383" s="23"/>
      <c r="K383" s="23"/>
    </row>
    <row r="384" spans="5:11" ht="15.75" customHeight="1">
      <c r="E384" s="23"/>
      <c r="K384" s="23"/>
    </row>
    <row r="385" spans="5:11" ht="15.75" customHeight="1">
      <c r="E385" s="23"/>
      <c r="K385" s="23"/>
    </row>
    <row r="386" spans="5:11" ht="15.75" customHeight="1">
      <c r="E386" s="23"/>
      <c r="K386" s="23"/>
    </row>
    <row r="387" spans="5:11" ht="15.75" customHeight="1">
      <c r="E387" s="23"/>
      <c r="K387" s="23"/>
    </row>
    <row r="388" spans="5:11" ht="15.75" customHeight="1">
      <c r="E388" s="23"/>
      <c r="K388" s="23"/>
    </row>
    <row r="389" spans="5:11" ht="15.75" customHeight="1">
      <c r="E389" s="23"/>
      <c r="K389" s="23"/>
    </row>
    <row r="390" spans="5:11" ht="15.75" customHeight="1">
      <c r="E390" s="23"/>
      <c r="K390" s="23"/>
    </row>
    <row r="391" spans="5:11" ht="15.75" customHeight="1">
      <c r="E391" s="23"/>
      <c r="K391" s="23"/>
    </row>
    <row r="392" spans="5:11" ht="15.75" customHeight="1">
      <c r="E392" s="23"/>
      <c r="K392" s="23"/>
    </row>
    <row r="393" spans="5:11" ht="15.75" customHeight="1">
      <c r="E393" s="23"/>
      <c r="K393" s="23"/>
    </row>
    <row r="394" spans="5:11" ht="15.75" customHeight="1">
      <c r="E394" s="23"/>
      <c r="K394" s="23"/>
    </row>
    <row r="395" spans="5:11" ht="15.75" customHeight="1">
      <c r="E395" s="23"/>
      <c r="K395" s="23"/>
    </row>
    <row r="396" spans="5:11" ht="15.75" customHeight="1">
      <c r="E396" s="23"/>
      <c r="K396" s="23"/>
    </row>
    <row r="397" spans="5:11" ht="15.75" customHeight="1">
      <c r="E397" s="23"/>
      <c r="K397" s="23"/>
    </row>
    <row r="398" spans="5:11" ht="15.75" customHeight="1">
      <c r="E398" s="23"/>
      <c r="K398" s="23"/>
    </row>
    <row r="399" spans="5:11" ht="15.75" customHeight="1">
      <c r="E399" s="23"/>
      <c r="K399" s="23"/>
    </row>
    <row r="400" spans="5:11" ht="15.75" customHeight="1">
      <c r="E400" s="23"/>
      <c r="K400" s="23"/>
    </row>
    <row r="401" spans="5:11" ht="15.75" customHeight="1">
      <c r="E401" s="23"/>
      <c r="K401" s="23"/>
    </row>
    <row r="402" spans="5:11" ht="15.75" customHeight="1">
      <c r="E402" s="23"/>
      <c r="K402" s="23"/>
    </row>
    <row r="403" spans="5:11" ht="15.75" customHeight="1">
      <c r="E403" s="23"/>
      <c r="K403" s="23"/>
    </row>
    <row r="404" spans="5:11" ht="15.75" customHeight="1">
      <c r="E404" s="23"/>
      <c r="K404" s="23"/>
    </row>
    <row r="405" spans="5:11" ht="15.75" customHeight="1">
      <c r="E405" s="23"/>
      <c r="K405" s="23"/>
    </row>
    <row r="406" spans="5:11" ht="15.75" customHeight="1">
      <c r="E406" s="23"/>
      <c r="K406" s="23"/>
    </row>
    <row r="407" spans="5:11" ht="15.75" customHeight="1">
      <c r="E407" s="23"/>
      <c r="K407" s="23"/>
    </row>
    <row r="408" spans="5:11" ht="15.75" customHeight="1">
      <c r="E408" s="23"/>
      <c r="K408" s="23"/>
    </row>
    <row r="409" spans="5:11" ht="15.75" customHeight="1">
      <c r="E409" s="23"/>
      <c r="K409" s="23"/>
    </row>
    <row r="410" spans="5:11" ht="15.75" customHeight="1">
      <c r="E410" s="23"/>
      <c r="K410" s="23"/>
    </row>
    <row r="411" spans="5:11" ht="15.75" customHeight="1">
      <c r="E411" s="23"/>
      <c r="K411" s="23"/>
    </row>
    <row r="412" spans="5:11" ht="15.75" customHeight="1">
      <c r="E412" s="23"/>
      <c r="K412" s="23"/>
    </row>
    <row r="413" spans="5:11" ht="15.75" customHeight="1">
      <c r="E413" s="23"/>
      <c r="K413" s="23"/>
    </row>
    <row r="414" spans="5:11" ht="15.75" customHeight="1">
      <c r="E414" s="23"/>
      <c r="K414" s="23"/>
    </row>
    <row r="415" spans="5:11" ht="15.75" customHeight="1">
      <c r="E415" s="23"/>
      <c r="K415" s="23"/>
    </row>
    <row r="416" spans="5:11" ht="15.75" customHeight="1">
      <c r="E416" s="23"/>
      <c r="K416" s="23"/>
    </row>
    <row r="417" spans="5:11" ht="15.75" customHeight="1">
      <c r="E417" s="23"/>
      <c r="K417" s="23"/>
    </row>
    <row r="418" spans="5:11" ht="15.75" customHeight="1">
      <c r="E418" s="23"/>
      <c r="K418" s="23"/>
    </row>
    <row r="419" spans="5:11" ht="15.75" customHeight="1">
      <c r="E419" s="23"/>
      <c r="K419" s="23"/>
    </row>
    <row r="420" spans="5:11" ht="15.75" customHeight="1">
      <c r="E420" s="23"/>
      <c r="K420" s="23"/>
    </row>
    <row r="421" spans="5:11" ht="15.75" customHeight="1">
      <c r="E421" s="23"/>
      <c r="K421" s="23"/>
    </row>
    <row r="422" spans="5:11" ht="15.75" customHeight="1">
      <c r="E422" s="23"/>
      <c r="K422" s="23"/>
    </row>
    <row r="423" spans="5:11" ht="15.75" customHeight="1">
      <c r="E423" s="23"/>
      <c r="K423" s="23"/>
    </row>
    <row r="424" spans="5:11" ht="15.75" customHeight="1">
      <c r="E424" s="23"/>
      <c r="K424" s="23"/>
    </row>
    <row r="425" spans="5:11" ht="15.75" customHeight="1">
      <c r="E425" s="23"/>
      <c r="K425" s="23"/>
    </row>
    <row r="426" spans="5:11" ht="15.75" customHeight="1">
      <c r="E426" s="23"/>
      <c r="K426" s="23"/>
    </row>
    <row r="427" spans="5:11" ht="15.75" customHeight="1">
      <c r="E427" s="23"/>
      <c r="K427" s="23"/>
    </row>
    <row r="428" spans="5:11" ht="15.75" customHeight="1">
      <c r="E428" s="23"/>
      <c r="K428" s="23"/>
    </row>
    <row r="429" spans="5:11" ht="15.75" customHeight="1">
      <c r="E429" s="23"/>
      <c r="K429" s="23"/>
    </row>
    <row r="430" spans="5:11" ht="15.75" customHeight="1">
      <c r="E430" s="23"/>
      <c r="K430" s="23"/>
    </row>
    <row r="431" spans="5:11" ht="15.75" customHeight="1">
      <c r="E431" s="23"/>
      <c r="K431" s="23"/>
    </row>
    <row r="432" spans="5:11" ht="15.75" customHeight="1">
      <c r="E432" s="23"/>
      <c r="K432" s="23"/>
    </row>
    <row r="433" spans="5:11" ht="15.75" customHeight="1">
      <c r="E433" s="23"/>
      <c r="K433" s="23"/>
    </row>
    <row r="434" spans="5:11" ht="15.75" customHeight="1">
      <c r="E434" s="23"/>
      <c r="K434" s="23"/>
    </row>
    <row r="435" spans="5:11" ht="15.75" customHeight="1">
      <c r="E435" s="23"/>
      <c r="K435" s="23"/>
    </row>
    <row r="436" spans="5:11" ht="15.75" customHeight="1">
      <c r="E436" s="23"/>
      <c r="K436" s="23"/>
    </row>
    <row r="437" spans="5:11" ht="15.75" customHeight="1">
      <c r="E437" s="23"/>
      <c r="K437" s="23"/>
    </row>
    <row r="438" spans="5:11" ht="15.75" customHeight="1">
      <c r="E438" s="23"/>
      <c r="K438" s="23"/>
    </row>
    <row r="439" spans="5:11" ht="15.75" customHeight="1">
      <c r="E439" s="23"/>
      <c r="K439" s="23"/>
    </row>
    <row r="440" spans="5:11" ht="15.75" customHeight="1">
      <c r="E440" s="23"/>
      <c r="K440" s="23"/>
    </row>
    <row r="441" spans="5:11" ht="15.75" customHeight="1">
      <c r="E441" s="23"/>
      <c r="K441" s="23"/>
    </row>
    <row r="442" spans="5:11" ht="15.75" customHeight="1">
      <c r="E442" s="23"/>
      <c r="K442" s="23"/>
    </row>
    <row r="443" spans="5:11" ht="15.75" customHeight="1">
      <c r="E443" s="23"/>
      <c r="K443" s="23"/>
    </row>
    <row r="444" spans="5:11" ht="15.75" customHeight="1">
      <c r="E444" s="23"/>
      <c r="K444" s="23"/>
    </row>
    <row r="445" spans="5:11" ht="15.75" customHeight="1">
      <c r="E445" s="23"/>
      <c r="K445" s="23"/>
    </row>
    <row r="446" spans="5:11" ht="15.75" customHeight="1">
      <c r="E446" s="23"/>
      <c r="K446" s="23"/>
    </row>
    <row r="447" spans="5:11" ht="15.75" customHeight="1">
      <c r="E447" s="23"/>
      <c r="K447" s="23"/>
    </row>
    <row r="448" spans="5:11" ht="15.75" customHeight="1">
      <c r="E448" s="23"/>
      <c r="K448" s="23"/>
    </row>
    <row r="449" spans="5:11" ht="15.75" customHeight="1">
      <c r="E449" s="23"/>
      <c r="K449" s="23"/>
    </row>
    <row r="450" spans="5:11" ht="15.75" customHeight="1">
      <c r="E450" s="23"/>
      <c r="K450" s="23"/>
    </row>
    <row r="451" spans="5:11" ht="15.75" customHeight="1">
      <c r="E451" s="23"/>
      <c r="K451" s="23"/>
    </row>
    <row r="452" spans="5:11" ht="15.75" customHeight="1">
      <c r="E452" s="23"/>
      <c r="K452" s="23"/>
    </row>
    <row r="453" spans="5:11" ht="15.75" customHeight="1">
      <c r="E453" s="23"/>
      <c r="K453" s="23"/>
    </row>
    <row r="454" spans="5:11" ht="15.75" customHeight="1">
      <c r="E454" s="23"/>
      <c r="K454" s="23"/>
    </row>
    <row r="455" spans="5:11" ht="15.75" customHeight="1">
      <c r="E455" s="23"/>
      <c r="K455" s="23"/>
    </row>
    <row r="456" spans="5:11" ht="15.75" customHeight="1">
      <c r="E456" s="23"/>
      <c r="K456" s="23"/>
    </row>
    <row r="457" spans="5:11" ht="15.75" customHeight="1">
      <c r="E457" s="23"/>
      <c r="K457" s="23"/>
    </row>
    <row r="458" spans="5:11" ht="15.75" customHeight="1">
      <c r="E458" s="23"/>
      <c r="K458" s="23"/>
    </row>
    <row r="459" spans="5:11" ht="15.75" customHeight="1">
      <c r="E459" s="23"/>
      <c r="K459" s="23"/>
    </row>
    <row r="460" spans="5:11" ht="15.75" customHeight="1">
      <c r="E460" s="23"/>
      <c r="K460" s="23"/>
    </row>
    <row r="461" spans="5:11" ht="15.75" customHeight="1">
      <c r="E461" s="23"/>
      <c r="K461" s="23"/>
    </row>
    <row r="462" spans="5:11" ht="15.75" customHeight="1">
      <c r="E462" s="23"/>
      <c r="K462" s="23"/>
    </row>
    <row r="463" spans="5:11" ht="15.75" customHeight="1">
      <c r="E463" s="23"/>
      <c r="K463" s="23"/>
    </row>
    <row r="464" spans="5:11" ht="15.75" customHeight="1">
      <c r="E464" s="23"/>
      <c r="K464" s="23"/>
    </row>
    <row r="465" spans="5:11" ht="15.75" customHeight="1">
      <c r="E465" s="23"/>
      <c r="K465" s="23"/>
    </row>
    <row r="466" spans="5:11" ht="15.75" customHeight="1">
      <c r="E466" s="23"/>
      <c r="K466" s="23"/>
    </row>
    <row r="467" spans="5:11" ht="15.75" customHeight="1">
      <c r="E467" s="23"/>
      <c r="K467" s="23"/>
    </row>
    <row r="468" spans="5:11" ht="15.75" customHeight="1">
      <c r="E468" s="23"/>
      <c r="K468" s="23"/>
    </row>
    <row r="469" spans="5:11" ht="15.75" customHeight="1">
      <c r="E469" s="23"/>
      <c r="K469" s="23"/>
    </row>
    <row r="470" spans="5:11" ht="15.75" customHeight="1">
      <c r="E470" s="23"/>
      <c r="K470" s="23"/>
    </row>
    <row r="471" spans="5:11" ht="15.75" customHeight="1">
      <c r="E471" s="23"/>
      <c r="K471" s="23"/>
    </row>
    <row r="472" spans="5:11" ht="15.75" customHeight="1">
      <c r="E472" s="23"/>
      <c r="K472" s="23"/>
    </row>
    <row r="473" spans="5:11" ht="15.75" customHeight="1">
      <c r="E473" s="23"/>
      <c r="K473" s="23"/>
    </row>
    <row r="474" spans="5:11" ht="15.75" customHeight="1">
      <c r="E474" s="23"/>
      <c r="K474" s="23"/>
    </row>
    <row r="475" spans="5:11" ht="15.75" customHeight="1">
      <c r="E475" s="23"/>
      <c r="K475" s="23"/>
    </row>
    <row r="476" spans="5:11" ht="15.75" customHeight="1">
      <c r="E476" s="23"/>
      <c r="K476" s="23"/>
    </row>
    <row r="477" spans="5:11" ht="15.75" customHeight="1">
      <c r="E477" s="23"/>
      <c r="K477" s="23"/>
    </row>
    <row r="478" spans="5:11" ht="15.75" customHeight="1">
      <c r="E478" s="23"/>
      <c r="K478" s="23"/>
    </row>
    <row r="479" spans="5:11" ht="15.75" customHeight="1">
      <c r="E479" s="23"/>
      <c r="K479" s="23"/>
    </row>
    <row r="480" spans="5:11" ht="15.75" customHeight="1">
      <c r="E480" s="23"/>
      <c r="K480" s="23"/>
    </row>
    <row r="481" spans="5:11" ht="15.75" customHeight="1">
      <c r="E481" s="23"/>
      <c r="K481" s="23"/>
    </row>
    <row r="482" spans="5:11" ht="15.75" customHeight="1">
      <c r="E482" s="23"/>
      <c r="K482" s="23"/>
    </row>
    <row r="483" spans="5:11" ht="15.75" customHeight="1">
      <c r="E483" s="23"/>
      <c r="K483" s="23"/>
    </row>
    <row r="484" spans="5:11" ht="15.75" customHeight="1">
      <c r="E484" s="23"/>
      <c r="K484" s="23"/>
    </row>
    <row r="485" spans="5:11" ht="15.75" customHeight="1">
      <c r="E485" s="23"/>
      <c r="K485" s="23"/>
    </row>
    <row r="486" spans="5:11" ht="15.75" customHeight="1">
      <c r="E486" s="23"/>
      <c r="K486" s="23"/>
    </row>
    <row r="487" spans="5:11" ht="15.75" customHeight="1">
      <c r="E487" s="23"/>
      <c r="K487" s="23"/>
    </row>
    <row r="488" spans="5:11" ht="15.75" customHeight="1">
      <c r="E488" s="23"/>
      <c r="K488" s="23"/>
    </row>
    <row r="489" spans="5:11" ht="15.75" customHeight="1">
      <c r="E489" s="23"/>
      <c r="K489" s="23"/>
    </row>
    <row r="490" spans="5:11" ht="15.75" customHeight="1">
      <c r="E490" s="23"/>
      <c r="K490" s="23"/>
    </row>
    <row r="491" spans="5:11" ht="15.75" customHeight="1">
      <c r="E491" s="23"/>
      <c r="K491" s="23"/>
    </row>
    <row r="492" spans="5:11" ht="15.75" customHeight="1">
      <c r="E492" s="23"/>
      <c r="K492" s="23"/>
    </row>
    <row r="493" spans="5:11" ht="15.75" customHeight="1">
      <c r="E493" s="23"/>
      <c r="K493" s="23"/>
    </row>
    <row r="494" spans="5:11" ht="15.75" customHeight="1">
      <c r="E494" s="23"/>
      <c r="K494" s="23"/>
    </row>
    <row r="495" spans="5:11" ht="15.75" customHeight="1">
      <c r="E495" s="23"/>
      <c r="K495" s="23"/>
    </row>
    <row r="496" spans="5:11" ht="15.75" customHeight="1">
      <c r="E496" s="23"/>
      <c r="K496" s="23"/>
    </row>
    <row r="497" spans="5:11" ht="15.75" customHeight="1">
      <c r="E497" s="23"/>
      <c r="K497" s="23"/>
    </row>
    <row r="498" spans="5:11" ht="15.75" customHeight="1">
      <c r="E498" s="23"/>
      <c r="K498" s="23"/>
    </row>
    <row r="499" spans="5:11" ht="15.75" customHeight="1">
      <c r="E499" s="23"/>
      <c r="K499" s="23"/>
    </row>
    <row r="500" spans="5:11" ht="15.75" customHeight="1">
      <c r="E500" s="23"/>
      <c r="K500" s="23"/>
    </row>
    <row r="501" spans="5:11" ht="15.75" customHeight="1">
      <c r="E501" s="23"/>
      <c r="K501" s="23"/>
    </row>
    <row r="502" spans="5:11" ht="15.75" customHeight="1">
      <c r="E502" s="23"/>
      <c r="K502" s="23"/>
    </row>
    <row r="503" spans="5:11" ht="15.75" customHeight="1">
      <c r="E503" s="23"/>
      <c r="K503" s="23"/>
    </row>
    <row r="504" spans="5:11" ht="15.75" customHeight="1">
      <c r="E504" s="23"/>
      <c r="K504" s="23"/>
    </row>
    <row r="505" spans="5:11" ht="15.75" customHeight="1">
      <c r="E505" s="23"/>
      <c r="K505" s="23"/>
    </row>
    <row r="506" spans="5:11" ht="15.75" customHeight="1">
      <c r="E506" s="23"/>
      <c r="K506" s="23"/>
    </row>
    <row r="507" spans="5:11" ht="15.75" customHeight="1">
      <c r="E507" s="23"/>
      <c r="K507" s="23"/>
    </row>
    <row r="508" spans="5:11" ht="15.75" customHeight="1">
      <c r="E508" s="23"/>
      <c r="K508" s="23"/>
    </row>
    <row r="509" spans="5:11" ht="15.75" customHeight="1">
      <c r="E509" s="23"/>
      <c r="K509" s="23"/>
    </row>
    <row r="510" spans="5:11" ht="15.75" customHeight="1">
      <c r="E510" s="23"/>
      <c r="K510" s="23"/>
    </row>
    <row r="511" spans="5:11" ht="15.75" customHeight="1">
      <c r="E511" s="23"/>
      <c r="K511" s="23"/>
    </row>
    <row r="512" spans="5:11" ht="15.75" customHeight="1">
      <c r="E512" s="23"/>
      <c r="K512" s="23"/>
    </row>
    <row r="513" spans="5:11" ht="15.75" customHeight="1">
      <c r="E513" s="23"/>
      <c r="K513" s="23"/>
    </row>
    <row r="514" spans="5:11" ht="15.75" customHeight="1">
      <c r="E514" s="23"/>
      <c r="K514" s="23"/>
    </row>
    <row r="515" spans="5:11" ht="15.75" customHeight="1">
      <c r="E515" s="23"/>
      <c r="K515" s="23"/>
    </row>
    <row r="516" spans="5:11" ht="15.75" customHeight="1">
      <c r="E516" s="23"/>
      <c r="K516" s="23"/>
    </row>
    <row r="517" spans="5:11" ht="15.75" customHeight="1">
      <c r="E517" s="23"/>
      <c r="K517" s="23"/>
    </row>
    <row r="518" spans="5:11" ht="15.75" customHeight="1">
      <c r="E518" s="23"/>
      <c r="K518" s="23"/>
    </row>
    <row r="519" spans="5:11" ht="15.75" customHeight="1">
      <c r="E519" s="23"/>
      <c r="K519" s="23"/>
    </row>
    <row r="520" spans="5:11" ht="15.75" customHeight="1">
      <c r="E520" s="23"/>
      <c r="K520" s="23"/>
    </row>
    <row r="521" spans="5:11" ht="15.75" customHeight="1">
      <c r="E521" s="23"/>
      <c r="K521" s="23"/>
    </row>
    <row r="522" spans="5:11" ht="15.75" customHeight="1">
      <c r="E522" s="23"/>
      <c r="K522" s="23"/>
    </row>
    <row r="523" spans="5:11" ht="15.75" customHeight="1">
      <c r="E523" s="23"/>
      <c r="K523" s="23"/>
    </row>
    <row r="524" spans="5:11" ht="15.75" customHeight="1">
      <c r="E524" s="23"/>
      <c r="K524" s="23"/>
    </row>
    <row r="525" spans="5:11" ht="15.75" customHeight="1">
      <c r="E525" s="23"/>
      <c r="K525" s="23"/>
    </row>
    <row r="526" spans="5:11" ht="15.75" customHeight="1">
      <c r="E526" s="23"/>
      <c r="K526" s="23"/>
    </row>
    <row r="527" spans="5:11" ht="15.75" customHeight="1">
      <c r="E527" s="23"/>
      <c r="K527" s="23"/>
    </row>
    <row r="528" spans="5:11" ht="15.75" customHeight="1">
      <c r="E528" s="23"/>
      <c r="K528" s="23"/>
    </row>
    <row r="529" spans="5:11" ht="15.75" customHeight="1">
      <c r="E529" s="23"/>
      <c r="K529" s="23"/>
    </row>
    <row r="530" spans="5:11" ht="15.75" customHeight="1">
      <c r="E530" s="23"/>
      <c r="K530" s="23"/>
    </row>
    <row r="531" spans="5:11" ht="15.75" customHeight="1">
      <c r="E531" s="23"/>
      <c r="K531" s="23"/>
    </row>
    <row r="532" spans="5:11" ht="15.75" customHeight="1">
      <c r="E532" s="23"/>
      <c r="K532" s="23"/>
    </row>
    <row r="533" spans="5:11" ht="15.75" customHeight="1">
      <c r="E533" s="23"/>
      <c r="K533" s="23"/>
    </row>
    <row r="534" spans="5:11" ht="15.75" customHeight="1">
      <c r="E534" s="23"/>
      <c r="K534" s="23"/>
    </row>
    <row r="535" spans="5:11" ht="15.75" customHeight="1">
      <c r="E535" s="23"/>
      <c r="K535" s="23"/>
    </row>
    <row r="536" spans="5:11" ht="15.75" customHeight="1">
      <c r="E536" s="23"/>
      <c r="K536" s="23"/>
    </row>
    <row r="537" spans="5:11" ht="15.75" customHeight="1">
      <c r="E537" s="23"/>
      <c r="K537" s="23"/>
    </row>
    <row r="538" spans="5:11" ht="15.75" customHeight="1">
      <c r="E538" s="23"/>
      <c r="K538" s="23"/>
    </row>
    <row r="539" spans="5:11" ht="15.75" customHeight="1">
      <c r="E539" s="23"/>
      <c r="K539" s="23"/>
    </row>
    <row r="540" spans="5:11" ht="15.75" customHeight="1">
      <c r="E540" s="23"/>
      <c r="K540" s="23"/>
    </row>
    <row r="541" spans="5:11" ht="15.75" customHeight="1">
      <c r="E541" s="23"/>
      <c r="K541" s="23"/>
    </row>
    <row r="542" spans="5:11" ht="15.75" customHeight="1">
      <c r="E542" s="23"/>
      <c r="K542" s="23"/>
    </row>
    <row r="543" spans="5:11" ht="15.75" customHeight="1">
      <c r="E543" s="23"/>
      <c r="K543" s="23"/>
    </row>
    <row r="544" spans="5:11" ht="15.75" customHeight="1">
      <c r="E544" s="23"/>
      <c r="K544" s="23"/>
    </row>
    <row r="545" spans="5:11" ht="15.75" customHeight="1">
      <c r="E545" s="23"/>
      <c r="K545" s="23"/>
    </row>
    <row r="546" spans="5:11" ht="15.75" customHeight="1">
      <c r="E546" s="23"/>
      <c r="K546" s="23"/>
    </row>
    <row r="547" spans="5:11" ht="15.75" customHeight="1">
      <c r="E547" s="23"/>
      <c r="K547" s="23"/>
    </row>
    <row r="548" spans="5:11" ht="15.75" customHeight="1">
      <c r="E548" s="23"/>
      <c r="K548" s="23"/>
    </row>
    <row r="549" spans="5:11" ht="15.75" customHeight="1">
      <c r="E549" s="23"/>
      <c r="K549" s="23"/>
    </row>
    <row r="550" spans="5:11" ht="15.75" customHeight="1">
      <c r="E550" s="23"/>
      <c r="K550" s="23"/>
    </row>
    <row r="551" spans="5:11" ht="15.75" customHeight="1">
      <c r="E551" s="23"/>
      <c r="K551" s="23"/>
    </row>
    <row r="552" spans="5:11" ht="15.75" customHeight="1">
      <c r="E552" s="23"/>
      <c r="K552" s="23"/>
    </row>
    <row r="553" spans="5:11" ht="15.75" customHeight="1">
      <c r="E553" s="23"/>
      <c r="K553" s="23"/>
    </row>
    <row r="554" spans="5:11" ht="15.75" customHeight="1">
      <c r="E554" s="23"/>
      <c r="K554" s="23"/>
    </row>
    <row r="555" spans="5:11" ht="15.75" customHeight="1">
      <c r="E555" s="23"/>
      <c r="K555" s="23"/>
    </row>
    <row r="556" spans="5:11" ht="15.75" customHeight="1">
      <c r="E556" s="23"/>
      <c r="K556" s="23"/>
    </row>
    <row r="557" spans="5:11" ht="15.75" customHeight="1">
      <c r="E557" s="23"/>
      <c r="K557" s="23"/>
    </row>
    <row r="558" spans="5:11" ht="15.75" customHeight="1">
      <c r="E558" s="23"/>
      <c r="K558" s="23"/>
    </row>
    <row r="559" spans="5:11" ht="15.75" customHeight="1">
      <c r="E559" s="23"/>
      <c r="K559" s="23"/>
    </row>
    <row r="560" spans="5:11" ht="15.75" customHeight="1">
      <c r="E560" s="23"/>
      <c r="K560" s="23"/>
    </row>
    <row r="561" spans="5:11" ht="15.75" customHeight="1">
      <c r="E561" s="23"/>
      <c r="K561" s="23"/>
    </row>
    <row r="562" spans="5:11" ht="15.75" customHeight="1">
      <c r="E562" s="23"/>
      <c r="K562" s="23"/>
    </row>
    <row r="563" spans="5:11" ht="15.75" customHeight="1">
      <c r="E563" s="23"/>
      <c r="K563" s="23"/>
    </row>
    <row r="564" spans="5:11" ht="15.75" customHeight="1">
      <c r="E564" s="23"/>
      <c r="K564" s="23"/>
    </row>
    <row r="565" spans="5:11" ht="15.75" customHeight="1">
      <c r="E565" s="23"/>
      <c r="K565" s="23"/>
    </row>
    <row r="566" spans="5:11" ht="15.75" customHeight="1">
      <c r="E566" s="23"/>
      <c r="K566" s="23"/>
    </row>
    <row r="567" spans="5:11" ht="15.75" customHeight="1">
      <c r="E567" s="23"/>
      <c r="K567" s="23"/>
    </row>
    <row r="568" spans="5:11" ht="15.75" customHeight="1">
      <c r="E568" s="23"/>
      <c r="K568" s="23"/>
    </row>
    <row r="569" spans="5:11" ht="15.75" customHeight="1">
      <c r="E569" s="23"/>
      <c r="K569" s="23"/>
    </row>
    <row r="570" spans="5:11" ht="15.75" customHeight="1">
      <c r="E570" s="23"/>
      <c r="K570" s="23"/>
    </row>
    <row r="571" spans="5:11" ht="15.75" customHeight="1">
      <c r="E571" s="23"/>
      <c r="K571" s="23"/>
    </row>
    <row r="572" spans="5:11" ht="15.75" customHeight="1">
      <c r="E572" s="23"/>
      <c r="K572" s="23"/>
    </row>
    <row r="573" spans="5:11" ht="15.75" customHeight="1">
      <c r="E573" s="23"/>
      <c r="K573" s="23"/>
    </row>
    <row r="574" spans="5:11" ht="15.75" customHeight="1">
      <c r="E574" s="23"/>
      <c r="K574" s="23"/>
    </row>
    <row r="575" spans="5:11" ht="15.75" customHeight="1">
      <c r="E575" s="23"/>
      <c r="K575" s="23"/>
    </row>
    <row r="576" spans="5:11" ht="15.75" customHeight="1">
      <c r="E576" s="23"/>
      <c r="K576" s="23"/>
    </row>
    <row r="577" spans="5:11" ht="15.75" customHeight="1">
      <c r="E577" s="23"/>
      <c r="K577" s="23"/>
    </row>
    <row r="578" spans="5:11" ht="15.75" customHeight="1">
      <c r="E578" s="23"/>
      <c r="K578" s="23"/>
    </row>
    <row r="579" spans="5:11" ht="15.75" customHeight="1">
      <c r="E579" s="23"/>
      <c r="K579" s="23"/>
    </row>
    <row r="580" spans="5:11" ht="15.75" customHeight="1">
      <c r="E580" s="23"/>
      <c r="K580" s="23"/>
    </row>
    <row r="581" spans="5:11" ht="15.75" customHeight="1">
      <c r="E581" s="23"/>
      <c r="K581" s="23"/>
    </row>
    <row r="582" spans="5:11" ht="15.75" customHeight="1">
      <c r="E582" s="23"/>
      <c r="K582" s="23"/>
    </row>
    <row r="583" spans="5:11" ht="15.75" customHeight="1">
      <c r="E583" s="23"/>
      <c r="K583" s="23"/>
    </row>
    <row r="584" spans="5:11" ht="15.75" customHeight="1">
      <c r="E584" s="23"/>
      <c r="K584" s="23"/>
    </row>
    <row r="585" spans="5:11" ht="15.75" customHeight="1">
      <c r="E585" s="23"/>
      <c r="K585" s="23"/>
    </row>
    <row r="586" spans="5:11" ht="15.75" customHeight="1">
      <c r="E586" s="23"/>
      <c r="K586" s="23"/>
    </row>
    <row r="587" spans="5:11" ht="15.75" customHeight="1">
      <c r="E587" s="23"/>
      <c r="K587" s="23"/>
    </row>
    <row r="588" spans="5:11" ht="15.75" customHeight="1">
      <c r="E588" s="23"/>
      <c r="K588" s="23"/>
    </row>
    <row r="589" spans="5:11" ht="15.75" customHeight="1">
      <c r="E589" s="23"/>
      <c r="K589" s="23"/>
    </row>
    <row r="590" spans="5:11" ht="15.75" customHeight="1">
      <c r="E590" s="23"/>
      <c r="K590" s="23"/>
    </row>
    <row r="591" spans="5:11" ht="15.75" customHeight="1">
      <c r="E591" s="23"/>
      <c r="K591" s="23"/>
    </row>
    <row r="592" spans="5:11" ht="15.75" customHeight="1">
      <c r="E592" s="23"/>
      <c r="K592" s="23"/>
    </row>
    <row r="593" spans="5:11" ht="15.75" customHeight="1">
      <c r="E593" s="23"/>
      <c r="K593" s="23"/>
    </row>
    <row r="594" spans="5:11" ht="15.75" customHeight="1">
      <c r="E594" s="23"/>
      <c r="K594" s="23"/>
    </row>
    <row r="595" spans="5:11" ht="15.75" customHeight="1">
      <c r="E595" s="23"/>
      <c r="K595" s="23"/>
    </row>
    <row r="596" spans="5:11" ht="15.75" customHeight="1">
      <c r="E596" s="23"/>
      <c r="K596" s="23"/>
    </row>
    <row r="597" spans="5:11" ht="15.75" customHeight="1">
      <c r="E597" s="23"/>
      <c r="K597" s="23"/>
    </row>
    <row r="598" spans="5:11" ht="15.75" customHeight="1">
      <c r="E598" s="23"/>
      <c r="K598" s="23"/>
    </row>
    <row r="599" spans="5:11" ht="15.75" customHeight="1">
      <c r="E599" s="23"/>
      <c r="K599" s="23"/>
    </row>
    <row r="600" spans="5:11" ht="15.75" customHeight="1">
      <c r="E600" s="23"/>
      <c r="K600" s="23"/>
    </row>
    <row r="601" spans="5:11" ht="15.75" customHeight="1">
      <c r="E601" s="23"/>
      <c r="K601" s="23"/>
    </row>
    <row r="602" spans="5:11" ht="15.75" customHeight="1">
      <c r="E602" s="23"/>
      <c r="K602" s="23"/>
    </row>
    <row r="603" spans="5:11" ht="15.75" customHeight="1">
      <c r="E603" s="23"/>
      <c r="K603" s="23"/>
    </row>
    <row r="604" spans="5:11" ht="15.75" customHeight="1">
      <c r="E604" s="23"/>
      <c r="K604" s="23"/>
    </row>
    <row r="605" spans="5:11" ht="15.75" customHeight="1">
      <c r="E605" s="23"/>
      <c r="K605" s="23"/>
    </row>
    <row r="606" spans="5:11" ht="15.75" customHeight="1">
      <c r="E606" s="23"/>
      <c r="K606" s="23"/>
    </row>
    <row r="607" spans="5:11" ht="15.75" customHeight="1">
      <c r="E607" s="23"/>
      <c r="K607" s="23"/>
    </row>
    <row r="608" spans="5:11" ht="15.75" customHeight="1">
      <c r="E608" s="23"/>
      <c r="K608" s="23"/>
    </row>
    <row r="609" spans="5:11" ht="15.75" customHeight="1">
      <c r="E609" s="23"/>
      <c r="K609" s="23"/>
    </row>
    <row r="610" spans="5:11" ht="15.75" customHeight="1">
      <c r="E610" s="23"/>
      <c r="K610" s="23"/>
    </row>
    <row r="611" spans="5:11" ht="15.75" customHeight="1">
      <c r="E611" s="23"/>
      <c r="K611" s="23"/>
    </row>
    <row r="612" spans="5:11" ht="15.75" customHeight="1">
      <c r="E612" s="23"/>
      <c r="K612" s="23"/>
    </row>
    <row r="613" spans="5:11" ht="15.75" customHeight="1">
      <c r="E613" s="23"/>
      <c r="K613" s="23"/>
    </row>
    <row r="614" spans="5:11" ht="15.75" customHeight="1">
      <c r="E614" s="23"/>
      <c r="K614" s="23"/>
    </row>
    <row r="615" spans="5:11" ht="15.75" customHeight="1">
      <c r="E615" s="23"/>
      <c r="K615" s="23"/>
    </row>
    <row r="616" spans="5:11" ht="15.75" customHeight="1">
      <c r="E616" s="23"/>
      <c r="K616" s="23"/>
    </row>
    <row r="617" spans="5:11" ht="15.75" customHeight="1">
      <c r="E617" s="23"/>
      <c r="K617" s="23"/>
    </row>
    <row r="618" spans="5:11" ht="15.75" customHeight="1">
      <c r="E618" s="23"/>
      <c r="K618" s="23"/>
    </row>
    <row r="619" spans="5:11" ht="15.75" customHeight="1">
      <c r="E619" s="23"/>
      <c r="K619" s="23"/>
    </row>
    <row r="620" spans="5:11" ht="15.75" customHeight="1">
      <c r="E620" s="23"/>
      <c r="K620" s="23"/>
    </row>
    <row r="621" spans="5:11" ht="15.75" customHeight="1">
      <c r="E621" s="23"/>
      <c r="K621" s="23"/>
    </row>
    <row r="622" spans="5:11" ht="15.75" customHeight="1">
      <c r="E622" s="23"/>
      <c r="K622" s="23"/>
    </row>
    <row r="623" spans="5:11" ht="15.75" customHeight="1">
      <c r="E623" s="23"/>
      <c r="K623" s="23"/>
    </row>
    <row r="624" spans="5:11" ht="15.75" customHeight="1">
      <c r="E624" s="23"/>
      <c r="K624" s="23"/>
    </row>
    <row r="625" spans="5:11" ht="15.75" customHeight="1">
      <c r="E625" s="23"/>
      <c r="K625" s="23"/>
    </row>
    <row r="626" spans="5:11" ht="15.75" customHeight="1">
      <c r="E626" s="23"/>
      <c r="K626" s="23"/>
    </row>
    <row r="627" spans="5:11" ht="15.75" customHeight="1">
      <c r="E627" s="23"/>
      <c r="K627" s="23"/>
    </row>
    <row r="628" spans="5:11" ht="15.75" customHeight="1">
      <c r="E628" s="23"/>
      <c r="K628" s="23"/>
    </row>
    <row r="629" spans="5:11" ht="15.75" customHeight="1">
      <c r="E629" s="23"/>
      <c r="K629" s="23"/>
    </row>
    <row r="630" spans="5:11" ht="15.75" customHeight="1">
      <c r="E630" s="23"/>
      <c r="K630" s="23"/>
    </row>
    <row r="631" spans="5:11" ht="15.75" customHeight="1">
      <c r="E631" s="23"/>
      <c r="K631" s="23"/>
    </row>
    <row r="632" spans="5:11" ht="15.75" customHeight="1">
      <c r="E632" s="23"/>
      <c r="K632" s="23"/>
    </row>
    <row r="633" spans="5:11" ht="15.75" customHeight="1">
      <c r="E633" s="23"/>
      <c r="K633" s="23"/>
    </row>
    <row r="634" spans="5:11" ht="15.75" customHeight="1">
      <c r="E634" s="23"/>
      <c r="K634" s="23"/>
    </row>
    <row r="635" spans="5:11" ht="15.75" customHeight="1">
      <c r="E635" s="23"/>
      <c r="K635" s="23"/>
    </row>
    <row r="636" spans="5:11" ht="15.75" customHeight="1">
      <c r="E636" s="23"/>
      <c r="K636" s="23"/>
    </row>
    <row r="637" spans="5:11" ht="15.75" customHeight="1">
      <c r="E637" s="23"/>
      <c r="K637" s="23"/>
    </row>
    <row r="638" spans="5:11" ht="15.75" customHeight="1">
      <c r="E638" s="23"/>
      <c r="K638" s="23"/>
    </row>
    <row r="639" spans="5:11" ht="15.75" customHeight="1">
      <c r="E639" s="23"/>
      <c r="K639" s="23"/>
    </row>
    <row r="640" spans="5:11" ht="15.75" customHeight="1">
      <c r="E640" s="23"/>
      <c r="K640" s="23"/>
    </row>
    <row r="641" spans="5:11" ht="15.75" customHeight="1">
      <c r="E641" s="23"/>
      <c r="K641" s="23"/>
    </row>
    <row r="642" spans="5:11" ht="15.75" customHeight="1">
      <c r="E642" s="23"/>
      <c r="K642" s="23"/>
    </row>
    <row r="643" spans="5:11" ht="15.75" customHeight="1">
      <c r="E643" s="23"/>
      <c r="K643" s="23"/>
    </row>
    <row r="644" spans="5:11" ht="15.75" customHeight="1">
      <c r="E644" s="23"/>
      <c r="K644" s="23"/>
    </row>
    <row r="645" spans="5:11" ht="15.75" customHeight="1">
      <c r="E645" s="23"/>
      <c r="K645" s="23"/>
    </row>
    <row r="646" spans="5:11" ht="15.75" customHeight="1">
      <c r="E646" s="23"/>
      <c r="K646" s="23"/>
    </row>
    <row r="647" spans="5:11" ht="15.75" customHeight="1">
      <c r="E647" s="23"/>
      <c r="K647" s="23"/>
    </row>
    <row r="648" spans="5:11" ht="15.75" customHeight="1">
      <c r="E648" s="23"/>
      <c r="K648" s="23"/>
    </row>
    <row r="649" spans="5:11" ht="15.75" customHeight="1">
      <c r="E649" s="23"/>
      <c r="K649" s="23"/>
    </row>
    <row r="650" spans="5:11" ht="15.75" customHeight="1">
      <c r="E650" s="23"/>
      <c r="K650" s="23"/>
    </row>
    <row r="651" spans="5:11" ht="15.75" customHeight="1">
      <c r="E651" s="23"/>
      <c r="K651" s="23"/>
    </row>
    <row r="652" spans="5:11" ht="15.75" customHeight="1">
      <c r="E652" s="23"/>
      <c r="K652" s="23"/>
    </row>
    <row r="653" spans="5:11" ht="15.75" customHeight="1">
      <c r="E653" s="23"/>
      <c r="K653" s="23"/>
    </row>
    <row r="654" spans="5:11" ht="15.75" customHeight="1">
      <c r="E654" s="23"/>
      <c r="K654" s="23"/>
    </row>
    <row r="655" spans="5:11" ht="15.75" customHeight="1">
      <c r="E655" s="23"/>
      <c r="K655" s="23"/>
    </row>
    <row r="656" spans="5:11" ht="15.75" customHeight="1">
      <c r="E656" s="23"/>
      <c r="K656" s="23"/>
    </row>
    <row r="657" spans="5:11" ht="15.75" customHeight="1">
      <c r="E657" s="23"/>
      <c r="K657" s="23"/>
    </row>
    <row r="658" spans="5:11" ht="15.75" customHeight="1">
      <c r="E658" s="23"/>
      <c r="K658" s="23"/>
    </row>
    <row r="659" spans="5:11" ht="15.75" customHeight="1">
      <c r="E659" s="23"/>
      <c r="K659" s="23"/>
    </row>
    <row r="660" spans="5:11" ht="15.75" customHeight="1">
      <c r="E660" s="23"/>
      <c r="K660" s="23"/>
    </row>
    <row r="661" spans="5:11" ht="15.75" customHeight="1">
      <c r="E661" s="23"/>
      <c r="K661" s="23"/>
    </row>
    <row r="662" spans="5:11" ht="15.75" customHeight="1">
      <c r="E662" s="23"/>
      <c r="K662" s="23"/>
    </row>
    <row r="663" spans="5:11" ht="15.75" customHeight="1">
      <c r="E663" s="23"/>
      <c r="K663" s="23"/>
    </row>
    <row r="664" spans="5:11" ht="15.75" customHeight="1">
      <c r="E664" s="23"/>
      <c r="K664" s="23"/>
    </row>
    <row r="665" spans="5:11" ht="15.75" customHeight="1">
      <c r="E665" s="23"/>
      <c r="K665" s="23"/>
    </row>
    <row r="666" spans="5:11" ht="15.75" customHeight="1">
      <c r="E666" s="23"/>
      <c r="K666" s="23"/>
    </row>
    <row r="667" spans="5:11" ht="15.75" customHeight="1">
      <c r="E667" s="23"/>
      <c r="K667" s="23"/>
    </row>
    <row r="668" spans="5:11" ht="15.75" customHeight="1">
      <c r="E668" s="23"/>
      <c r="K668" s="23"/>
    </row>
    <row r="669" spans="5:11" ht="15.75" customHeight="1">
      <c r="E669" s="23"/>
      <c r="K669" s="23"/>
    </row>
    <row r="670" spans="5:11" ht="15.75" customHeight="1">
      <c r="E670" s="23"/>
      <c r="K670" s="23"/>
    </row>
    <row r="671" spans="5:11" ht="15.75" customHeight="1">
      <c r="E671" s="23"/>
      <c r="K671" s="23"/>
    </row>
    <row r="672" spans="5:11" ht="15.75" customHeight="1">
      <c r="E672" s="23"/>
      <c r="K672" s="23"/>
    </row>
    <row r="673" spans="5:11" ht="15.75" customHeight="1">
      <c r="E673" s="23"/>
      <c r="K673" s="23"/>
    </row>
    <row r="674" spans="5:11" ht="15.75" customHeight="1">
      <c r="E674" s="23"/>
      <c r="K674" s="23"/>
    </row>
    <row r="675" spans="5:11" ht="15.75" customHeight="1">
      <c r="E675" s="23"/>
      <c r="K675" s="23"/>
    </row>
    <row r="676" spans="5:11" ht="15.75" customHeight="1">
      <c r="E676" s="23"/>
      <c r="K676" s="23"/>
    </row>
    <row r="677" spans="5:11" ht="15.75" customHeight="1">
      <c r="E677" s="23"/>
      <c r="K677" s="23"/>
    </row>
    <row r="678" spans="5:11" ht="15.75" customHeight="1">
      <c r="E678" s="23"/>
      <c r="K678" s="23"/>
    </row>
    <row r="679" spans="5:11" ht="15.75" customHeight="1">
      <c r="E679" s="23"/>
      <c r="K679" s="23"/>
    </row>
    <row r="680" spans="5:11" ht="15.75" customHeight="1">
      <c r="E680" s="23"/>
      <c r="K680" s="23"/>
    </row>
    <row r="681" spans="5:11" ht="15.75" customHeight="1">
      <c r="E681" s="23"/>
      <c r="K681" s="23"/>
    </row>
    <row r="682" spans="5:11" ht="15.75" customHeight="1">
      <c r="E682" s="23"/>
      <c r="K682" s="23"/>
    </row>
    <row r="683" spans="5:11" ht="15.75" customHeight="1">
      <c r="E683" s="23"/>
      <c r="K683" s="23"/>
    </row>
    <row r="684" spans="5:11" ht="15.75" customHeight="1">
      <c r="E684" s="23"/>
      <c r="K684" s="23"/>
    </row>
    <row r="685" spans="5:11" ht="15.75" customHeight="1">
      <c r="E685" s="23"/>
      <c r="K685" s="23"/>
    </row>
    <row r="686" spans="5:11" ht="15.75" customHeight="1">
      <c r="E686" s="23"/>
      <c r="K686" s="23"/>
    </row>
    <row r="687" spans="5:11" ht="15.75" customHeight="1">
      <c r="E687" s="23"/>
      <c r="K687" s="23"/>
    </row>
    <row r="688" spans="5:11" ht="15.75" customHeight="1">
      <c r="E688" s="23"/>
      <c r="K688" s="23"/>
    </row>
    <row r="689" spans="5:11" ht="15.75" customHeight="1">
      <c r="E689" s="23"/>
      <c r="K689" s="23"/>
    </row>
    <row r="690" spans="5:11" ht="15.75" customHeight="1">
      <c r="E690" s="23"/>
      <c r="K690" s="23"/>
    </row>
    <row r="691" spans="5:11" ht="15.75" customHeight="1">
      <c r="E691" s="23"/>
      <c r="K691" s="23"/>
    </row>
    <row r="692" spans="5:11" ht="15.75" customHeight="1">
      <c r="E692" s="23"/>
      <c r="K692" s="23"/>
    </row>
    <row r="693" spans="5:11" ht="15.75" customHeight="1">
      <c r="E693" s="23"/>
      <c r="K693" s="23"/>
    </row>
    <row r="694" spans="5:11" ht="15.75" customHeight="1">
      <c r="E694" s="23"/>
      <c r="K694" s="23"/>
    </row>
    <row r="695" spans="5:11" ht="15.75" customHeight="1">
      <c r="E695" s="23"/>
      <c r="K695" s="23"/>
    </row>
    <row r="696" spans="5:11" ht="15.75" customHeight="1">
      <c r="E696" s="23"/>
      <c r="K696" s="23"/>
    </row>
    <row r="697" spans="5:11" ht="15.75" customHeight="1">
      <c r="E697" s="23"/>
      <c r="K697" s="23"/>
    </row>
    <row r="698" spans="5:11" ht="15.75" customHeight="1">
      <c r="E698" s="23"/>
      <c r="K698" s="23"/>
    </row>
    <row r="699" spans="5:11" ht="15.75" customHeight="1">
      <c r="E699" s="23"/>
      <c r="K699" s="23"/>
    </row>
    <row r="700" spans="5:11" ht="15.75" customHeight="1">
      <c r="E700" s="23"/>
      <c r="K700" s="23"/>
    </row>
    <row r="701" spans="5:11" ht="15.75" customHeight="1">
      <c r="E701" s="23"/>
      <c r="K701" s="23"/>
    </row>
    <row r="702" spans="5:11" ht="15.75" customHeight="1">
      <c r="E702" s="23"/>
      <c r="K702" s="23"/>
    </row>
    <row r="703" spans="5:11" ht="15.75" customHeight="1">
      <c r="E703" s="23"/>
      <c r="K703" s="23"/>
    </row>
    <row r="704" spans="5:11" ht="15.75" customHeight="1">
      <c r="E704" s="23"/>
      <c r="K704" s="23"/>
    </row>
    <row r="705" spans="5:11" ht="15.75" customHeight="1">
      <c r="E705" s="23"/>
      <c r="K705" s="23"/>
    </row>
    <row r="706" spans="5:11" ht="15.75" customHeight="1">
      <c r="E706" s="23"/>
      <c r="K706" s="23"/>
    </row>
    <row r="707" spans="5:11" ht="15.75" customHeight="1">
      <c r="E707" s="23"/>
      <c r="K707" s="23"/>
    </row>
    <row r="708" spans="5:11" ht="15.75" customHeight="1">
      <c r="E708" s="23"/>
      <c r="K708" s="23"/>
    </row>
    <row r="709" spans="5:11" ht="15.75" customHeight="1">
      <c r="E709" s="23"/>
      <c r="K709" s="23"/>
    </row>
    <row r="710" spans="5:11" ht="15.75" customHeight="1">
      <c r="E710" s="23"/>
      <c r="K710" s="23"/>
    </row>
    <row r="711" spans="5:11" ht="15.75" customHeight="1">
      <c r="E711" s="23"/>
      <c r="K711" s="23"/>
    </row>
    <row r="712" spans="5:11" ht="15.75" customHeight="1">
      <c r="E712" s="23"/>
      <c r="K712" s="23"/>
    </row>
    <row r="713" spans="5:11" ht="15.75" customHeight="1">
      <c r="E713" s="23"/>
      <c r="K713" s="23"/>
    </row>
    <row r="714" spans="5:11" ht="15.75" customHeight="1">
      <c r="E714" s="23"/>
      <c r="K714" s="23"/>
    </row>
    <row r="715" spans="5:11" ht="15.75" customHeight="1">
      <c r="E715" s="23"/>
      <c r="K715" s="23"/>
    </row>
    <row r="716" spans="5:11" ht="15.75" customHeight="1">
      <c r="E716" s="23"/>
      <c r="K716" s="23"/>
    </row>
    <row r="717" spans="5:11" ht="15.75" customHeight="1">
      <c r="E717" s="23"/>
      <c r="K717" s="23"/>
    </row>
    <row r="718" spans="5:11" ht="15.75" customHeight="1">
      <c r="E718" s="23"/>
      <c r="K718" s="23"/>
    </row>
    <row r="719" spans="5:11" ht="15.75" customHeight="1">
      <c r="E719" s="23"/>
      <c r="K719" s="23"/>
    </row>
    <row r="720" spans="5:11" ht="15.75" customHeight="1">
      <c r="E720" s="23"/>
      <c r="K720" s="23"/>
    </row>
    <row r="721" spans="5:11" ht="15.75" customHeight="1">
      <c r="E721" s="23"/>
      <c r="K721" s="23"/>
    </row>
    <row r="722" spans="5:11" ht="15.75" customHeight="1">
      <c r="E722" s="23"/>
      <c r="K722" s="23"/>
    </row>
    <row r="723" spans="5:11" ht="15.75" customHeight="1">
      <c r="E723" s="23"/>
      <c r="K723" s="23"/>
    </row>
    <row r="724" spans="5:11" ht="15.75" customHeight="1">
      <c r="E724" s="23"/>
      <c r="K724" s="23"/>
    </row>
    <row r="725" spans="5:11" ht="15.75" customHeight="1">
      <c r="E725" s="23"/>
      <c r="K725" s="23"/>
    </row>
    <row r="726" spans="5:11" ht="15.75" customHeight="1">
      <c r="E726" s="23"/>
      <c r="K726" s="23"/>
    </row>
    <row r="727" spans="5:11" ht="15.75" customHeight="1">
      <c r="E727" s="23"/>
      <c r="K727" s="23"/>
    </row>
    <row r="728" spans="5:11" ht="15.75" customHeight="1">
      <c r="E728" s="23"/>
      <c r="K728" s="23"/>
    </row>
    <row r="729" spans="5:11" ht="15.75" customHeight="1">
      <c r="E729" s="23"/>
      <c r="K729" s="23"/>
    </row>
    <row r="730" spans="5:11" ht="15.75" customHeight="1">
      <c r="E730" s="23"/>
      <c r="K730" s="23"/>
    </row>
    <row r="731" spans="5:11" ht="15.75" customHeight="1">
      <c r="E731" s="23"/>
      <c r="K731" s="23"/>
    </row>
    <row r="732" spans="5:11" ht="15.75" customHeight="1">
      <c r="E732" s="23"/>
      <c r="K732" s="23"/>
    </row>
    <row r="733" spans="5:11" ht="15.75" customHeight="1">
      <c r="E733" s="23"/>
      <c r="K733" s="23"/>
    </row>
    <row r="734" spans="5:11" ht="15.75" customHeight="1">
      <c r="E734" s="23"/>
      <c r="K734" s="23"/>
    </row>
    <row r="735" spans="5:11" ht="15.75" customHeight="1">
      <c r="E735" s="23"/>
      <c r="K735" s="23"/>
    </row>
    <row r="736" spans="5:11" ht="15.75" customHeight="1">
      <c r="E736" s="23"/>
      <c r="K736" s="23"/>
    </row>
    <row r="737" spans="5:11" ht="15.75" customHeight="1">
      <c r="E737" s="23"/>
      <c r="K737" s="23"/>
    </row>
    <row r="738" spans="5:11" ht="15.75" customHeight="1">
      <c r="E738" s="23"/>
      <c r="K738" s="23"/>
    </row>
    <row r="739" spans="5:11" ht="15.75" customHeight="1">
      <c r="E739" s="23"/>
      <c r="K739" s="23"/>
    </row>
    <row r="740" spans="5:11" ht="15.75" customHeight="1">
      <c r="E740" s="23"/>
      <c r="K740" s="23"/>
    </row>
    <row r="741" spans="5:11" ht="15.75" customHeight="1">
      <c r="E741" s="23"/>
      <c r="K741" s="23"/>
    </row>
    <row r="742" spans="5:11" ht="15.75" customHeight="1">
      <c r="E742" s="23"/>
      <c r="K742" s="23"/>
    </row>
    <row r="743" spans="5:11" ht="15.75" customHeight="1">
      <c r="E743" s="23"/>
      <c r="K743" s="23"/>
    </row>
    <row r="744" spans="5:11" ht="15.75" customHeight="1">
      <c r="E744" s="23"/>
      <c r="K744" s="23"/>
    </row>
    <row r="745" spans="5:11" ht="15.75" customHeight="1">
      <c r="E745" s="23"/>
      <c r="K745" s="23"/>
    </row>
    <row r="746" spans="5:11" ht="15.75" customHeight="1">
      <c r="E746" s="23"/>
      <c r="K746" s="23"/>
    </row>
    <row r="747" spans="5:11" ht="15.75" customHeight="1">
      <c r="E747" s="23"/>
      <c r="K747" s="23"/>
    </row>
    <row r="748" spans="5:11" ht="15.75" customHeight="1">
      <c r="E748" s="23"/>
      <c r="K748" s="23"/>
    </row>
    <row r="749" spans="5:11" ht="15.75" customHeight="1">
      <c r="E749" s="23"/>
      <c r="K749" s="23"/>
    </row>
    <row r="750" spans="5:11" ht="15.75" customHeight="1">
      <c r="E750" s="23"/>
      <c r="K750" s="23"/>
    </row>
    <row r="751" spans="5:11" ht="15.75" customHeight="1">
      <c r="E751" s="23"/>
      <c r="K751" s="23"/>
    </row>
    <row r="752" spans="5:11" ht="15.75" customHeight="1">
      <c r="E752" s="23"/>
      <c r="K752" s="23"/>
    </row>
    <row r="753" spans="5:11" ht="15.75" customHeight="1">
      <c r="E753" s="23"/>
      <c r="K753" s="23"/>
    </row>
    <row r="754" spans="5:11" ht="15.75" customHeight="1">
      <c r="E754" s="23"/>
      <c r="K754" s="23"/>
    </row>
    <row r="755" spans="5:11" ht="15.75" customHeight="1">
      <c r="E755" s="23"/>
      <c r="K755" s="23"/>
    </row>
    <row r="756" spans="5:11" ht="15.75" customHeight="1">
      <c r="E756" s="23"/>
      <c r="K756" s="23"/>
    </row>
    <row r="757" spans="5:11" ht="15.75" customHeight="1">
      <c r="E757" s="23"/>
      <c r="K757" s="23"/>
    </row>
    <row r="758" spans="5:11" ht="15.75" customHeight="1">
      <c r="E758" s="23"/>
      <c r="K758" s="23"/>
    </row>
    <row r="759" spans="5:11" ht="15.75" customHeight="1">
      <c r="E759" s="23"/>
      <c r="K759" s="23"/>
    </row>
    <row r="760" spans="5:11" ht="15.75" customHeight="1">
      <c r="E760" s="23"/>
      <c r="K760" s="23"/>
    </row>
    <row r="761" spans="5:11" ht="15.75" customHeight="1">
      <c r="E761" s="23"/>
      <c r="K761" s="23"/>
    </row>
    <row r="762" spans="5:11" ht="15.75" customHeight="1">
      <c r="E762" s="23"/>
      <c r="K762" s="23"/>
    </row>
    <row r="763" spans="5:11" ht="15.75" customHeight="1">
      <c r="E763" s="23"/>
      <c r="K763" s="23"/>
    </row>
    <row r="764" spans="5:11" ht="15.75" customHeight="1">
      <c r="E764" s="23"/>
      <c r="K764" s="23"/>
    </row>
    <row r="765" spans="5:11" ht="15.75" customHeight="1">
      <c r="E765" s="23"/>
      <c r="K765" s="23"/>
    </row>
    <row r="766" spans="5:11" ht="15.75" customHeight="1">
      <c r="E766" s="23"/>
      <c r="K766" s="23"/>
    </row>
    <row r="767" spans="5:11" ht="15.75" customHeight="1">
      <c r="E767" s="23"/>
      <c r="K767" s="23"/>
    </row>
    <row r="768" spans="5:11" ht="15.75" customHeight="1">
      <c r="E768" s="23"/>
      <c r="K768" s="23"/>
    </row>
    <row r="769" spans="5:11" ht="15.75" customHeight="1">
      <c r="E769" s="23"/>
      <c r="K769" s="23"/>
    </row>
    <row r="770" spans="5:11" ht="15.75" customHeight="1">
      <c r="E770" s="23"/>
      <c r="K770" s="23"/>
    </row>
    <row r="771" spans="5:11" ht="15.75" customHeight="1">
      <c r="E771" s="23"/>
      <c r="K771" s="23"/>
    </row>
    <row r="772" spans="5:11" ht="15.75" customHeight="1">
      <c r="E772" s="23"/>
      <c r="K772" s="23"/>
    </row>
    <row r="773" spans="5:11" ht="15.75" customHeight="1">
      <c r="E773" s="23"/>
      <c r="K773" s="23"/>
    </row>
    <row r="774" spans="5:11" ht="15.75" customHeight="1">
      <c r="E774" s="23"/>
      <c r="K774" s="23"/>
    </row>
    <row r="775" spans="5:11" ht="15.75" customHeight="1">
      <c r="E775" s="23"/>
      <c r="K775" s="23"/>
    </row>
    <row r="776" spans="5:11" ht="15.75" customHeight="1">
      <c r="E776" s="23"/>
      <c r="K776" s="23"/>
    </row>
    <row r="777" spans="5:11" ht="15.75" customHeight="1">
      <c r="E777" s="23"/>
      <c r="K777" s="23"/>
    </row>
    <row r="778" spans="5:11" ht="15.75" customHeight="1">
      <c r="E778" s="23"/>
      <c r="K778" s="23"/>
    </row>
    <row r="779" spans="5:11" ht="15.75" customHeight="1">
      <c r="E779" s="23"/>
      <c r="K779" s="23"/>
    </row>
    <row r="780" spans="5:11" ht="15.75" customHeight="1">
      <c r="E780" s="23"/>
      <c r="K780" s="23"/>
    </row>
    <row r="781" spans="5:11" ht="15.75" customHeight="1">
      <c r="E781" s="23"/>
      <c r="K781" s="23"/>
    </row>
    <row r="782" spans="5:11" ht="15.75" customHeight="1">
      <c r="E782" s="23"/>
      <c r="K782" s="23"/>
    </row>
    <row r="783" spans="5:11" ht="15.75" customHeight="1">
      <c r="E783" s="23"/>
      <c r="K783" s="23"/>
    </row>
    <row r="784" spans="5:11" ht="15.75" customHeight="1">
      <c r="E784" s="23"/>
      <c r="K784" s="23"/>
    </row>
    <row r="785" spans="5:11" ht="15.75" customHeight="1">
      <c r="E785" s="23"/>
      <c r="K785" s="23"/>
    </row>
    <row r="786" spans="5:11" ht="15.75" customHeight="1">
      <c r="E786" s="23"/>
      <c r="K786" s="23"/>
    </row>
    <row r="787" spans="5:11" ht="15.75" customHeight="1">
      <c r="E787" s="23"/>
      <c r="K787" s="23"/>
    </row>
    <row r="788" spans="5:11" ht="15.75" customHeight="1">
      <c r="E788" s="23"/>
      <c r="K788" s="23"/>
    </row>
    <row r="789" spans="5:11" ht="15.75" customHeight="1">
      <c r="E789" s="23"/>
      <c r="K789" s="23"/>
    </row>
    <row r="790" spans="5:11" ht="15.75" customHeight="1">
      <c r="E790" s="23"/>
      <c r="K790" s="23"/>
    </row>
    <row r="791" spans="5:11" ht="15.75" customHeight="1">
      <c r="E791" s="23"/>
      <c r="K791" s="23"/>
    </row>
    <row r="792" spans="5:11" ht="15.75" customHeight="1">
      <c r="E792" s="23"/>
      <c r="K792" s="23"/>
    </row>
    <row r="793" spans="5:11" ht="15.75" customHeight="1">
      <c r="E793" s="23"/>
      <c r="K793" s="23"/>
    </row>
    <row r="794" spans="5:11" ht="15.75" customHeight="1">
      <c r="E794" s="23"/>
      <c r="K794" s="23"/>
    </row>
    <row r="795" spans="5:11" ht="15.75" customHeight="1">
      <c r="E795" s="23"/>
      <c r="K795" s="23"/>
    </row>
    <row r="796" spans="5:11" ht="15.75" customHeight="1">
      <c r="E796" s="23"/>
      <c r="K796" s="23"/>
    </row>
    <row r="797" spans="5:11" ht="15.75" customHeight="1">
      <c r="E797" s="23"/>
      <c r="K797" s="23"/>
    </row>
    <row r="798" spans="5:11" ht="15.75" customHeight="1">
      <c r="E798" s="23"/>
      <c r="K798" s="23"/>
    </row>
    <row r="799" spans="5:11" ht="15.75" customHeight="1">
      <c r="E799" s="23"/>
      <c r="K799" s="23"/>
    </row>
    <row r="800" spans="5:11" ht="15.75" customHeight="1">
      <c r="E800" s="23"/>
      <c r="K800" s="23"/>
    </row>
    <row r="801" spans="5:11" ht="15.75" customHeight="1">
      <c r="E801" s="23"/>
      <c r="K801" s="23"/>
    </row>
    <row r="802" spans="5:11" ht="15.75" customHeight="1">
      <c r="E802" s="23"/>
      <c r="K802" s="23"/>
    </row>
    <row r="803" spans="5:11" ht="15.75" customHeight="1">
      <c r="E803" s="23"/>
      <c r="K803" s="23"/>
    </row>
    <row r="804" spans="5:11" ht="15.75" customHeight="1">
      <c r="E804" s="23"/>
      <c r="K804" s="23"/>
    </row>
    <row r="805" spans="5:11" ht="15.75" customHeight="1">
      <c r="E805" s="23"/>
      <c r="K805" s="23"/>
    </row>
    <row r="806" spans="5:11" ht="15.75" customHeight="1">
      <c r="E806" s="23"/>
      <c r="K806" s="23"/>
    </row>
    <row r="807" spans="5:11" ht="15.75" customHeight="1">
      <c r="E807" s="23"/>
      <c r="K807" s="23"/>
    </row>
    <row r="808" spans="5:11" ht="15.75" customHeight="1">
      <c r="E808" s="23"/>
      <c r="K808" s="23"/>
    </row>
    <row r="809" spans="5:11" ht="15.75" customHeight="1">
      <c r="E809" s="23"/>
      <c r="K809" s="23"/>
    </row>
    <row r="810" spans="5:11" ht="15.75" customHeight="1">
      <c r="E810" s="23"/>
      <c r="K810" s="23"/>
    </row>
    <row r="811" spans="5:11" ht="15.75" customHeight="1">
      <c r="E811" s="23"/>
      <c r="K811" s="23"/>
    </row>
    <row r="812" spans="5:11" ht="15.75" customHeight="1">
      <c r="E812" s="23"/>
      <c r="K812" s="23"/>
    </row>
    <row r="813" spans="5:11" ht="15.75" customHeight="1">
      <c r="E813" s="23"/>
      <c r="K813" s="23"/>
    </row>
    <row r="814" spans="5:11" ht="15.75" customHeight="1">
      <c r="E814" s="23"/>
      <c r="K814" s="23"/>
    </row>
    <row r="815" spans="5:11" ht="15.75" customHeight="1">
      <c r="E815" s="23"/>
      <c r="K815" s="23"/>
    </row>
    <row r="816" spans="5:11" ht="15.75" customHeight="1">
      <c r="E816" s="23"/>
      <c r="K816" s="23"/>
    </row>
    <row r="817" spans="5:11" ht="15.75" customHeight="1">
      <c r="E817" s="23"/>
      <c r="K817" s="23"/>
    </row>
    <row r="818" spans="5:11" ht="15.75" customHeight="1">
      <c r="E818" s="23"/>
      <c r="K818" s="23"/>
    </row>
    <row r="819" spans="5:11" ht="15.75" customHeight="1">
      <c r="E819" s="23"/>
      <c r="K819" s="23"/>
    </row>
    <row r="820" spans="5:11" ht="15.75" customHeight="1">
      <c r="E820" s="23"/>
      <c r="K820" s="23"/>
    </row>
    <row r="821" spans="5:11" ht="15.75" customHeight="1">
      <c r="E821" s="23"/>
      <c r="K821" s="23"/>
    </row>
    <row r="822" spans="5:11" ht="15.75" customHeight="1">
      <c r="E822" s="23"/>
      <c r="K822" s="23"/>
    </row>
    <row r="823" spans="5:11" ht="15.75" customHeight="1">
      <c r="E823" s="23"/>
      <c r="K823" s="23"/>
    </row>
    <row r="824" spans="5:11" ht="15.75" customHeight="1">
      <c r="E824" s="23"/>
      <c r="K824" s="23"/>
    </row>
    <row r="825" spans="5:11" ht="15.75" customHeight="1">
      <c r="E825" s="23"/>
      <c r="K825" s="23"/>
    </row>
    <row r="826" spans="5:11" ht="15.75" customHeight="1">
      <c r="E826" s="23"/>
      <c r="K826" s="23"/>
    </row>
    <row r="827" spans="5:11" ht="15.75" customHeight="1">
      <c r="E827" s="23"/>
      <c r="K827" s="23"/>
    </row>
    <row r="828" spans="5:11" ht="15.75" customHeight="1">
      <c r="E828" s="23"/>
      <c r="K828" s="23"/>
    </row>
    <row r="829" spans="5:11" ht="15.75" customHeight="1">
      <c r="E829" s="23"/>
      <c r="K829" s="23"/>
    </row>
    <row r="830" spans="5:11" ht="15.75" customHeight="1">
      <c r="E830" s="23"/>
      <c r="K830" s="23"/>
    </row>
    <row r="831" spans="5:11" ht="15.75" customHeight="1">
      <c r="E831" s="23"/>
      <c r="K831" s="23"/>
    </row>
    <row r="832" spans="5:11" ht="15.75" customHeight="1">
      <c r="E832" s="23"/>
      <c r="K832" s="23"/>
    </row>
    <row r="833" spans="5:11" ht="15.75" customHeight="1">
      <c r="E833" s="23"/>
      <c r="K833" s="23"/>
    </row>
    <row r="834" spans="5:11" ht="15.75" customHeight="1">
      <c r="E834" s="23"/>
      <c r="K834" s="23"/>
    </row>
    <row r="835" spans="5:11" ht="15.75" customHeight="1">
      <c r="E835" s="23"/>
      <c r="K835" s="23"/>
    </row>
    <row r="836" spans="5:11" ht="15.75" customHeight="1">
      <c r="E836" s="23"/>
      <c r="K836" s="23"/>
    </row>
    <row r="837" spans="5:11" ht="15.75" customHeight="1">
      <c r="E837" s="23"/>
      <c r="K837" s="23"/>
    </row>
    <row r="838" spans="5:11" ht="15.75" customHeight="1">
      <c r="E838" s="23"/>
      <c r="K838" s="23"/>
    </row>
    <row r="839" spans="5:11" ht="15.75" customHeight="1">
      <c r="E839" s="23"/>
      <c r="K839" s="23"/>
    </row>
    <row r="840" spans="5:11" ht="15.75" customHeight="1">
      <c r="E840" s="23"/>
      <c r="K840" s="23"/>
    </row>
    <row r="841" spans="5:11" ht="15.75" customHeight="1">
      <c r="E841" s="23"/>
      <c r="K841" s="23"/>
    </row>
    <row r="842" spans="5:11" ht="15.75" customHeight="1">
      <c r="E842" s="23"/>
      <c r="K842" s="23"/>
    </row>
    <row r="843" spans="5:11" ht="15.75" customHeight="1">
      <c r="E843" s="23"/>
      <c r="K843" s="23"/>
    </row>
    <row r="844" spans="5:11" ht="15.75" customHeight="1">
      <c r="E844" s="23"/>
      <c r="K844" s="23"/>
    </row>
    <row r="845" spans="5:11" ht="15.75" customHeight="1">
      <c r="E845" s="23"/>
      <c r="K845" s="23"/>
    </row>
    <row r="846" spans="5:11" ht="15.75" customHeight="1">
      <c r="E846" s="23"/>
      <c r="K846" s="23"/>
    </row>
    <row r="847" spans="5:11" ht="15.75" customHeight="1">
      <c r="E847" s="23"/>
      <c r="K847" s="23"/>
    </row>
    <row r="848" spans="5:11" ht="15.75" customHeight="1">
      <c r="E848" s="23"/>
      <c r="K848" s="23"/>
    </row>
    <row r="849" spans="5:11" ht="15.75" customHeight="1">
      <c r="E849" s="23"/>
      <c r="K849" s="23"/>
    </row>
    <row r="850" spans="5:11" ht="15.75" customHeight="1">
      <c r="E850" s="23"/>
      <c r="K850" s="23"/>
    </row>
    <row r="851" spans="5:11" ht="15.75" customHeight="1">
      <c r="E851" s="23"/>
      <c r="K851" s="23"/>
    </row>
    <row r="852" spans="5:11" ht="15.75" customHeight="1">
      <c r="E852" s="23"/>
      <c r="K852" s="23"/>
    </row>
    <row r="853" spans="5:11" ht="15.75" customHeight="1">
      <c r="E853" s="23"/>
      <c r="K853" s="23"/>
    </row>
    <row r="854" spans="5:11" ht="15.75" customHeight="1">
      <c r="E854" s="23"/>
      <c r="K854" s="23"/>
    </row>
    <row r="855" spans="5:11" ht="15.75" customHeight="1">
      <c r="E855" s="23"/>
      <c r="K855" s="23"/>
    </row>
    <row r="856" spans="5:11" ht="15.75" customHeight="1">
      <c r="E856" s="23"/>
      <c r="K856" s="23"/>
    </row>
    <row r="857" spans="5:11" ht="15.75" customHeight="1">
      <c r="E857" s="23"/>
      <c r="K857" s="23"/>
    </row>
    <row r="858" spans="5:11" ht="15.75" customHeight="1">
      <c r="E858" s="23"/>
      <c r="K858" s="23"/>
    </row>
    <row r="859" spans="5:11" ht="15.75" customHeight="1">
      <c r="E859" s="23"/>
      <c r="K859" s="23"/>
    </row>
    <row r="860" spans="5:11" ht="15.75" customHeight="1">
      <c r="E860" s="23"/>
      <c r="K860" s="23"/>
    </row>
    <row r="861" spans="5:11" ht="15.75" customHeight="1">
      <c r="E861" s="23"/>
      <c r="K861" s="23"/>
    </row>
    <row r="862" spans="5:11" ht="15.75" customHeight="1">
      <c r="E862" s="23"/>
      <c r="K862" s="23"/>
    </row>
    <row r="863" spans="5:11" ht="15.75" customHeight="1">
      <c r="E863" s="23"/>
      <c r="K863" s="23"/>
    </row>
    <row r="864" spans="5:11" ht="15.75" customHeight="1">
      <c r="E864" s="23"/>
      <c r="K864" s="23"/>
    </row>
    <row r="865" spans="5:11" ht="15.75" customHeight="1">
      <c r="E865" s="23"/>
      <c r="K865" s="23"/>
    </row>
    <row r="866" spans="5:11" ht="15.75" customHeight="1">
      <c r="E866" s="23"/>
      <c r="K866" s="23"/>
    </row>
    <row r="867" spans="5:11" ht="15.75" customHeight="1">
      <c r="E867" s="23"/>
      <c r="K867" s="23"/>
    </row>
    <row r="868" spans="5:11" ht="15.75" customHeight="1">
      <c r="E868" s="23"/>
      <c r="K868" s="23"/>
    </row>
    <row r="869" spans="5:11" ht="15.75" customHeight="1">
      <c r="E869" s="23"/>
      <c r="K869" s="23"/>
    </row>
    <row r="870" spans="5:11" ht="15.75" customHeight="1">
      <c r="E870" s="23"/>
      <c r="K870" s="23"/>
    </row>
    <row r="871" spans="5:11" ht="15.75" customHeight="1">
      <c r="E871" s="23"/>
      <c r="K871" s="23"/>
    </row>
    <row r="872" spans="5:11" ht="15.75" customHeight="1">
      <c r="E872" s="23"/>
      <c r="K872" s="23"/>
    </row>
    <row r="873" spans="5:11" ht="15.75" customHeight="1">
      <c r="E873" s="23"/>
      <c r="K873" s="23"/>
    </row>
    <row r="874" spans="5:11" ht="15.75" customHeight="1">
      <c r="E874" s="23"/>
      <c r="K874" s="23"/>
    </row>
    <row r="875" spans="5:11" ht="15.75" customHeight="1">
      <c r="E875" s="23"/>
      <c r="K875" s="23"/>
    </row>
    <row r="876" spans="5:11" ht="15.75" customHeight="1">
      <c r="E876" s="23"/>
      <c r="K876" s="23"/>
    </row>
    <row r="877" spans="5:11" ht="15.75" customHeight="1">
      <c r="E877" s="23"/>
      <c r="K877" s="23"/>
    </row>
    <row r="878" spans="5:11" ht="15.75" customHeight="1">
      <c r="E878" s="23"/>
      <c r="K878" s="23"/>
    </row>
    <row r="879" spans="5:11" ht="15.75" customHeight="1">
      <c r="E879" s="23"/>
      <c r="K879" s="23"/>
    </row>
    <row r="880" spans="5:11" ht="15.75" customHeight="1">
      <c r="E880" s="23"/>
      <c r="K880" s="23"/>
    </row>
    <row r="881" spans="5:11" ht="15.75" customHeight="1">
      <c r="E881" s="23"/>
      <c r="K881" s="23"/>
    </row>
    <row r="882" spans="5:11" ht="15.75" customHeight="1">
      <c r="E882" s="23"/>
      <c r="K882" s="23"/>
    </row>
    <row r="883" spans="5:11" ht="15.75" customHeight="1">
      <c r="E883" s="23"/>
      <c r="K883" s="23"/>
    </row>
    <row r="884" spans="5:11" ht="15.75" customHeight="1">
      <c r="E884" s="23"/>
      <c r="K884" s="23"/>
    </row>
    <row r="885" spans="5:11" ht="15.75" customHeight="1">
      <c r="E885" s="23"/>
      <c r="K885" s="23"/>
    </row>
    <row r="886" spans="5:11" ht="15.75" customHeight="1">
      <c r="E886" s="23"/>
      <c r="K886" s="23"/>
    </row>
    <row r="887" spans="5:11" ht="15.75" customHeight="1">
      <c r="E887" s="23"/>
      <c r="K887" s="23"/>
    </row>
    <row r="888" spans="5:11" ht="15.75" customHeight="1">
      <c r="E888" s="23"/>
      <c r="K888" s="23"/>
    </row>
    <row r="889" spans="5:11" ht="15.75" customHeight="1">
      <c r="E889" s="23"/>
      <c r="K889" s="23"/>
    </row>
    <row r="890" spans="5:11" ht="15.75" customHeight="1">
      <c r="E890" s="23"/>
      <c r="K890" s="23"/>
    </row>
    <row r="891" spans="5:11" ht="15.75" customHeight="1">
      <c r="E891" s="23"/>
      <c r="K891" s="23"/>
    </row>
    <row r="892" spans="5:11" ht="15.75" customHeight="1">
      <c r="E892" s="23"/>
      <c r="K892" s="23"/>
    </row>
    <row r="893" spans="5:11" ht="15.75" customHeight="1">
      <c r="E893" s="23"/>
      <c r="K893" s="23"/>
    </row>
    <row r="894" spans="5:11" ht="15.75" customHeight="1">
      <c r="E894" s="23"/>
      <c r="K894" s="23"/>
    </row>
    <row r="895" spans="5:11" ht="15.75" customHeight="1">
      <c r="E895" s="23"/>
      <c r="K895" s="23"/>
    </row>
    <row r="896" spans="5:11" ht="15.75" customHeight="1">
      <c r="E896" s="23"/>
      <c r="K896" s="23"/>
    </row>
    <row r="897" spans="5:11" ht="15.75" customHeight="1">
      <c r="E897" s="23"/>
      <c r="K897" s="23"/>
    </row>
    <row r="898" spans="5:11" ht="15.75" customHeight="1">
      <c r="E898" s="23"/>
      <c r="K898" s="23"/>
    </row>
    <row r="899" spans="5:11" ht="15.75" customHeight="1">
      <c r="E899" s="23"/>
      <c r="K899" s="23"/>
    </row>
    <row r="900" spans="5:11" ht="15.75" customHeight="1">
      <c r="E900" s="23"/>
      <c r="K900" s="23"/>
    </row>
    <row r="901" spans="5:11" ht="15.75" customHeight="1">
      <c r="E901" s="23"/>
      <c r="K901" s="23"/>
    </row>
    <row r="902" spans="5:11" ht="15.75" customHeight="1">
      <c r="E902" s="23"/>
      <c r="K902" s="23"/>
    </row>
    <row r="903" spans="5:11" ht="15.75" customHeight="1">
      <c r="E903" s="23"/>
      <c r="K903" s="23"/>
    </row>
    <row r="904" spans="5:11" ht="15.75" customHeight="1">
      <c r="E904" s="23"/>
      <c r="K904" s="23"/>
    </row>
    <row r="905" spans="5:11" ht="15.75" customHeight="1">
      <c r="E905" s="23"/>
      <c r="K905" s="23"/>
    </row>
    <row r="906" spans="5:11" ht="15.75" customHeight="1">
      <c r="E906" s="23"/>
      <c r="K906" s="23"/>
    </row>
    <row r="907" spans="5:11" ht="15.75" customHeight="1">
      <c r="E907" s="23"/>
      <c r="K907" s="23"/>
    </row>
    <row r="908" spans="5:11" ht="15.75" customHeight="1">
      <c r="E908" s="23"/>
      <c r="K908" s="23"/>
    </row>
    <row r="909" spans="5:11" ht="15.75" customHeight="1">
      <c r="E909" s="23"/>
      <c r="K909" s="23"/>
    </row>
    <row r="910" spans="5:11" ht="15.75" customHeight="1">
      <c r="E910" s="23"/>
      <c r="K910" s="23"/>
    </row>
    <row r="911" spans="5:11" ht="15.75" customHeight="1">
      <c r="E911" s="23"/>
      <c r="K911" s="23"/>
    </row>
    <row r="912" spans="5:11" ht="15.75" customHeight="1">
      <c r="E912" s="23"/>
      <c r="K912" s="23"/>
    </row>
    <row r="913" spans="5:11" ht="15.75" customHeight="1">
      <c r="E913" s="23"/>
      <c r="K913" s="23"/>
    </row>
    <row r="914" spans="5:11" ht="15.75" customHeight="1">
      <c r="E914" s="23"/>
      <c r="K914" s="23"/>
    </row>
    <row r="915" spans="5:11" ht="15.75" customHeight="1">
      <c r="E915" s="23"/>
      <c r="K915" s="23"/>
    </row>
    <row r="916" spans="5:11" ht="15.75" customHeight="1">
      <c r="E916" s="23"/>
      <c r="K916" s="23"/>
    </row>
    <row r="917" spans="5:11" ht="15.75" customHeight="1">
      <c r="E917" s="23"/>
      <c r="K917" s="23"/>
    </row>
    <row r="918" spans="5:11" ht="15.75" customHeight="1">
      <c r="E918" s="23"/>
      <c r="K918" s="23"/>
    </row>
    <row r="919" spans="5:11" ht="15.75" customHeight="1">
      <c r="E919" s="23"/>
      <c r="K919" s="23"/>
    </row>
    <row r="920" spans="5:11" ht="15.75" customHeight="1">
      <c r="E920" s="23"/>
      <c r="K920" s="23"/>
    </row>
    <row r="921" spans="5:11" ht="15.75" customHeight="1">
      <c r="E921" s="23"/>
      <c r="K921" s="23"/>
    </row>
    <row r="922" spans="5:11" ht="15.75" customHeight="1">
      <c r="E922" s="23"/>
      <c r="K922" s="23"/>
    </row>
    <row r="923" spans="5:11" ht="15.75" customHeight="1">
      <c r="E923" s="23"/>
      <c r="K923" s="23"/>
    </row>
    <row r="924" spans="5:11" ht="15.75" customHeight="1">
      <c r="E924" s="23"/>
      <c r="K924" s="23"/>
    </row>
    <row r="925" spans="5:11" ht="15.75" customHeight="1">
      <c r="E925" s="23"/>
      <c r="K925" s="23"/>
    </row>
    <row r="926" spans="5:11" ht="15.75" customHeight="1">
      <c r="E926" s="23"/>
      <c r="K926" s="23"/>
    </row>
    <row r="927" spans="5:11" ht="15.75" customHeight="1">
      <c r="E927" s="23"/>
      <c r="K927" s="23"/>
    </row>
    <row r="928" spans="5:11" ht="15.75" customHeight="1">
      <c r="E928" s="23"/>
      <c r="K928" s="23"/>
    </row>
    <row r="929" spans="5:11" ht="15.75" customHeight="1">
      <c r="E929" s="23"/>
      <c r="K929" s="23"/>
    </row>
    <row r="930" spans="5:11" ht="15.75" customHeight="1">
      <c r="E930" s="23"/>
      <c r="K930" s="23"/>
    </row>
    <row r="931" spans="5:11" ht="15.75" customHeight="1">
      <c r="E931" s="23"/>
      <c r="K931" s="23"/>
    </row>
    <row r="932" spans="5:11" ht="15.75" customHeight="1">
      <c r="E932" s="23"/>
      <c r="K932" s="23"/>
    </row>
    <row r="933" spans="5:11" ht="15.75" customHeight="1">
      <c r="E933" s="23"/>
      <c r="K933" s="23"/>
    </row>
    <row r="934" spans="5:11" ht="15.75" customHeight="1">
      <c r="E934" s="23"/>
      <c r="K934" s="23"/>
    </row>
    <row r="935" spans="5:11" ht="15.75" customHeight="1">
      <c r="E935" s="23"/>
      <c r="K935" s="23"/>
    </row>
    <row r="936" spans="5:11" ht="15.75" customHeight="1">
      <c r="E936" s="23"/>
      <c r="K936" s="23"/>
    </row>
    <row r="937" spans="5:11" ht="15.75" customHeight="1">
      <c r="E937" s="23"/>
      <c r="K937" s="23"/>
    </row>
    <row r="938" spans="5:11" ht="15.75" customHeight="1">
      <c r="E938" s="23"/>
      <c r="K938" s="23"/>
    </row>
    <row r="939" spans="5:11" ht="15.75" customHeight="1">
      <c r="E939" s="23"/>
      <c r="K939" s="23"/>
    </row>
    <row r="940" spans="5:11" ht="15.75" customHeight="1">
      <c r="E940" s="23"/>
      <c r="K940" s="23"/>
    </row>
    <row r="941" spans="5:11" ht="15.75" customHeight="1">
      <c r="E941" s="23"/>
      <c r="K941" s="23"/>
    </row>
    <row r="942" spans="5:11" ht="15.75" customHeight="1">
      <c r="E942" s="23"/>
      <c r="K942" s="23"/>
    </row>
    <row r="943" spans="5:11" ht="15.75" customHeight="1">
      <c r="E943" s="23"/>
      <c r="K943" s="23"/>
    </row>
    <row r="944" spans="5:11" ht="15.75" customHeight="1">
      <c r="E944" s="23"/>
      <c r="K944" s="23"/>
    </row>
    <row r="945" spans="5:11" ht="15.75" customHeight="1">
      <c r="E945" s="23"/>
      <c r="K945" s="23"/>
    </row>
    <row r="946" spans="5:11" ht="15.75" customHeight="1">
      <c r="E946" s="23"/>
      <c r="K946" s="23"/>
    </row>
    <row r="947" spans="5:11" ht="15.75" customHeight="1">
      <c r="E947" s="23"/>
      <c r="K947" s="23"/>
    </row>
    <row r="948" spans="5:11" ht="15.75" customHeight="1">
      <c r="E948" s="23"/>
      <c r="K948" s="23"/>
    </row>
    <row r="949" spans="5:11" ht="15.75" customHeight="1">
      <c r="E949" s="23"/>
      <c r="K949" s="23"/>
    </row>
    <row r="950" spans="5:11" ht="15.75" customHeight="1">
      <c r="E950" s="23"/>
      <c r="K950" s="23"/>
    </row>
    <row r="951" spans="5:11" ht="15.75" customHeight="1">
      <c r="E951" s="23"/>
      <c r="K951" s="23"/>
    </row>
    <row r="952" spans="5:11" ht="15.75" customHeight="1">
      <c r="E952" s="23"/>
      <c r="K952" s="23"/>
    </row>
    <row r="953" spans="5:11" ht="15.75" customHeight="1">
      <c r="E953" s="23"/>
      <c r="K953" s="23"/>
    </row>
    <row r="954" spans="5:11" ht="15.75" customHeight="1">
      <c r="E954" s="23"/>
      <c r="K954" s="23"/>
    </row>
    <row r="955" spans="5:11" ht="15.75" customHeight="1">
      <c r="E955" s="23"/>
      <c r="K955" s="23"/>
    </row>
    <row r="956" spans="5:11" ht="15.75" customHeight="1">
      <c r="E956" s="23"/>
      <c r="K956" s="23"/>
    </row>
    <row r="957" spans="5:11" ht="15.75" customHeight="1">
      <c r="E957" s="23"/>
      <c r="K957" s="23"/>
    </row>
    <row r="958" spans="5:11" ht="15.75" customHeight="1">
      <c r="E958" s="23"/>
      <c r="K958" s="23"/>
    </row>
    <row r="959" spans="5:11" ht="15.75" customHeight="1">
      <c r="E959" s="23"/>
      <c r="K959" s="23"/>
    </row>
    <row r="960" spans="5:11" ht="15.75" customHeight="1">
      <c r="E960" s="23"/>
      <c r="K960" s="23"/>
    </row>
    <row r="961" spans="5:11" ht="15.75" customHeight="1">
      <c r="E961" s="23"/>
      <c r="K961" s="23"/>
    </row>
    <row r="962" spans="5:11" ht="15.75" customHeight="1">
      <c r="E962" s="23"/>
      <c r="K962" s="23"/>
    </row>
    <row r="963" spans="5:11" ht="15.75" customHeight="1">
      <c r="E963" s="23"/>
      <c r="K963" s="23"/>
    </row>
    <row r="964" spans="5:11" ht="15.75" customHeight="1">
      <c r="E964" s="23"/>
      <c r="K964" s="23"/>
    </row>
    <row r="965" spans="5:11" ht="15.75" customHeight="1">
      <c r="E965" s="23"/>
      <c r="K965" s="23"/>
    </row>
    <row r="966" spans="5:11" ht="15.75" customHeight="1">
      <c r="E966" s="23"/>
      <c r="K966" s="23"/>
    </row>
    <row r="967" spans="5:11" ht="15.75" customHeight="1">
      <c r="E967" s="23"/>
      <c r="K967" s="23"/>
    </row>
    <row r="968" spans="5:11" ht="15.75" customHeight="1">
      <c r="E968" s="23"/>
      <c r="K968" s="23"/>
    </row>
    <row r="969" spans="5:11" ht="15.75" customHeight="1">
      <c r="E969" s="23"/>
      <c r="K969" s="23"/>
    </row>
    <row r="970" spans="5:11" ht="15.75" customHeight="1">
      <c r="E970" s="23"/>
      <c r="K970" s="23"/>
    </row>
    <row r="971" spans="5:11" ht="15.75" customHeight="1">
      <c r="E971" s="23"/>
      <c r="K971" s="23"/>
    </row>
    <row r="972" spans="5:11" ht="15.75" customHeight="1">
      <c r="E972" s="23"/>
      <c r="K972" s="23"/>
    </row>
    <row r="973" spans="5:11" ht="15.75" customHeight="1">
      <c r="E973" s="23"/>
      <c r="K973" s="23"/>
    </row>
    <row r="974" spans="5:11" ht="15.75" customHeight="1">
      <c r="E974" s="23"/>
      <c r="K974" s="23"/>
    </row>
    <row r="975" spans="5:11" ht="15.75" customHeight="1">
      <c r="E975" s="23"/>
      <c r="K975" s="23"/>
    </row>
    <row r="976" spans="5:11" ht="15.75" customHeight="1">
      <c r="E976" s="23"/>
      <c r="K976" s="23"/>
    </row>
    <row r="977" spans="5:11" ht="15.75" customHeight="1">
      <c r="E977" s="23"/>
      <c r="K977" s="23"/>
    </row>
    <row r="978" spans="5:11" ht="15.75" customHeight="1">
      <c r="E978" s="23"/>
      <c r="K978" s="23"/>
    </row>
    <row r="979" spans="5:11" ht="15.75" customHeight="1">
      <c r="E979" s="23"/>
      <c r="K979" s="23"/>
    </row>
    <row r="980" spans="5:11" ht="15.75" customHeight="1">
      <c r="E980" s="23"/>
      <c r="K980" s="23"/>
    </row>
    <row r="981" spans="5:11" ht="15.75" customHeight="1">
      <c r="E981" s="23"/>
      <c r="K981" s="23"/>
    </row>
    <row r="982" spans="5:11" ht="15.75" customHeight="1">
      <c r="E982" s="23"/>
      <c r="K982" s="23"/>
    </row>
    <row r="983" spans="5:11" ht="15.75" customHeight="1">
      <c r="E983" s="23"/>
      <c r="K983" s="23"/>
    </row>
    <row r="984" spans="5:11" ht="15.75" customHeight="1">
      <c r="E984" s="23"/>
      <c r="K984" s="23"/>
    </row>
    <row r="985" spans="5:11" ht="15.75" customHeight="1">
      <c r="E985" s="23"/>
      <c r="K985" s="23"/>
    </row>
    <row r="986" spans="5:11" ht="15.75" customHeight="1">
      <c r="E986" s="23"/>
      <c r="K986" s="23"/>
    </row>
    <row r="987" spans="5:11" ht="15.75" customHeight="1">
      <c r="E987" s="23"/>
      <c r="K987" s="23"/>
    </row>
    <row r="988" spans="5:11" ht="15.75" customHeight="1">
      <c r="E988" s="23"/>
      <c r="K988" s="23"/>
    </row>
    <row r="989" spans="5:11" ht="15.75" customHeight="1">
      <c r="E989" s="23"/>
      <c r="K989" s="23"/>
    </row>
    <row r="990" spans="5:11" ht="15.75" customHeight="1">
      <c r="E990" s="23"/>
      <c r="K990" s="23"/>
    </row>
    <row r="991" spans="5:11" ht="15.75" customHeight="1">
      <c r="E991" s="23"/>
      <c r="K991" s="23"/>
    </row>
    <row r="992" spans="5:11" ht="15.75" customHeight="1">
      <c r="E992" s="23"/>
      <c r="K992" s="23"/>
    </row>
    <row r="993" spans="5:11" ht="15.75" customHeight="1">
      <c r="E993" s="23"/>
      <c r="K993" s="23"/>
    </row>
    <row r="994" spans="5:11" ht="15.75" customHeight="1">
      <c r="E994" s="23"/>
      <c r="K994" s="23"/>
    </row>
    <row r="995" spans="5:11" ht="15.75" customHeight="1">
      <c r="E995" s="23"/>
      <c r="K995" s="23"/>
    </row>
    <row r="996" spans="5:11" ht="15.75" customHeight="1">
      <c r="E996" s="23"/>
      <c r="K996" s="23"/>
    </row>
    <row r="997" spans="5:11" ht="15.75" customHeight="1">
      <c r="E997" s="23"/>
      <c r="K997" s="23"/>
    </row>
    <row r="998" spans="5:11" ht="15.75" customHeight="1">
      <c r="E998" s="23"/>
      <c r="K998" s="23"/>
    </row>
    <row r="999" spans="5:11" ht="15.75" customHeight="1">
      <c r="E999" s="23"/>
      <c r="K999" s="23"/>
    </row>
    <row r="1000" spans="5:11" ht="15.75" customHeight="1">
      <c r="E1000" s="23"/>
      <c r="K1000" s="23"/>
    </row>
  </sheetData>
  <mergeCells count="8">
    <mergeCell ref="M5:P5"/>
    <mergeCell ref="A6:A7"/>
    <mergeCell ref="G6:G7"/>
    <mergeCell ref="M6:M7"/>
    <mergeCell ref="E6:E7"/>
    <mergeCell ref="K6:K7"/>
    <mergeCell ref="A5:E5"/>
    <mergeCell ref="G5:K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Company A</vt:lpstr>
      <vt:lpstr>Company B</vt:lpstr>
      <vt:lpstr>Guiding Sheet</vt:lpstr>
      <vt:lpstr>Key Comparables</vt:lpstr>
      <vt:lpstr>Company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user;Suryadeep Khungar</dc:creator>
  <cp:lastModifiedBy>user</cp:lastModifiedBy>
  <dcterms:created xsi:type="dcterms:W3CDTF">2024-01-31T13:26:51Z</dcterms:created>
  <dcterms:modified xsi:type="dcterms:W3CDTF">2024-01-31T14:19:56Z</dcterms:modified>
</cp:coreProperties>
</file>