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d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<sst xmlns="http://schemas.openxmlformats.org/spreadsheetml/2006/main" count="27" uniqueCount="27">
  <si>
    <t xml:space="preserve">india total population  </t>
  </si>
  <si>
    <t>population at risk</t>
  </si>
  <si>
    <t>% of risk of people</t>
  </si>
  <si>
    <t>reported malaria death</t>
  </si>
  <si>
    <r>
      <t xml:space="preserve">Total: </t>
    </r>
    <r>
      <rPr>
        <rFont val="Calibri"/>
        <i/>
        <sz val="9.0"/>
      </rPr>
      <t>P. falciparum</t>
    </r>
  </si>
  <si>
    <r>
      <t xml:space="preserve">Total: </t>
    </r>
    <r>
      <rPr>
        <rFont val="Calibri"/>
        <i/>
        <sz val="9.0"/>
      </rPr>
      <t>P. vivax</t>
    </r>
  </si>
  <si>
    <t>Total: mixed cases</t>
  </si>
  <si>
    <t>Total: other species</t>
  </si>
  <si>
    <t>Total malaria case</t>
  </si>
  <si>
    <t>P Vivax %</t>
  </si>
  <si>
    <t>P. fal %</t>
  </si>
  <si>
    <t>Microscopy examined</t>
  </si>
  <si>
    <t xml:space="preserve">RDT examination </t>
  </si>
  <si>
    <t>total test</t>
  </si>
  <si>
    <t>%microscopy test</t>
  </si>
  <si>
    <t>% rdt test</t>
  </si>
  <si>
    <t>Mean</t>
  </si>
  <si>
    <t>% people at risk</t>
  </si>
  <si>
    <t>x-xbar</t>
  </si>
  <si>
    <t>x - x bar square</t>
  </si>
  <si>
    <t xml:space="preserve">Mean </t>
  </si>
  <si>
    <t>% People at risk</t>
  </si>
  <si>
    <t xml:space="preserve">% P vivax </t>
  </si>
  <si>
    <t>% P falc</t>
  </si>
  <si>
    <t>% Mic</t>
  </si>
  <si>
    <t>% RDT</t>
  </si>
  <si>
    <t xml:space="preserve">Mean %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</si>
</sst>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9.0"/>
      <color theme="1"/>
      <name val="Calibri"/>
    </font>
    <font>
      <sz val="11.0"/>
      <color theme="1"/>
      <name val="Calibri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  <xf borderId="1" fillId="0" fontId="3" numFmtId="3" xfId="0" applyAlignment="1" applyBorder="1" applyFont="1" applyNumberFormat="1">
      <alignment horizontal="right" readingOrder="0" vertical="bottom"/>
    </xf>
    <xf borderId="0" fillId="0" fontId="2" numFmtId="3" xfId="0" applyAlignment="1" applyFont="1" applyNumberFormat="1">
      <alignment horizontal="right" vertical="bottom"/>
    </xf>
    <xf borderId="0" fillId="0" fontId="1" numFmtId="3" xfId="0" applyFont="1" applyNumberFormat="1"/>
    <xf borderId="0" fillId="0" fontId="1" numFmtId="3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3.29"/>
    <col customWidth="1" min="2" max="2" width="19.71"/>
    <col customWidth="1" min="3" max="3" width="15.57"/>
    <col customWidth="1" min="4" max="4" width="18.14"/>
    <col customWidth="1" min="5" max="5" width="20.29"/>
    <col customWidth="1" min="10" max="10" width="16.43"/>
    <col customWidth="1" min="13" max="13" width="19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2010.0</v>
      </c>
      <c r="B2" s="1">
        <v>1.2343E9</v>
      </c>
      <c r="C2" s="1">
        <v>1.153311084E9</v>
      </c>
      <c r="D2" s="4">
        <f t="shared" ref="D2:D10" si="1">(C2/B2)*100</f>
        <v>93.43847395</v>
      </c>
      <c r="E2" s="5">
        <v>1018.0</v>
      </c>
      <c r="F2" s="6">
        <v>830779.0</v>
      </c>
      <c r="G2" s="6">
        <v>765622.0</v>
      </c>
      <c r="H2" s="6">
        <v>3585.0</v>
      </c>
      <c r="I2" s="6">
        <v>0.0</v>
      </c>
      <c r="J2" s="7">
        <f t="shared" ref="J2:J10" si="2">sum(F2:I2)</f>
        <v>1599986</v>
      </c>
      <c r="K2" s="4">
        <f t="shared" ref="K2:K10" si="3">(G2/J2)*100</f>
        <v>47.8517937</v>
      </c>
      <c r="L2" s="4">
        <f t="shared" ref="L2:L10" si="4">(F2/J2)*100</f>
        <v>51.92414184</v>
      </c>
      <c r="M2" s="7">
        <v>1.08679429E8</v>
      </c>
      <c r="N2" s="8">
        <v>1.06E7</v>
      </c>
      <c r="O2" s="7">
        <f t="shared" ref="O2:O10" si="5">sum(M2:N2)</f>
        <v>119279429</v>
      </c>
      <c r="P2" s="4">
        <f t="shared" ref="P2:P10" si="6">(M2/O2)*100</f>
        <v>91.11330421</v>
      </c>
      <c r="Q2" s="4">
        <f t="shared" ref="Q2:Q10" si="7">(N2/O2)*100</f>
        <v>8.886695794</v>
      </c>
    </row>
    <row r="3">
      <c r="A3" s="1">
        <v>2011.0</v>
      </c>
      <c r="B3" s="1">
        <v>1.25E9</v>
      </c>
      <c r="C3" s="1">
        <v>1.168267799E9</v>
      </c>
      <c r="D3" s="4">
        <f t="shared" si="1"/>
        <v>93.46142392</v>
      </c>
      <c r="E3" s="1">
        <v>754.0</v>
      </c>
      <c r="F3" s="6">
        <v>662748.0</v>
      </c>
      <c r="G3" s="6">
        <v>645652.0</v>
      </c>
      <c r="H3" s="6">
        <v>2256.0</v>
      </c>
      <c r="I3" s="6">
        <v>0.0</v>
      </c>
      <c r="J3" s="7">
        <f t="shared" si="2"/>
        <v>1310656</v>
      </c>
      <c r="K3" s="4">
        <f t="shared" si="3"/>
        <v>49.26174374</v>
      </c>
      <c r="L3" s="4">
        <f t="shared" si="4"/>
        <v>50.56612872</v>
      </c>
      <c r="M3" s="7">
        <v>1.0896966E8</v>
      </c>
      <c r="N3" s="8">
        <v>1.0500384E7</v>
      </c>
      <c r="O3" s="7">
        <f t="shared" si="5"/>
        <v>119470044</v>
      </c>
      <c r="P3" s="4">
        <f t="shared" si="6"/>
        <v>91.21086454</v>
      </c>
      <c r="Q3" s="4">
        <f t="shared" si="7"/>
        <v>8.789135459</v>
      </c>
    </row>
    <row r="4">
      <c r="A4" s="1">
        <v>2012.0</v>
      </c>
      <c r="B4" s="1">
        <v>1.2658E9</v>
      </c>
      <c r="C4" s="9">
        <v>1.182743793E9</v>
      </c>
      <c r="D4" s="4">
        <f t="shared" si="1"/>
        <v>93.43844154</v>
      </c>
      <c r="E4" s="1">
        <v>519.0</v>
      </c>
      <c r="F4" s="6">
        <v>524370.0</v>
      </c>
      <c r="G4" s="6">
        <v>534129.0</v>
      </c>
      <c r="H4" s="6">
        <v>0.0</v>
      </c>
      <c r="I4" s="6">
        <v>0.0</v>
      </c>
      <c r="J4" s="7">
        <f t="shared" si="2"/>
        <v>1058499</v>
      </c>
      <c r="K4" s="4">
        <f t="shared" si="3"/>
        <v>50.46098296</v>
      </c>
      <c r="L4" s="4">
        <f t="shared" si="4"/>
        <v>49.53901704</v>
      </c>
      <c r="M4" s="7">
        <v>1.0903379E8</v>
      </c>
      <c r="N4" s="8">
        <v>1.312548E7</v>
      </c>
      <c r="O4" s="7">
        <f t="shared" si="5"/>
        <v>122159270</v>
      </c>
      <c r="P4" s="4">
        <f t="shared" si="6"/>
        <v>89.25543678</v>
      </c>
      <c r="Q4" s="4">
        <f t="shared" si="7"/>
        <v>10.74456322</v>
      </c>
    </row>
    <row r="5">
      <c r="A5" s="1">
        <v>2013.0</v>
      </c>
      <c r="B5" s="1">
        <v>1.2808E9</v>
      </c>
      <c r="C5" s="9">
        <v>1.196817595E9</v>
      </c>
      <c r="D5" s="4">
        <f t="shared" si="1"/>
        <v>93.44297275</v>
      </c>
      <c r="E5" s="1">
        <v>440.0</v>
      </c>
      <c r="F5" s="6">
        <v>462079.0</v>
      </c>
      <c r="G5" s="6">
        <v>417884.0</v>
      </c>
      <c r="H5" s="6">
        <v>1767.0</v>
      </c>
      <c r="I5" s="6">
        <v>0.0</v>
      </c>
      <c r="J5" s="7">
        <f t="shared" si="2"/>
        <v>881730</v>
      </c>
      <c r="K5" s="4">
        <f t="shared" si="3"/>
        <v>47.39364658</v>
      </c>
      <c r="L5" s="4">
        <f t="shared" si="4"/>
        <v>52.40595194</v>
      </c>
      <c r="M5" s="7">
        <v>1.13109094E8</v>
      </c>
      <c r="N5" s="8">
        <v>1.4782104E7</v>
      </c>
      <c r="O5" s="7">
        <f t="shared" si="5"/>
        <v>127891198</v>
      </c>
      <c r="P5" s="4">
        <f t="shared" si="6"/>
        <v>88.44165648</v>
      </c>
      <c r="Q5" s="4">
        <f t="shared" si="7"/>
        <v>11.55834352</v>
      </c>
    </row>
    <row r="6">
      <c r="A6" s="1">
        <v>2014.0</v>
      </c>
      <c r="B6" s="1">
        <v>1.2956E9</v>
      </c>
      <c r="C6" s="9">
        <v>1.210608062E9</v>
      </c>
      <c r="D6" s="4">
        <f t="shared" si="1"/>
        <v>93.43995539</v>
      </c>
      <c r="E6" s="1">
        <v>562.0</v>
      </c>
      <c r="F6" s="6">
        <v>720795.0</v>
      </c>
      <c r="G6" s="6">
        <v>379659.0</v>
      </c>
      <c r="H6" s="6">
        <v>1751.0</v>
      </c>
      <c r="I6" s="6">
        <v>0.0</v>
      </c>
      <c r="J6" s="7">
        <f t="shared" si="2"/>
        <v>1102205</v>
      </c>
      <c r="K6" s="4">
        <f t="shared" si="3"/>
        <v>34.44540716</v>
      </c>
      <c r="L6" s="4">
        <f t="shared" si="4"/>
        <v>65.39572947</v>
      </c>
      <c r="M6" s="7">
        <v>1.24066331E8</v>
      </c>
      <c r="N6" s="8">
        <v>1.4562E7</v>
      </c>
      <c r="O6" s="7">
        <f t="shared" si="5"/>
        <v>138628331</v>
      </c>
      <c r="P6" s="4">
        <f t="shared" si="6"/>
        <v>89.49565367</v>
      </c>
      <c r="Q6" s="4">
        <f t="shared" si="7"/>
        <v>10.50434633</v>
      </c>
    </row>
    <row r="7">
      <c r="A7" s="1">
        <v>2015.0</v>
      </c>
      <c r="B7" s="1">
        <v>1.3102E9</v>
      </c>
      <c r="C7" s="9">
        <v>1.224205084E9</v>
      </c>
      <c r="D7" s="4">
        <f t="shared" si="1"/>
        <v>93.43650466</v>
      </c>
      <c r="E7" s="1">
        <v>384.0</v>
      </c>
      <c r="F7" s="6">
        <v>774627.0</v>
      </c>
      <c r="G7" s="6">
        <v>390440.0</v>
      </c>
      <c r="H7" s="6">
        <v>4194.0</v>
      </c>
      <c r="I7" s="6">
        <v>0.0</v>
      </c>
      <c r="J7" s="7">
        <f t="shared" si="2"/>
        <v>1169261</v>
      </c>
      <c r="K7" s="4">
        <f t="shared" si="3"/>
        <v>33.39203138</v>
      </c>
      <c r="L7" s="4">
        <f t="shared" si="4"/>
        <v>66.24928053</v>
      </c>
      <c r="M7" s="7">
        <v>1.2114197E8</v>
      </c>
      <c r="N7" s="8">
        <v>1.969926E7</v>
      </c>
      <c r="O7" s="7">
        <f t="shared" si="5"/>
        <v>140841230</v>
      </c>
      <c r="P7" s="4">
        <f t="shared" si="6"/>
        <v>86.01314402</v>
      </c>
      <c r="Q7" s="4">
        <f t="shared" si="7"/>
        <v>13.98685598</v>
      </c>
    </row>
    <row r="8">
      <c r="A8" s="1">
        <v>2016.0</v>
      </c>
      <c r="B8" s="1">
        <v>1.3245E9</v>
      </c>
      <c r="C8" s="9">
        <v>1.237627593E9</v>
      </c>
      <c r="D8" s="4">
        <f t="shared" si="1"/>
        <v>93.44111687</v>
      </c>
      <c r="E8" s="1">
        <v>331.0</v>
      </c>
      <c r="F8" s="6">
        <v>706257.0</v>
      </c>
      <c r="G8" s="6">
        <v>375783.0</v>
      </c>
      <c r="H8" s="6">
        <v>5245.0</v>
      </c>
      <c r="I8" s="6">
        <v>0.0</v>
      </c>
      <c r="J8" s="7">
        <f t="shared" si="2"/>
        <v>1087285</v>
      </c>
      <c r="K8" s="4">
        <f t="shared" si="3"/>
        <v>34.56159149</v>
      </c>
      <c r="L8" s="4">
        <f t="shared" si="4"/>
        <v>64.95601429</v>
      </c>
      <c r="M8" s="7">
        <v>1.24933348E8</v>
      </c>
      <c r="N8" s="8">
        <v>1.960626E7</v>
      </c>
      <c r="O8" s="7">
        <f t="shared" si="5"/>
        <v>144539608</v>
      </c>
      <c r="P8" s="4">
        <f t="shared" si="6"/>
        <v>86.4353721</v>
      </c>
      <c r="Q8" s="4">
        <f t="shared" si="7"/>
        <v>13.5646279</v>
      </c>
    </row>
    <row r="9">
      <c r="A9" s="1">
        <v>2017.0</v>
      </c>
      <c r="B9" s="1">
        <v>1.3387E9</v>
      </c>
      <c r="C9" s="9">
        <v>1.250859582E9</v>
      </c>
      <c r="D9" s="4">
        <f t="shared" si="1"/>
        <v>93.43837917</v>
      </c>
      <c r="E9" s="1">
        <v>194.0</v>
      </c>
      <c r="F9" s="6">
        <v>525637.0</v>
      </c>
      <c r="G9" s="6">
        <v>315028.0</v>
      </c>
      <c r="H9" s="6">
        <v>3893.0</v>
      </c>
      <c r="I9" s="6">
        <v>0.0</v>
      </c>
      <c r="J9" s="7">
        <f t="shared" si="2"/>
        <v>844558</v>
      </c>
      <c r="K9" s="4">
        <f t="shared" si="3"/>
        <v>37.30093137</v>
      </c>
      <c r="L9" s="4">
        <f t="shared" si="4"/>
        <v>62.23811745</v>
      </c>
      <c r="M9" s="7">
        <v>1.10769742E8</v>
      </c>
      <c r="N9" s="8">
        <v>1.5208057E7</v>
      </c>
      <c r="O9" s="7">
        <f t="shared" si="5"/>
        <v>125977799</v>
      </c>
      <c r="P9" s="4">
        <f t="shared" si="6"/>
        <v>87.92798642</v>
      </c>
      <c r="Q9" s="4">
        <f t="shared" si="7"/>
        <v>12.07201358</v>
      </c>
    </row>
    <row r="10">
      <c r="A10" s="1">
        <v>2018.0</v>
      </c>
      <c r="B10" s="1">
        <v>1.3526E9</v>
      </c>
      <c r="C10" s="9">
        <v>1.263908949E9</v>
      </c>
      <c r="D10" s="4">
        <f t="shared" si="1"/>
        <v>93.44292097</v>
      </c>
      <c r="E10" s="1">
        <v>96.0</v>
      </c>
      <c r="F10" s="6">
        <v>204733.0</v>
      </c>
      <c r="G10" s="6">
        <v>222730.0</v>
      </c>
      <c r="H10" s="6">
        <v>2465.0</v>
      </c>
      <c r="I10" s="6">
        <v>0.0</v>
      </c>
      <c r="J10" s="10">
        <f t="shared" si="2"/>
        <v>429928</v>
      </c>
      <c r="K10" s="9">
        <f t="shared" si="3"/>
        <v>51.80634897</v>
      </c>
      <c r="L10" s="4">
        <f t="shared" si="4"/>
        <v>47.62029921</v>
      </c>
      <c r="M10" s="7">
        <v>1.11123775E8</v>
      </c>
      <c r="N10" s="8">
        <v>1.3489707E7</v>
      </c>
      <c r="O10" s="7">
        <f t="shared" si="5"/>
        <v>124613482</v>
      </c>
      <c r="P10" s="4">
        <f t="shared" si="6"/>
        <v>89.1747612</v>
      </c>
      <c r="Q10" s="4">
        <f t="shared" si="7"/>
        <v>10.8252388</v>
      </c>
    </row>
    <row r="11">
      <c r="A11" s="1" t="s">
        <v>16</v>
      </c>
      <c r="B11" s="9"/>
      <c r="C11" s="9"/>
      <c r="D11" s="4">
        <f>sum(D2:D10)/9</f>
        <v>93.44224325</v>
      </c>
      <c r="K11" s="4">
        <f t="shared" ref="K11:L11" si="8">sum(K2:K10)/9</f>
        <v>42.94160859</v>
      </c>
      <c r="L11" s="4">
        <f t="shared" si="8"/>
        <v>56.76607561</v>
      </c>
      <c r="P11" s="4">
        <f t="shared" ref="P11:Q11" si="9">sum(P2:P10)/9</f>
        <v>88.78535327</v>
      </c>
      <c r="Q11" s="4">
        <f t="shared" si="9"/>
        <v>11.21464673</v>
      </c>
    </row>
    <row r="12">
      <c r="B12" s="9"/>
      <c r="C12" s="9"/>
      <c r="F12" s="7">
        <f t="shared" ref="F12:G12" si="10">sum(F2:F10)</f>
        <v>5412025</v>
      </c>
      <c r="G12" s="7">
        <f t="shared" si="10"/>
        <v>4046927</v>
      </c>
      <c r="H12" s="7">
        <f>sum(F12:G12)</f>
        <v>9458952</v>
      </c>
    </row>
    <row r="13">
      <c r="A13" s="5"/>
      <c r="F13" s="4">
        <f>(F12/H12)*100</f>
        <v>57.2159051</v>
      </c>
      <c r="G13" s="4">
        <f>(G12/H12)*100</f>
        <v>42.7840949</v>
      </c>
      <c r="H13" s="8"/>
      <c r="I13" s="8"/>
      <c r="J13" s="8"/>
      <c r="K13" s="8"/>
      <c r="L13" s="8"/>
      <c r="M13" s="8"/>
      <c r="N13" s="8"/>
      <c r="O13" s="8"/>
    </row>
    <row r="14">
      <c r="A14" s="2"/>
      <c r="B14" s="11"/>
      <c r="C14" s="11"/>
      <c r="D14" s="11"/>
      <c r="E14" s="11"/>
      <c r="F14" s="11"/>
      <c r="G14" s="11"/>
      <c r="H14" s="11"/>
      <c r="I14" s="11"/>
      <c r="J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2"/>
      <c r="B15" s="6"/>
      <c r="C15" s="6"/>
      <c r="D15" s="6"/>
      <c r="E15" s="6"/>
      <c r="F15" s="6"/>
      <c r="G15" s="6"/>
      <c r="H15" s="6"/>
      <c r="I15" s="6"/>
      <c r="J15" s="6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A16" s="3"/>
      <c r="B16" s="6"/>
      <c r="C16" s="6"/>
      <c r="D16" s="6"/>
      <c r="E16" s="6"/>
      <c r="F16" s="6"/>
      <c r="G16" s="6"/>
      <c r="H16" s="6"/>
      <c r="I16" s="6"/>
      <c r="J16" s="6"/>
      <c r="K16" s="11"/>
      <c r="L16" s="11"/>
      <c r="M16" s="11"/>
      <c r="N16" s="11"/>
      <c r="O16" s="11"/>
      <c r="P16" s="11"/>
      <c r="Q16" s="11"/>
      <c r="R16" s="11"/>
      <c r="S16" s="11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>
      <c r="A17" s="3"/>
      <c r="B17" s="6"/>
      <c r="C17" s="6"/>
      <c r="D17" s="6"/>
      <c r="E17" s="6"/>
      <c r="F17" s="6"/>
      <c r="G17" s="6"/>
      <c r="H17" s="6"/>
      <c r="I17" s="6"/>
      <c r="J17" s="6"/>
      <c r="K17" s="11"/>
      <c r="L17" s="11"/>
      <c r="M17" s="11"/>
      <c r="N17" s="11"/>
      <c r="O17" s="11"/>
      <c r="P17" s="11"/>
      <c r="Q17" s="11"/>
      <c r="R17" s="11"/>
      <c r="S17" s="11"/>
      <c r="AB17" s="8"/>
      <c r="AC17" s="8"/>
    </row>
    <row r="18">
      <c r="A18" s="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>
      <c r="A19" s="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>
      <c r="A20" s="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16.43"/>
    <col customWidth="1" min="3" max="3" width="19.71"/>
  </cols>
  <sheetData>
    <row r="1">
      <c r="A1" s="1" t="s">
        <v>17</v>
      </c>
      <c r="B1" s="1" t="s">
        <v>18</v>
      </c>
      <c r="C1" s="1" t="s">
        <v>19</v>
      </c>
    </row>
    <row r="2">
      <c r="A2" s="4">
        <v>93.43847395284777</v>
      </c>
      <c r="B2" s="4">
        <f>A2-B12</f>
        <v>-0.003769293995</v>
      </c>
      <c r="C2" s="4">
        <f t="shared" ref="C2:C10" si="1">B2^2</f>
        <v>0.00001420757722</v>
      </c>
    </row>
    <row r="3">
      <c r="A3" s="4">
        <v>93.46142392</v>
      </c>
      <c r="B3" s="4">
        <f>A3-B12</f>
        <v>0.01918067316</v>
      </c>
      <c r="C3" s="4">
        <f t="shared" si="1"/>
        <v>0.0003678982228</v>
      </c>
    </row>
    <row r="4">
      <c r="A4" s="4">
        <v>93.4384415389477</v>
      </c>
      <c r="B4" s="4">
        <f>A4-B12</f>
        <v>-0.003801707895</v>
      </c>
      <c r="C4" s="4">
        <f t="shared" si="1"/>
        <v>0.00001445298292</v>
      </c>
    </row>
    <row r="5">
      <c r="A5" s="4">
        <v>93.44297275140538</v>
      </c>
      <c r="B5" s="4">
        <f>A5-B12</f>
        <v>0.0007295045623</v>
      </c>
      <c r="C5" s="4">
        <f t="shared" si="1"/>
        <v>0.0000005321769064</v>
      </c>
    </row>
    <row r="6">
      <c r="A6" s="4">
        <v>93.43995538746526</v>
      </c>
      <c r="B6" s="4">
        <f>A6-B12</f>
        <v>-0.002287859378</v>
      </c>
      <c r="C6" s="4">
        <f t="shared" si="1"/>
        <v>0.000005234300533</v>
      </c>
    </row>
    <row r="7">
      <c r="A7" s="4">
        <v>93.43650465577774</v>
      </c>
      <c r="B7" s="4">
        <f>A7-B12</f>
        <v>-0.005738591065</v>
      </c>
      <c r="C7" s="4">
        <f t="shared" si="1"/>
        <v>0.00003293142742</v>
      </c>
    </row>
    <row r="8">
      <c r="A8" s="4">
        <v>93.44111687429219</v>
      </c>
      <c r="B8" s="4">
        <f>A8-B12</f>
        <v>-0.001126372551</v>
      </c>
      <c r="C8" s="4">
        <f t="shared" si="1"/>
        <v>0.000001268715123</v>
      </c>
    </row>
    <row r="9">
      <c r="A9" s="4">
        <v>93.43837917382535</v>
      </c>
      <c r="B9" s="4">
        <f>A9-B12</f>
        <v>-0.003864073018</v>
      </c>
      <c r="C9" s="4">
        <f t="shared" si="1"/>
        <v>0.00001493106029</v>
      </c>
    </row>
    <row r="10">
      <c r="A10" s="4">
        <v>93.44292096702647</v>
      </c>
      <c r="B10" s="4">
        <f>A10-B12</f>
        <v>0.0006777201834</v>
      </c>
      <c r="C10" s="4">
        <f t="shared" si="1"/>
        <v>0.0000004593046469</v>
      </c>
    </row>
    <row r="11">
      <c r="C11" s="4">
        <f>SUM(C2:C10)</f>
        <v>0.0004519157678</v>
      </c>
    </row>
    <row r="12">
      <c r="A12" s="1" t="s">
        <v>20</v>
      </c>
      <c r="B12" s="4">
        <v>93.4422432468431</v>
      </c>
    </row>
    <row r="13">
      <c r="C13" s="4">
        <f>C11/9</f>
        <v>0.00005021286309</v>
      </c>
    </row>
    <row r="14">
      <c r="C14" s="4">
        <f>SQRT(C13)</f>
        <v>0.00708610352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</cols>
  <sheetData>
    <row r="1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>
      <c r="A2" s="1" t="s">
        <v>26</v>
      </c>
      <c r="B2" s="12">
        <f>Sheet1!D11</f>
        <v>93.44224325</v>
      </c>
      <c r="C2" s="12">
        <f>Sheet1!K11</f>
        <v>42.94160859</v>
      </c>
      <c r="D2" s="12">
        <f>Sheet1!L11</f>
        <v>56.76607561</v>
      </c>
      <c r="E2" s="12">
        <f>Sheet1!P11</f>
        <v>88.78535327</v>
      </c>
      <c r="F2" s="12">
        <f>Sheet1!Q11</f>
        <v>11.21464673</v>
      </c>
    </row>
  </sheetData>
  <drawing r:id="rId1"/>
</worksheet>
</file>