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yVest" sheetId="1" r:id="rId3"/>
    <sheet state="hidden" name="AM" sheetId="2" r:id="rId4"/>
    <sheet state="hidden" name="BBVA" sheetId="3" r:id="rId5"/>
    <sheet state="hidden" name="2017Cap" sheetId="4" r:id="rId6"/>
    <sheet state="visible" name="Master" sheetId="5" r:id="rId7"/>
    <sheet state="hidden" name="TTRAN WS to Rel Matrix" sheetId="6" r:id="rId8"/>
    <sheet state="hidden" name="(Pre-AM Cleanup Backup) Change " sheetId="7" r:id="rId9"/>
  </sheets>
  <definedNames>
    <definedName name="ByRelSort">#REF!</definedName>
    <definedName name="AllCapacity">#REF!</definedName>
    <definedName name="ByTeamSort">#REF!</definedName>
    <definedName name="MasterSort">#REF!</definedName>
    <definedName localSheetId="4" name="AllCapacity">Master!$A$3:$E$96</definedName>
    <definedName hidden="1" localSheetId="4" name="_xlnm._FilterDatabase">Master!$A$3:$AN$95</definedName>
    <definedName hidden="1" localSheetId="6" name="_xlnm._FilterDatabase">'(Pre-AM Cleanup Backup) Change '!$A$1:$O$662</definedName>
    <definedName hidden="1" localSheetId="4" name="Z_643455D4_F2E2_473A_B103_B3BAE57A145B_.wvu.FilterData">Master!$A$3:$E$96</definedName>
    <definedName hidden="1" localSheetId="4" name="Z_3339D258_3667_492E_A6FB_7E91033D39A9_.wvu.FilterData">Master!$A$3:$E$96</definedName>
    <definedName hidden="1" localSheetId="6" name="Z_AAF019E0_06D4_4352_8175_0B618D372D10_.wvu.FilterData">'(Pre-AM Cleanup Backup) Change '!$A$1:$O$282</definedName>
    <definedName hidden="1" localSheetId="4" name="Z_8DF8410E_CE59_44DA_AE25_0E9BB1958B71_.wvu.FilterData">Master!$A$3:$E$96</definedName>
    <definedName hidden="1" localSheetId="4" name="Z_97426751_FAB2_4C74_AB90_39770C5B72BF_.wvu.FilterData">Master!$A$3:$E$96</definedName>
    <definedName hidden="1" localSheetId="6" name="Z_95F6877D_CBE4_4F0D_8EE3_A009D85A4004_.wvu.FilterData">'(Pre-AM Cleanup Backup) Change '!$A$1:$O$282</definedName>
    <definedName hidden="1" localSheetId="4" name="Z_6E48624D_6C6A_44F4_B82A_9385F50DD419_.wvu.FilterData">Master!$A$3:$E$96</definedName>
    <definedName hidden="1" localSheetId="4" name="Z_E70F9B08_D641_4B07_A5D1_4C0E11BF4D23_.wvu.FilterData">Master!$A$3:$E$96</definedName>
    <definedName hidden="1" localSheetId="4" name="Z_B8C06D2D_6483_4AFA_90F9_5A24C36A6D38_.wvu.FilterData">Master!$A$3:$E$96</definedName>
    <definedName hidden="1" localSheetId="4" name="Z_5B391E7C_3756_4235_AC2D_727F9C99F5C3_.wvu.FilterData">Master!$A$3:$AN$96</definedName>
    <definedName hidden="1" localSheetId="6" name="Z_3F3C259F_820F_4DBA_8511_EEC7D1734D39_.wvu.FilterData">'(Pre-AM Cleanup Backup) Change '!$D$1:$O$146</definedName>
    <definedName hidden="1" localSheetId="4" name="Z_F49F4AD1_58B5_40E6_88E8_27397EBFCF16_.wvu.FilterData">Master!$A$3:$E$96</definedName>
    <definedName hidden="1" localSheetId="4" name="Z_9A133BE5_EE83_49D2_B88D_F99B9483BC2A_.wvu.FilterData">Master!$A$3:$E$96</definedName>
    <definedName hidden="1" localSheetId="4" name="Z_A4FD1346_8D5F_4BE3_8316_00083B898C48_.wvu.FilterData">Master!$A$3:$E$96</definedName>
    <definedName hidden="1" localSheetId="4" name="Z_C41DBB5C_B4F0_4275_A393_7CDCEFC3F841_.wvu.FilterData">Master!$A$3:$E$96</definedName>
    <definedName hidden="1" localSheetId="4" name="Z_01B481D2_4E90_4A41_9CFB_A62857B5E25F_.wvu.FilterData">Master!$A$3:$E$96</definedName>
    <definedName hidden="1" localSheetId="4" name="Z_81778FD5_F143_4E2D_8729_EF7AC006DE97_.wvu.FilterData">Master!$A$3:$E$96</definedName>
    <definedName hidden="1" localSheetId="4" name="Z_DB21C699_D5BD_48E7_B72D_FA39479D7461_.wvu.FilterData">Master!$A$3:$E$96</definedName>
    <definedName hidden="1" localSheetId="4" name="Z_BC0E5E1D_6148_4218_8CE4_A788394B3707_.wvu.FilterData">Master!$A$3:$AN$96</definedName>
    <definedName hidden="1" localSheetId="4" name="Z_38DEF57C_C959_4E49_9B33_89395CE2C816_.wvu.FilterData">Master!$A$3:$E$96</definedName>
    <definedName hidden="1" localSheetId="4" name="Z_E399C092_FCAE_4E0A_A5FD_0E862B5F45D5_.wvu.FilterData">Master!$A$3:$E$96</definedName>
    <definedName hidden="1" localSheetId="4" name="Z_0AC25FB5_5FCD_4AAD_9E25_4569E3505F2D_.wvu.FilterData">Master!$A$3:$E$97</definedName>
    <definedName hidden="1" localSheetId="4" name="Z_47D0A7C6_C1C4_4F7D_994C_5ABE2FD64FC7_.wvu.FilterData">Master!$A$3:$E$96</definedName>
    <definedName hidden="1" localSheetId="4" name="Z_F9A4189D_D46D_4464_B67C_DDFDA67510C0_.wvu.FilterData">Master!$A$3:$E$96</definedName>
    <definedName hidden="1" localSheetId="4" name="Z_D74A3BE9_12EE_493F_AA3A_77C5C30974D3_.wvu.FilterData">Master!$A$3:$E$96</definedName>
    <definedName hidden="1" localSheetId="4" name="Z_536952C6_14ED_4E0F_A551_0DE03914DE82_.wvu.FilterData">Master!$A$3:$E$96</definedName>
    <definedName hidden="1" localSheetId="4" name="Z_573CD6A7_51A2_4AFF_988B_57FEBE641059_.wvu.FilterData">Master!$A$3:$E$96</definedName>
    <definedName hidden="1" localSheetId="4" name="Z_44073A6A_B141_4669_836C_2A33A9E880D0_.wvu.FilterData">Master!$A$3:$E$96</definedName>
    <definedName hidden="1" localSheetId="4" name="Z_CDF6AF01_DD86_4708_A7C1_F721983419F4_.wvu.FilterData">Master!$A$3:$E$96</definedName>
    <definedName hidden="1" localSheetId="4" name="Z_9CAA3656_6C8D_441A_94A4_840C8BD67BCC_.wvu.FilterData">Master!$A$3:$E$96</definedName>
    <definedName hidden="1" localSheetId="4" name="Z_BEF6794C_1444_4432_BE09_7F481FED21AC_.wvu.FilterData">Master!$A$3:$E$96</definedName>
    <definedName hidden="1" localSheetId="4" name="Z_C7BBFEC0_7F0A_48A5_9D95_7EE39B77C574_.wvu.FilterData">Master!$A$3:$E$96</definedName>
    <definedName hidden="1" localSheetId="2" name="Z_E01B5294_32BB_405E_BA26_66CE7662C8A1_.wvu.FilterData">BBVA!$C$2:$R$102</definedName>
    <definedName hidden="1" localSheetId="6" name="Z_E01B5294_32BB_405E_BA26_66CE7662C8A1_.wvu.FilterData">'(Pre-AM Cleanup Backup) Change '!$D$15:$O$146</definedName>
    <definedName hidden="1" localSheetId="4" name="Z_B94E52C4_F877_40B8_9D95_99E579E59ACC_.wvu.FilterData">Master!$A$3:$E$96</definedName>
    <definedName hidden="1" localSheetId="4" name="Z_6FC3156B_F40F_4325_A098_0F1F0ED93A45_.wvu.FilterData">Master!$A$3:$E$96</definedName>
  </definedNames>
  <calcPr/>
  <customWorkbookViews>
    <customWorkbookView activeSheetId="0" maximized="1" windowHeight="0" windowWidth="0" guid="{47D0A7C6-C1C4-4F7D-994C-5ABE2FD64FC7}" name="UFR-13"/>
    <customWorkbookView activeSheetId="0" maximized="1" windowHeight="0" windowWidth="0" guid="{BEF6794C-1444-4432-BE09-7F481FED21AC}" name="CRA for all releases"/>
    <customWorkbookView activeSheetId="0" maximized="1" windowHeight="0" windowWidth="0" guid="{573CD6A7-51A2-4AFF-988B-57FEBE641059}" name="Incredible Release"/>
    <customWorkbookView activeSheetId="0" maximized="1" windowHeight="0" windowWidth="0" guid="{81778FD5-F143-4E2D-8729-EF7AC006DE97}" name="PCAP"/>
    <customWorkbookView activeSheetId="0" maximized="1" windowHeight="0" windowWidth="0" guid="{F49F4AD1-58B5-40E6-88E8-27397EBFCF16}" name="MyVest"/>
    <customWorkbookView activeSheetId="0" maximized="1" windowHeight="0" windowWidth="0" guid="{643455D4-F2E2-473A-B103-B3BAE57A145B}" name="PM Natalia"/>
    <customWorkbookView activeSheetId="0" maximized="1" windowHeight="0" windowWidth="0" guid="{97426751-FAB2-4C74-AB90-39770C5B72BF}" name="DT"/>
    <customWorkbookView activeSheetId="0" maximized="1" windowHeight="0" windowWidth="0" guid="{F9A4189D-D46D-4464-B67C-DDFDA67510C0}" name="All USB projects"/>
    <customWorkbookView activeSheetId="0" maximized="1" windowHeight="0" windowWidth="0" guid="{CDF6AF01-DD86-4708-A7C1-F721983419F4}" name="Hero Release"/>
    <customWorkbookView activeSheetId="0" maximized="1" windowHeight="0" windowWidth="0" guid="{E70F9B08-D641-4B07-A5D1-4C0E11BF4D23}" name="OA"/>
    <customWorkbookView activeSheetId="0" maximized="1" windowHeight="0" windowWidth="0" guid="{44073A6A-B141-4669-836C-2A33A9E880D0}" name="PM Brian"/>
    <customWorkbookView activeSheetId="0" maximized="1" windowHeight="0" windowWidth="0" guid="{38DEF57C-C959-4E49-9B33-89395CE2C816}" name="PM John"/>
    <customWorkbookView activeSheetId="0" maximized="1" windowHeight="0" windowWidth="0" guid="{BC0E5E1D-6148-4218-8CE4-A788394B3707}" name="ADV"/>
    <customWorkbookView activeSheetId="0" maximized="1" windowHeight="0" windowWidth="0" guid="{3339D258-3667-492E-A6FB-7E91033D39A9}" name="PE UI"/>
    <customWorkbookView activeSheetId="0" maximized="1" windowHeight="0" windowWidth="0" guid="{536952C6-14ED-4E0F-A551-0DE03914DE82}" name="GBS"/>
    <customWorkbookView activeSheetId="0" maximized="1" windowHeight="0" windowWidth="0" guid="{DB21C699-D5BD-48E7-B72D-FA39479D7461}" name="ALT IM"/>
    <customWorkbookView activeSheetId="0" maximized="1" windowHeight="0" windowWidth="0" guid="{01B481D2-4E90-4A41-9CFB-A62857B5E25F}" name="Leia Release"/>
    <customWorkbookView activeSheetId="0" maximized="1" windowHeight="0" windowWidth="0" guid="{6E48624D-6C6A-44F4-B82A-9385F50DD419}" name="Buzz Lightyear Release"/>
    <customWorkbookView activeSheetId="0" maximized="1" windowHeight="0" windowWidth="0" guid="{B94E52C4-F877-40B8-9D95-99E579E59ACC}" name="Jemstep"/>
    <customWorkbookView activeSheetId="0" maximized="1" windowHeight="0" windowWidth="0" guid="{C41DBB5C-B4F0-4275-A393-7CDCEFC3F841}" name="Not In SDLC"/>
    <customWorkbookView activeSheetId="0" maximized="1" windowHeight="0" windowWidth="0" guid="{5B391E7C-3756-4235-AC2D-727F9C99F5C3}" name="IM"/>
    <customWorkbookView activeSheetId="0" maximized="1" windowHeight="0" windowWidth="0" guid="{0AC25FB5-5FCD-4AAD-9E25-4569E3505F2D}" name="PM Justin"/>
    <customWorkbookView activeSheetId="0" maximized="1" windowHeight="0" windowWidth="0" guid="{D74A3BE9-12EE-493F-AA3A-77C5C30974D3}" name="USB"/>
    <customWorkbookView activeSheetId="0" maximized="1" windowHeight="0" windowWidth="0" guid="{C7BBFEC0-7F0A-48A5-9D95-7EE39B77C574}" name="Jasmine Release"/>
    <customWorkbookView activeSheetId="0" maximized="1" windowHeight="0" windowWidth="0" guid="{9CAA3656-6C8D-441A-94A4-840C8BD67BCC}" name="Moana Release"/>
    <customWorkbookView activeSheetId="0" maximized="1" windowHeight="0" windowWidth="0" guid="{9A133BE5-EE83-49D2-B88D-F99B9483BC2A}" name="Nemo Release"/>
    <customWorkbookView activeSheetId="0" maximized="1" windowHeight="0" windowWidth="0" guid="{B8C06D2D-6483-4AFA-90F9-5A24C36A6D38}" name="Olaf Release"/>
    <customWorkbookView activeSheetId="0" maximized="1" windowHeight="0" windowWidth="0" guid="{A4FD1346-8D5F-4BE3-8316-00083B898C48}" name="TIAA"/>
    <customWorkbookView activeSheetId="0" maximized="1" windowHeight="0" windowWidth="0" guid="{AAF019E0-06D4-4352-8175-0B618D372D10}" name="Filter 4"/>
    <customWorkbookView activeSheetId="0" maximized="1" windowHeight="0" windowWidth="0" guid="{6FC3156B-F40F-4325-A098-0F1F0ED93A45}" name="PM Craig"/>
    <customWorkbookView activeSheetId="0" maximized="1" windowHeight="0" windowWidth="0" guid="{95F6877D-CBE4-4F0D-8EE3-A009D85A4004}" name="Filter 2"/>
    <customWorkbookView activeSheetId="0" maximized="1" windowHeight="0" windowWidth="0" guid="{E399C092-FCAE-4E0A-A5FD-0E862B5F45D5}" name="PE"/>
    <customWorkbookView activeSheetId="0" maximized="1" windowHeight="0" windowWidth="0" guid="{3F3C259F-820F-4DBA-8511-EEC7D1734D39}" name="Filter 3"/>
    <customWorkbookView activeSheetId="0" maximized="1" windowHeight="0" windowWidth="0" guid="{E01B5294-32BB-405E-BA26-66CE7662C8A1}" name="Filter 1"/>
    <customWorkbookView activeSheetId="0" maximized="1" windowHeight="0" windowWidth="0" guid="{8DF8410E-CE59-44DA-AE25-0E9BB1958B71}" name="MVE"/>
  </customWorkbookViews>
</workbook>
</file>

<file path=xl/comments1.xml><?xml version="1.0" encoding="utf-8"?>
<comments xmlns:r="http://schemas.openxmlformats.org/officeDocument/2006/relationships" xmlns="http://schemas.openxmlformats.org/spreadsheetml/2006/main">
  <authors>
    <author/>
  </authors>
  <commentList>
    <comment authorId="0" ref="P2">
      <text>
        <t xml:space="preserve">If Planned and if Actual is greater than other estimates = Actual
  else
if Delivered and Actual is NOT blank = Actual
  else
take the latest estimate that is not blank (Act, FEE, IEE, PME)</t>
      </text>
    </comment>
    <comment authorId="0" ref="Q2">
      <text>
        <t xml:space="preserve">PME vs Current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P2">
      <text>
        <t xml:space="preserve">If Planned and if Actual is greater than other estimates = Actual
  else
if Delivered and Actual is NOT blank = Actual
  else
take the latest estimate that is not blank (Act, FEE, IEE, PME)</t>
      </text>
    </comment>
    <comment authorId="0" ref="Q2">
      <text>
        <t xml:space="preserve">PME vs Current</t>
      </text>
    </comment>
    <comment authorId="0" ref="C143">
      <text>
        <t xml:space="preserve">Include options in QPRs and reports (Combine with Performance Report Template PRD)</t>
      </text>
    </comment>
    <comment authorId="0" ref="C144">
      <text>
        <t xml:space="preserve">This has been canceled</t>
      </text>
    </comment>
    <comment authorId="0" ref="C173">
      <text>
        <t xml:space="preserve">Include options in QPRs and reports (Combine with Performance Report Template PRD)</t>
      </text>
    </comment>
    <comment authorId="0" ref="C182">
      <text>
        <t xml:space="preserve">This has been canceled</t>
      </text>
    </comment>
    <comment authorId="0" ref="C183">
      <text>
        <t xml:space="preserve">Update transaction pass through process to include options (Combine with Custudian Integration PRDs)</t>
      </text>
    </comment>
  </commentList>
</comments>
</file>

<file path=xl/comments3.xml><?xml version="1.0" encoding="utf-8"?>
<comments xmlns:r="http://schemas.openxmlformats.org/officeDocument/2006/relationships" xmlns="http://schemas.openxmlformats.org/spreadsheetml/2006/main">
  <authors>
    <author/>
  </authors>
  <commentList>
    <comment authorId="0" ref="P2">
      <text>
        <t xml:space="preserve">If Planned and if Actual is greater than other estimates = Actual
  else
if Delivered and Actual is NOT blank = Actual
  else
take the latest estimate that is not blank (Act, FEE, IEE, PME)</t>
      </text>
    </comment>
    <comment authorId="0" ref="Q2">
      <text>
        <t xml:space="preserve">PME vs Current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K1">
      <text>
        <t xml:space="preserve"> (Days) Diff PME or IEE</t>
      </text>
    </comment>
    <comment authorId="0" ref="D92">
      <text>
        <t xml:space="preserve">SMI Model Change Impact Web Service: Model change projections</t>
      </text>
    </comment>
  </commentList>
</comments>
</file>

<file path=xl/sharedStrings.xml><?xml version="1.0" encoding="utf-8"?>
<sst xmlns="http://schemas.openxmlformats.org/spreadsheetml/2006/main" count="3132" uniqueCount="1005">
  <si>
    <t>Release</t>
  </si>
  <si>
    <t>Feature</t>
  </si>
  <si>
    <t>Rel</t>
  </si>
  <si>
    <t>xFR</t>
  </si>
  <si>
    <t>Delivery Status</t>
  </si>
  <si>
    <t>PGM</t>
  </si>
  <si>
    <t>Prod MGR</t>
  </si>
  <si>
    <t>PRD Target</t>
  </si>
  <si>
    <t>PRD Actual</t>
  </si>
  <si>
    <t>Dev Target</t>
  </si>
  <si>
    <t>Dev Actual</t>
  </si>
  <si>
    <t>Feature Sign-off</t>
  </si>
  <si>
    <t>PME</t>
  </si>
  <si>
    <t>IEE</t>
  </si>
  <si>
    <t>Curr</t>
  </si>
  <si>
    <t>Var</t>
  </si>
  <si>
    <t>% Var</t>
  </si>
  <si>
    <t>xx</t>
  </si>
  <si>
    <t>Release Owner</t>
  </si>
  <si>
    <t>??</t>
  </si>
  <si>
    <t>Release Status</t>
  </si>
  <si>
    <t>Target Release Date</t>
  </si>
  <si>
    <t>TBD</t>
  </si>
  <si>
    <t>PRD Complete Milestone:</t>
  </si>
  <si>
    <t xml:space="preserve"> </t>
  </si>
  <si>
    <t>Actual Release Date</t>
  </si>
  <si>
    <t>Feature Sign Off Milestone:</t>
  </si>
  <si>
    <t>Unquirk</t>
  </si>
  <si>
    <t>Code coverage improvements</t>
  </si>
  <si>
    <t>TD Ameritrade</t>
  </si>
  <si>
    <t>Schwab</t>
  </si>
  <si>
    <t>Fidelity</t>
  </si>
  <si>
    <t>Continuous integration testing for web services</t>
  </si>
  <si>
    <t>Trade Netting Block Level</t>
  </si>
  <si>
    <t>Pricing Hierarchy</t>
  </si>
  <si>
    <t>Spring Upgrade 4.3.8</t>
  </si>
  <si>
    <t>PRD Cust Sign-off Actual</t>
  </si>
  <si>
    <t>AM-2016-10</t>
  </si>
  <si>
    <t>David</t>
  </si>
  <si>
    <t>Delivered</t>
  </si>
  <si>
    <t>g</t>
  </si>
  <si>
    <t>MV Dev Complete Target</t>
  </si>
  <si>
    <t>N/A</t>
  </si>
  <si>
    <t>MV Testing Complete Target</t>
  </si>
  <si>
    <t>G</t>
  </si>
  <si>
    <t>Cust Testing Complete Target</t>
  </si>
  <si>
    <t>% over PME</t>
  </si>
  <si>
    <t>% over IEE</t>
  </si>
  <si>
    <t>Trade Bulk Cancel Phase 2 - Trade Recon</t>
  </si>
  <si>
    <t>Custodial Endpoints - Open Lots</t>
  </si>
  <si>
    <t>Bulk Rebalancer Phase 2 - remaining scope</t>
  </si>
  <si>
    <t>Trade Bulk Cancel Phase 1 - Trade Recon</t>
  </si>
  <si>
    <t>SMI Model Change Impact Web Service</t>
  </si>
  <si>
    <t>SMI Model Change Impact Web Service-MV Scope</t>
  </si>
  <si>
    <t>AM-2016-11</t>
  </si>
  <si>
    <t>Resolve STAR issue around coupons</t>
  </si>
  <si>
    <t>Fractional shares in STAR</t>
  </si>
  <si>
    <t>AM-2016-12</t>
  </si>
  <si>
    <t>Cancelled</t>
  </si>
  <si>
    <t>Account Recon Improvements</t>
  </si>
  <si>
    <t>CRM Team Creation Web Service</t>
  </si>
  <si>
    <t xml:space="preserve"> Updates were only deployed to UAT</t>
  </si>
  <si>
    <t>AM-2017-01</t>
  </si>
  <si>
    <t>Custodial Endpoints - Closed Lots</t>
  </si>
  <si>
    <t>Portfolio Management Program Enhancements-IM</t>
  </si>
  <si>
    <t>Portfolio Management Program Enhancements-ADV</t>
  </si>
  <si>
    <t>Open Order Deletion - page - Ops console</t>
  </si>
  <si>
    <t>Targeted Rebalance</t>
  </si>
  <si>
    <t>AM-2017-02</t>
  </si>
  <si>
    <t>Advisor-managed Preferences (QPR)</t>
  </si>
  <si>
    <t>Dividend accrual treatment - performance calc</t>
  </si>
  <si>
    <t>4/4 - release to be reconciled</t>
  </si>
  <si>
    <t>AM-2017-04</t>
  </si>
  <si>
    <t>Not Started</t>
  </si>
  <si>
    <t>r</t>
  </si>
  <si>
    <t>ADVUI - Household Overview Page</t>
  </si>
  <si>
    <t>4/19 - team leads notified to add Household Overview Page to change log to move to July release.  As a result, there will be no deliverables for April.  Once the release is updated, the RAG status will be lowered.</t>
  </si>
  <si>
    <t>AM-2017-05</t>
  </si>
  <si>
    <t>In Dev</t>
  </si>
  <si>
    <t>ADVUI - MyBook Page</t>
  </si>
  <si>
    <t>ADVUI - Transactions</t>
  </si>
  <si>
    <t>ADVUI - Performance</t>
  </si>
  <si>
    <t>ADVUI - Realized Gain/Loss</t>
  </si>
  <si>
    <t>ADVUI - Tax Shield</t>
  </si>
  <si>
    <t>ADVUI - Export Daily Returns from On-Demand Reporting</t>
  </si>
  <si>
    <t xml:space="preserve">4/19 - Release date corrected for the last day of the month.  Team leads notified to update change log for "Export Daily Returns" to align with the release. </t>
  </si>
  <si>
    <t>AM-2017-06</t>
  </si>
  <si>
    <t>ADVUI - Holdings</t>
  </si>
  <si>
    <t>ADVUI - File Cabinet</t>
  </si>
  <si>
    <t xml:space="preserve"> 4/19 - Release date corrected</t>
  </si>
  <si>
    <t>AM-2017-07</t>
  </si>
  <si>
    <t>y</t>
  </si>
  <si>
    <t>ADVUI - Iframing and Sponsor Specific Changes for AssetMark</t>
  </si>
  <si>
    <t>ADVUI - Advisor Managed Preferences - UI Work</t>
  </si>
  <si>
    <t xml:space="preserve">4/19 - release date corrected.  Team leads notified to add the Iframeing and Sponsor specific changes to the August release. </t>
  </si>
  <si>
    <t>AM-2017-08</t>
  </si>
  <si>
    <t>Document Delivery</t>
  </si>
  <si>
    <t>Ability for Investor to Edit Fields</t>
  </si>
  <si>
    <t>Risk Informed Performance</t>
  </si>
  <si>
    <t>Advisor Uploaded Logo</t>
  </si>
  <si>
    <t>Advisor View</t>
  </si>
  <si>
    <t>IP Sleeve Performance</t>
  </si>
  <si>
    <t>Market Value vs Net Investment Over Time Graph</t>
  </si>
  <si>
    <t>4/19 - release date corrected for the last Wednesday.  Team leads notified to add Market Value vs. Net Investment to change control to move this to the September release.</t>
  </si>
  <si>
    <t>AM-2017-09</t>
  </si>
  <si>
    <t>4/19 - release date corrected.</t>
  </si>
  <si>
    <t>UI ADV OnB</t>
  </si>
  <si>
    <t>Portfolio Attributes</t>
  </si>
  <si>
    <t>Profile</t>
  </si>
  <si>
    <t>UI Start</t>
  </si>
  <si>
    <t>Select Strategy</t>
  </si>
  <si>
    <t>Questionnaire</t>
  </si>
  <si>
    <t>Infrastructure</t>
  </si>
  <si>
    <t>Fees</t>
  </si>
  <si>
    <t>Accounts</t>
  </si>
  <si>
    <t>Accounts2</t>
  </si>
  <si>
    <t>Portfolio Goals</t>
  </si>
  <si>
    <t>Cash Instructions</t>
  </si>
  <si>
    <t>Prospect List</t>
  </si>
  <si>
    <t>Proposal Document</t>
  </si>
  <si>
    <t>Manual Assets</t>
  </si>
  <si>
    <t>Customize Strategy</t>
  </si>
  <si>
    <t>- Comment 1
- Comment 2</t>
  </si>
  <si>
    <t>UI EZ Button</t>
  </si>
  <si>
    <t>Allow advisor to select from two proposal types</t>
  </si>
  <si>
    <t>Create Goal</t>
  </si>
  <si>
    <t>Display suggested strategies</t>
  </si>
  <si>
    <t>4/19 - confirmed with Product Mgmt that UI EZ Button is phase 2 and provided that this will be approved.  Change Control request to be entered to cancel these items.</t>
  </si>
  <si>
    <t>AM-2017-10</t>
  </si>
  <si>
    <t>SPS Investor Portal</t>
  </si>
  <si>
    <t>4/19 - email to team leads to confirm that a change control entry should be put in to move this to a November release.</t>
  </si>
  <si>
    <t>Patches</t>
  </si>
  <si>
    <t>Release Date</t>
  </si>
  <si>
    <t>JIRA Link</t>
  </si>
  <si>
    <t>Purpose</t>
  </si>
  <si>
    <t>RO Signoff</t>
  </si>
  <si>
    <t>RM Signoff</t>
  </si>
  <si>
    <t>Non-release 
Activities</t>
  </si>
  <si>
    <t>MV Owner</t>
  </si>
  <si>
    <t>Status</t>
  </si>
  <si>
    <t>Target Comp Date</t>
  </si>
  <si>
    <t>Comments</t>
  </si>
  <si>
    <t>BBVA Release 1</t>
  </si>
  <si>
    <t>Rob</t>
  </si>
  <si>
    <t>On Hold</t>
  </si>
  <si>
    <t>Prepopulate forms for Pershing and FIS</t>
  </si>
  <si>
    <t>Docu-Sign Integration</t>
  </si>
  <si>
    <t>Salesforce Integration</t>
  </si>
  <si>
    <t>MoneyGuide Pro Integration</t>
  </si>
  <si>
    <t>SPS Client Play Back</t>
  </si>
  <si>
    <t>Data Aggregation</t>
  </si>
  <si>
    <t>Tax Budget Integration with Optimizer</t>
  </si>
  <si>
    <t>Before and after analysis</t>
  </si>
  <si>
    <t>Unknown</t>
  </si>
  <si>
    <t>Fixed income detail page in QPR</t>
  </si>
  <si>
    <t>Spanish reporting (Investor portal, proposal, QPR)</t>
  </si>
  <si>
    <t>Fact sheet upload on per proposal basis</t>
  </si>
  <si>
    <t>Integrate to display additional data in proposal</t>
  </si>
  <si>
    <t>Generate and display additional data in proposal</t>
  </si>
  <si>
    <t>Alternative landing pages in Investor Portal based on client type.</t>
  </si>
  <si>
    <t>Automatically pull in Morningstar Direct Reports into Proposal Document</t>
  </si>
  <si>
    <t>Drift Triggered Rebalance</t>
  </si>
  <si>
    <t>Update / Test Alerts for Share based models</t>
  </si>
  <si>
    <t>Create request for though Investor Portal</t>
  </si>
  <si>
    <t>Integration with sharepoint</t>
  </si>
  <si>
    <t>Statements in Spanish</t>
  </si>
  <si>
    <t>Sector Substition</t>
  </si>
  <si>
    <t>Auto sent blocks under 5k shares</t>
  </si>
  <si>
    <t>Bins for fixed income types</t>
  </si>
  <si>
    <t>Performance Attribution</t>
  </si>
  <si>
    <t>Export to First Rate</t>
  </si>
  <si>
    <t>Fee schedule by AssetClass</t>
  </si>
  <si>
    <t>Digital Collaboration Tools</t>
  </si>
  <si>
    <t>BBVA data aggregation</t>
  </si>
  <si>
    <t>Performance Dispersion</t>
  </si>
  <si>
    <t>Investor Portal</t>
  </si>
  <si>
    <t>Investor Portal II</t>
  </si>
  <si>
    <t>Customized Proposal</t>
  </si>
  <si>
    <t>Customized QPR</t>
  </si>
  <si>
    <t>T+1 settings for Mutual Funds</t>
  </si>
  <si>
    <t>Coupon Payments</t>
  </si>
  <si>
    <t>New Read Web Services</t>
  </si>
  <si>
    <t>Trade Trigger column to be added to MPM table</t>
  </si>
  <si>
    <t>Investment Change History Page</t>
  </si>
  <si>
    <t>Trades posting to Eagle/STAR with wrong NetAmount</t>
  </si>
  <si>
    <t>Recon Reorgs</t>
  </si>
  <si>
    <t xml:space="preserve">Comment:
</t>
  </si>
  <si>
    <t>Dependencies for BBVA Go-Live</t>
  </si>
  <si>
    <t>Dependencies for BBVA Go Live:</t>
  </si>
  <si>
    <t>Trading partner connectivity</t>
  </si>
  <si>
    <t>Trading partner connectivity - MV</t>
  </si>
  <si>
    <t>401K /403B account types don't match XSD picklist</t>
  </si>
  <si>
    <t>Trade Auto-Posting :Trade Matching for Trade/Non-Trade Reversals</t>
  </si>
  <si>
    <t>Link SMAs to Models</t>
  </si>
  <si>
    <t>Sleeve Performance</t>
  </si>
  <si>
    <t>Calculate / match realized gain/loss per transaction</t>
  </si>
  <si>
    <t>Bank Holiday Support (multiple calendars)-IM</t>
  </si>
  <si>
    <t>Income SWP Reserve</t>
  </si>
  <si>
    <t>Composite Reporting</t>
  </si>
  <si>
    <t>FIdelity</t>
  </si>
  <si>
    <t>MF MV - Sungard connectivity</t>
  </si>
  <si>
    <t>Conversion Tool - Load and Store Historical MVs and Performance</t>
  </si>
  <si>
    <t>MV - SGN Allocation connectivity</t>
  </si>
  <si>
    <t>Convert and store historical transactions</t>
  </si>
  <si>
    <t>Bank Holiday Support (multiple calendars)-OPS Data</t>
  </si>
  <si>
    <t>Bank Holiday Support (multiple calendars)-OPS APP</t>
  </si>
  <si>
    <t>Enhanced Data Validation</t>
  </si>
  <si>
    <t>Account Aggregation</t>
  </si>
  <si>
    <t>Data Mart Creation</t>
  </si>
  <si>
    <t>Bulk Rebalancer</t>
  </si>
  <si>
    <t>OPM Dashboard Enhancements</t>
  </si>
  <si>
    <t>Pershing</t>
  </si>
  <si>
    <t>Account Hold Management - from Ops Console</t>
  </si>
  <si>
    <t>Model Change Alert and Workflow</t>
  </si>
  <si>
    <t>Fractional Shares in Star</t>
  </si>
  <si>
    <t>Resolve STAR Issue Around Coupons</t>
  </si>
  <si>
    <t>Open Order Deletion - page - Ops Console</t>
  </si>
  <si>
    <t xml:space="preserve">- Above list describes all known and potential requirements based on current discovery. Discovery is incomplete so this list may change.
- "E-AM Cancelled" and #N/A Items (requirement-confirmed) have been listed on the Change Control tab so that these are re-incorporated in capacility and SDLC plan.
- #N/A items (not yet requirement confirmed) will not be requested as additions to the SDLC until we ratify the project scope and confirm initial scoping estimates. 
</t>
  </si>
  <si>
    <t>PM 
Signoff</t>
  </si>
  <si>
    <t>QA Signoff</t>
  </si>
  <si>
    <t>SME Signoff</t>
  </si>
  <si>
    <t>Project</t>
  </si>
  <si>
    <t>2021 Plan Days</t>
  </si>
  <si>
    <t>Work Stream</t>
  </si>
  <si>
    <t>Start Date</t>
  </si>
  <si>
    <t>End Date</t>
  </si>
  <si>
    <t>Project Schedule Delivery Expectations</t>
  </si>
  <si>
    <t>Person Days</t>
  </si>
  <si>
    <t># Team Mem</t>
  </si>
  <si>
    <t>Total Days</t>
  </si>
  <si>
    <t>Architecture Discussion Status</t>
  </si>
  <si>
    <t>Project Status</t>
  </si>
  <si>
    <t>Notes</t>
  </si>
  <si>
    <t>Web Application for Car Review</t>
  </si>
  <si>
    <t>New Development</t>
  </si>
  <si>
    <t>In Progress</t>
  </si>
  <si>
    <t>Divided project activities based on 2 weeks sprints</t>
  </si>
  <si>
    <t>Appendix</t>
  </si>
  <si>
    <t>Requirement Analysis</t>
  </si>
  <si>
    <t>Model &amp; Design</t>
  </si>
  <si>
    <t>Requirement &amp; Model Sign Off</t>
  </si>
  <si>
    <t>Product Development</t>
  </si>
  <si>
    <t>QA &amp; Deploy</t>
  </si>
  <si>
    <t>Workstream</t>
  </si>
  <si>
    <t>Go/No Go 
Participant</t>
  </si>
  <si>
    <t>GP Dependency</t>
  </si>
  <si>
    <t>3rd Party Dependency</t>
  </si>
  <si>
    <t>MV Release?</t>
  </si>
  <si>
    <t>TIAA Release?</t>
  </si>
  <si>
    <t>Decommission req'ed?</t>
  </si>
  <si>
    <t>Biz Process Change?</t>
  </si>
  <si>
    <t>Custodial Integration</t>
  </si>
  <si>
    <t>MV, TIAA</t>
  </si>
  <si>
    <t>Yes</t>
  </si>
  <si>
    <t>SEI</t>
  </si>
  <si>
    <t>No?</t>
  </si>
  <si>
    <t>Trading</t>
  </si>
  <si>
    <t>MV, TIAA, FIS, PERF</t>
  </si>
  <si>
    <t>FIS, PERF</t>
  </si>
  <si>
    <t>No</t>
  </si>
  <si>
    <t>FIS must be released/turned on.</t>
  </si>
  <si>
    <t>Web Services</t>
  </si>
  <si>
    <t>-</t>
  </si>
  <si>
    <t>Together</t>
  </si>
  <si>
    <t>Environment Split from Openwealth</t>
  </si>
  <si>
    <t>GP</t>
  </si>
  <si>
    <t>Data Mart</t>
  </si>
  <si>
    <t>?</t>
  </si>
  <si>
    <t>Operational Reporting/ Data Extracts</t>
  </si>
  <si>
    <t>Yes?</t>
  </si>
  <si>
    <t>QPR/Proposal Printing</t>
  </si>
  <si>
    <t>Harte Hanks</t>
  </si>
  <si>
    <t>Operations</t>
  </si>
  <si>
    <t>MV</t>
  </si>
  <si>
    <t>Product Management</t>
  </si>
  <si>
    <t>QA/UAT Testing</t>
  </si>
  <si>
    <t>Audit/Regulatory</t>
  </si>
  <si>
    <t>Tech Ops / Production Support</t>
  </si>
  <si>
    <t>Contractual Evaluation</t>
  </si>
  <si>
    <t>Project Management</t>
  </si>
  <si>
    <t>Operations Utilities</t>
  </si>
  <si>
    <t>JIRA Integration</t>
  </si>
  <si>
    <t>JIRA</t>
  </si>
  <si>
    <t>Date Opened</t>
  </si>
  <si>
    <t>ID</t>
  </si>
  <si>
    <t>JIRA Key</t>
  </si>
  <si>
    <t xml:space="preserve">Issue </t>
  </si>
  <si>
    <t>Prty</t>
  </si>
  <si>
    <t>Cust</t>
  </si>
  <si>
    <t>Added By</t>
  </si>
  <si>
    <t>Current Action Owner</t>
  </si>
  <si>
    <t>Pgm Team</t>
  </si>
  <si>
    <t>Scope Impact</t>
  </si>
  <si>
    <t>Impacted Release</t>
  </si>
  <si>
    <t>Change Type</t>
  </si>
  <si>
    <t>X-Ref</t>
  </si>
  <si>
    <t>GICS 3.0 - SunGard
- Re-certification of TWAP/VWAP (Convergex)
- SunGard and Pershing connectivity</t>
  </si>
  <si>
    <t>B</t>
  </si>
  <si>
    <t>Heather</t>
  </si>
  <si>
    <t>IM</t>
  </si>
  <si>
    <t>Closed</t>
  </si>
  <si>
    <t>8/11 - Heather to get PME / IEE and assess timing for when this is necessary
8/18 - Estimated and added to the Capacity Plan
10/12 - hm:  Planning to test week of 10/25.</t>
  </si>
  <si>
    <t>Additional CP Items #2
- OFR added 5/16</t>
  </si>
  <si>
    <t>8/11 - Heather to determine when this may be delivered given 16.1 / CP schedule change
8/11 - Sajid verified this item is complete in 16.1 and will update the AMMO for the SDLC line item.
10/12 - hm: Closing as this was delivered.</t>
  </si>
  <si>
    <t>GP Integration Environment Data Scrubbing
- As part of the AWS Envir agreement MV comitted to deliver "data scrubbing" to remove PII as part of a data clone from Prod</t>
  </si>
  <si>
    <t>Chris</t>
  </si>
  <si>
    <t>1/26/17- current status: Joe has finished all scripts needed. 
Next steps:
1) Chris to line up the staging environment for testing Joe's script. Won't have an update until at least week of 1/30/2017. 
2) Go-live: detailed steps here: https://docs.google.com/spreadsheets/d/1m2pRwuwZYGjPAqF0ySex2xVSAuazqV3Obct_LonQR0o/edit?ts=588a42c2#gid=814972615</t>
  </si>
  <si>
    <t>GICS 3.0 - Morning Star
Morningstar GICS Data Feed Schema Change
- Mandated on Aug 31</t>
  </si>
  <si>
    <t>A</t>
  </si>
  <si>
    <t>ON</t>
  </si>
  <si>
    <t>None</t>
  </si>
  <si>
    <t>7/25 - Joanne assessing effort and creating AMMO.  Need to add this to SDLC Tracker.
8/11 - Underway for Aug 31
10/10 - Made part of the 16.1 release. Closing</t>
  </si>
  <si>
    <t>Morningstar Rating for Funds Change
- Oct. 31, 2016, Morningstar will enhance the calculation for the Morningstar Rating™ for Funds</t>
  </si>
  <si>
    <t>Josh</t>
  </si>
  <si>
    <t>7/5 - Josh to assess the impact of this chance and if any development effort is necessary.
8/24 - To go out in 16.1 release, as requested by client
10/12 - hm: Closing as this was delivered with 16.1</t>
  </si>
  <si>
    <t>BBVA
- This is a new customer potential - not previously accounted for in the plan.</t>
  </si>
  <si>
    <t>BBVA</t>
  </si>
  <si>
    <t>Mike</t>
  </si>
  <si>
    <t>7/21 - Current proposed target is EO-Q3 2017 - assuming under contract by 9/1/16.
9/8 - Assume under contract by November 1</t>
  </si>
  <si>
    <t>PCAP 16.1
Release Scope definition for the Personal Capital release
- Need to conduct a review of the proposed items once the reaminder of H2 is recast due to scope issues.
- Renaming release to 16.3 to avoid confusion.</t>
  </si>
  <si>
    <t>PC</t>
  </si>
  <si>
    <t xml:space="preserve">Rasaan ./ Heather </t>
  </si>
  <si>
    <t>PCAP 16.1</t>
  </si>
  <si>
    <t>8/11 - Finalize available capacity &amp; which PCAP items fit by 8/16 (Heather).
8/11 - Requires all open 16.1 / 16.2 / AM4 / AM5 / AM6 scope assessed as a prerequisite.
8/18 - Rasaan to lay out options for how to use the allcoated 145 days for PC in 2016
8/25- options sent. Mark/Rasaan to discuss in the week of 8/29.
8/29 - Agreed to move AM6 multiple trade order blotter to AM 7 to create IM capacity for PCAP in 2016. Change capacity plan.
8/31 - Also want to look at possible other delivery alternatives to achieve the budgeted DR in 2016
9/8 - Rasaan to finalize final revenue items &amp; review with Mark
9/15 - Added to SDLC and Capacity Plan
10/10 - Final review with Chery and Rasaan needed.
11/7 - MW:  Changing reference name for this release to 16.3 for clarity (incorporates 16.1 as baseline)</t>
  </si>
  <si>
    <t>Fall Line Securities
- This is a new customer via Genpact</t>
  </si>
  <si>
    <t>FL</t>
  </si>
  <si>
    <t>8/1 - Need proposal / estimates for delivery.  GP anticipating January 2017 launch??
8/25 - Chris/Josh/Brian to review GP's feedback.
9/1 - Chris to schedule a status review / kickoff.</t>
  </si>
  <si>
    <t>DMA
- PME versus FEE</t>
  </si>
  <si>
    <t>Brian</t>
  </si>
  <si>
    <t>8/8 - PMEs came in at 273 D, IEE came in at 338 D. We should understand why to improve estimates going forward
8/11 - Brian to call retrospective to sumarize where estimate changes occured
9/1 - Closed
10/12 - hm: Closing as this was delivered.</t>
  </si>
  <si>
    <t>Custodial End Points
- RMD estimates to be complete by 8/5</t>
  </si>
  <si>
    <t>AM</t>
  </si>
  <si>
    <t>Joel</t>
  </si>
  <si>
    <t>AM 4</t>
  </si>
  <si>
    <t>8/8 Custodial EPs Pricing (PRD, RMD complete), Positions (PRD, RMD complete, Transactions (PRD complete, RMD signoff this week), Lots (PRD in progress, RMD, to start)
8/4- discussion still opens among joel, kevin, frederic, arlene and natalia as to whether this is one or multiple endpoints.
8/11- Scheduled to review Custodial Endpoint reconciliation on Friday 8/12 (Heather). 
8/11 - The reacrhitecture for account recon has been built in to the pricing for Custodial EP for Pricing.
8/25- RMD completed. Added to capacity plan.
10/12 - Closed  Lots RMD and IEE required to finish this.
10/24 - hm: Closing as Lots is a line item above</t>
  </si>
  <si>
    <t>16.1.1
16.1.2
16.2.1 
DMA Follow-up Releases have "new functionality" but were not recorded on the SDLC Tracker.
- They need to be added and the capacity impact needs to be assessed.</t>
  </si>
  <si>
    <t>16.1.1
16.1.2
16.2.1</t>
  </si>
  <si>
    <t>7/29 - Chris to coordinate with Brian - add rows for the missing scope items.
8/1 - Items added under "DMA P1, 2, 3" Release identifiers. Lines 159 -165. Need estimates for all
8/11 - Need PME for Edit Fee Schedul Webservice - Patch 1 items
8/12 DMA P1 and P2 added to Capacity Plan 08/08 Control. Still need to add P3 to 2017
10/13 - hm - Close out</t>
  </si>
  <si>
    <t>Model creation / change web service integration between SMI and SPS - (AFR-18)
- Scope increased to add 2 additional web services</t>
  </si>
  <si>
    <t>8/1 - Target to have PRD / RMD updates by 8/5
8/11 - PRD/RMD updated - underway for AM4
10/12 - hm: Closing as this has been delivered.</t>
  </si>
  <si>
    <t>PA Cost Base Changes (tax lots from Pershing)
- Can be removed from 16.1 release per Brian</t>
  </si>
  <si>
    <t>Joanne</t>
  </si>
  <si>
    <t>8/1 - Updated on SDLC to remove it from 16.1.
8/1 - Brian / Chris to confirm Descoped = no longer necessary
8/11 - Check with Ops Data RE redundant with AM Interface??  (Joanne)
8/26  - capacity plan updated and closed.</t>
  </si>
  <si>
    <t>AssetMark4 Proposed replan
- Change scope to have 3 Custodial EP (Pricing, Positions, Transactions), Model Change Alert, Webservices for SMI model /strategy, CRM integration web services
- Assess impact to AM5</t>
  </si>
  <si>
    <t>Heather /
Rasaan</t>
  </si>
  <si>
    <t xml:space="preserve">8/8 - Model Change Alert (scope), Custodial Endpoint (effort estimate)
8/12 Estimates and projects added to Capacity Plan 08/08 Control
10/12 - AM releases are now monthly. This line item is addressed by mutliple other line items in the control log. </t>
  </si>
  <si>
    <t>(Not in Master)
Fidelity moving from Pull to Push
- Mandated change in delivery method to take effect on ??</t>
  </si>
  <si>
    <t>8/11 - Not a Program Team impact - work to be executed in new setup for Fidelity by Client Deliery
10/25 - hm: Josh, Client delivery need to rearchitect. Put on AM issues list?</t>
  </si>
  <si>
    <t>Advanced Search
- Need to assess when we can get in.  16.2?</t>
  </si>
  <si>
    <t>C</t>
  </si>
  <si>
    <t>ADV</t>
  </si>
  <si>
    <t>Consider</t>
  </si>
  <si>
    <t>8/11 - Determine if fits in capacity plan (Heather)
8/11 - Agreed to put on hold until re-escalated by GP
10/10 - Closing as GP has not made this a priority and PM would like to make changes we feel best product solution. No changes were made to Master or Capacity plan.</t>
  </si>
  <si>
    <t>Custodial Endpoint Postion
- Account Recon being re-architected in this scope?</t>
  </si>
  <si>
    <t>Duplicate</t>
  </si>
  <si>
    <t>8/11 - Review outstanding RECON items from GP &amp; verify they are reflected. Also review with team UI items specifically.  (Chris)
10/12 - Closing , duplicate of Account recon rewrite</t>
  </si>
  <si>
    <t>Pricing Hierachy
- Unclear when this came into SDLC / why?</t>
  </si>
  <si>
    <t>AnnP</t>
  </si>
  <si>
    <t>Ops Data</t>
  </si>
  <si>
    <t>8/8 - Proposed for AM5 - Need PME / EO for Capacity ASAP
8/11 - Verify base level hirachy support &amp; review Bloomberg &amp; IDC conversion to accomodate (Heather)
8/11 - Object Model changes and support for Bloomberg and IDC are part of the Custodial EP Pricing RMD. Bloomberg is being implemented as part of the Pricing EP. IDC will be implemented later. Small increment to IDC implementation to test for pricing hierarchy.
8/16 - Mike brought up a great point that we need to be careful with distribution of custodian pricing information.  For example, we may not have permission to publish pricing from Fidelity in a QPR.  Need to investigate (Mark?)
8/18 - The estimate in an email from Josh had a total estimate of 54 days, 12 of which was the back end data so I pulled that piece out since it should be captured in the custodian end point work.
8/24 - Capacity plan updated with 42 days for Ops Data
10/25 - hm: Was this done as part of CE pricing loading?  If so was all the work complete by this work ?  If no then what is left to be done. Spoke with AnnP, she is putting together the EO. The assumption above that the BE work was covered by CE Pricing was incorrect.
11/29 - hm: Brian do we really need this?</t>
  </si>
  <si>
    <t>Conversion - web services to add fields required 
Conversion - modify web services to add fields required by AM
- Unclear when this came in / how critical</t>
  </si>
  <si>
    <t>AM 6</t>
  </si>
  <si>
    <t>8/8 - Proposed for AM 6
8/11 - Need target dates for (PME / PRD / RMD) ASAP
8/16 - Began PRD for household, portfolio, account web services; will work with Advisor program to get estimate.
9/22 - Shenba finishing up PRD and Brian to get EO in SDLC.
10/6 - Shenba needs to give an update an EO. 
10/13 - hm: EO and Actuals now entered, eo-60d, actual 61d. Shenba was this completed?
10/20 - bkm: This is in Master, suggest we close
10/20 - hm: Add RMD, dev complete target, slot for a monthly release in 2017. Need during the Mock time.
10/24 - hm: This has an actual. Brian and Shenba is this complete.
10/27 - bkm: yes, PRD is done.
11/2 - hm: 68 D in Harvest towards this project. Chris will audit.</t>
  </si>
  <si>
    <t>Need to review CDA (AM) with Justin / Brian
- Requirements from customer are unclear and likely to have material increase in scope / estimate</t>
  </si>
  <si>
    <t>8/8 - Goal is to validate CDA estimates and breakdown into smaller tasks
8/16 - Phase 1 - CDAs for standing instructions (withdrawals) have been defined.  Working on next set of CDAs with AM. This will need to be broken up into phases.
8/25 - PMs to start writing PRD's for Phase II.
8/31 Arlene and Dan reviewed requirements, this is mostly IM work and as a result will affect IM capacity. Waiting for RMD details.
9/22 Expecting additional info from customer 10/7
10/20 bkm: Suggest we close this until we get a requirement from customer and then we can add a new line item along with estimate.
10/20 - hm: closing till we get new CDA workflows</t>
  </si>
  <si>
    <t>Future Dated Trade for CRT
- Came in between 7/15 - 8/8
- Is scope essential - when really needed</t>
  </si>
  <si>
    <t>AM 7</t>
  </si>
  <si>
    <t>8/8 - Proposed for  AM 7 - 150 D estimate
8/11 - Chris to progress discussion with GP/TIAA first - then we will assess the need &amp; timing with AM.
8/16 - Capacity Plan updated for 2016, AM6, this may be delivered early Feb 2017.
8/18 - Brian to determine in/out by 9/2
10/13 - hm:  Mike and Brian going back to AM determine if they actually need it. Taking out of capacity plan.</t>
  </si>
  <si>
    <t>Fractional shares in STAR
Fractional Shares enhancement
- AMMO originally created June 2009
- Identified by Operations as Critical for AM Oper Pilot</t>
  </si>
  <si>
    <t>Cheryl</t>
  </si>
  <si>
    <t>8/8 - Proposed for AM4 
8/11 - Need some additional definition in AMMO (Brian) 
8/11 - Determine target delivery (Heather)
8/12 - Added to Master and Capacity Plan
10/24 - hm: Designated by Ops as required.
11/7 - MW:  Moving this from Oct release to Nov release due to dev slip.</t>
  </si>
  <si>
    <t>Resolve Star issues around coupons
- Identified by Operations as Critical for AM Oper Pilot</t>
  </si>
  <si>
    <t>8/8 - Proposed for AM4 
8/11 - Heather to determine target
8/12 Added to Master &amp; capacity plan
10/12 - Closing, pending completion
10/24 - hm: Designated by Ops as required.</t>
  </si>
  <si>
    <t>Performance Report Template
- Missed in last Capacity Plan because # missing from "current estim" but was in MV/AM split columns</t>
  </si>
  <si>
    <t>8/8 - Estimate added after 7/14 of 120 D not complete in line item
8/12 - Added to Capacity plan 08/08 control 
8/12 - Closed
10/12 - This is changed in Master and Capacity plan putting to completion as it had not been closed previously.</t>
  </si>
  <si>
    <t>Trade Partner Connectivity
- Unclear what this is / where scope came from</t>
  </si>
  <si>
    <t>JoelD</t>
  </si>
  <si>
    <t>8/8 - Proposed for AM 5 - No PRD / RMD / TRD
8/11 - Need Joel to define ASAP (Rasaan)
8/18 - Need Joel to estimate connectivity / testing support effort (Rasaan)
8/30 - Estimate is 50 Days totalv 30MV / 20AM.  Joel will provide 1 PRD for each custodian. AM will require development work.
9/22 This my be just sending the trades to Sungard and QA. Add Sungard  to title, IM work. There may be additional work per custodian. Rasaan to work with Justing and Joel to see if there is additional work
10/6 Inclued this topic in 10/11 discussion with AM team.
10/20 - hm:  Need list of custodians and what needs to be implemented for trading with the custodians.
1/18 CLo MV to call custodians' API calls. We can close this for now until we get PRD from Joel.</t>
  </si>
  <si>
    <t>Trade Bulk Cancel Phase 3 - Trade Recon
Trade Bulk Cancel - Trade Recon (AM 4)
- Increase result from RMD detail - Kendo vs Slickgrid</t>
  </si>
  <si>
    <t>Natalia</t>
  </si>
  <si>
    <t>8/8 RMD estimate is 35 days over PME estimate. Increase in scope of UI functionality (ability to sort) requires us to rewrite UI to use Kendogrid instead of slick grid (4 points).  Need to confirm this is essential.
8/11 - Heather / Cheryl / Program Team to assess how to phase it and / or what other tradeoff can we make.
8/18 - Folded into Capacity plan 
10/12 - Need to enter a Jira for Backlog. This is not approved for inclusion in 2016.</t>
  </si>
  <si>
    <t>OFR-301 - set up encrypted IDs for DMA in 16.0 production
- Late addition by GP</t>
  </si>
  <si>
    <t>8/9 - Late request by TIAA - needed for their DMA go live
10/12 - hm: Completed for 16.1. Closing</t>
  </si>
  <si>
    <t>(Not in Master)
Northfield
- Complete verification &amp; testing / regression</t>
  </si>
  <si>
    <t>Mark</t>
  </si>
  <si>
    <t>8/11 - Work peroformed already - need to verify (Heather)
8/16 - Equities implemented ~1 year ago and in production.  Will cost about 300K /year to get the mutual Fund and ETF data. The would need to implement solution. Brian would need to gather domain knowledgable folks to discuss how it should work in our system first.
8/25 - will have more directions after the meeting with AM in the week of 9/16.
11/1 - MW:  Request Arlene to do a high level effort analysis.
1/18 CLo- per email from Mark: This agreement has progressed.  Given that AssetMark has not yet concluded on rebalancing approach - integration of this new Northfield model may or may not be required for them. 
1/19 CLo- next step: PM to prep for an EO/PRD.
1/19 CLo- per Brian, AM hasn't requested this feature. Closing for now.</t>
  </si>
  <si>
    <t>Trade/Account Recon Rewrite
Account recon rewrite</t>
  </si>
  <si>
    <t>8/12 Added to AM5. Need PRD, PME. Is this already subsumed by Custodial EP for recon rewrite?
8/16 Added to AM 5. KevinR starting TRD to get estimate
9/15 Account rewrite requirements: performance improvements, get rid of socket.io emmory leak (account recon excaserbates the issue). With the replacement of socket.io and current definition of corporate action indicator this may be able to be delivered in later 2017. Unless performance not adequate for AM then needs to happen before go live.
9/23 - Struck through untill we determine this is necessary for AM. Estimate was 54 D.
10/6 - Two items replace socket.io  removing successful positions from results. @Heather check with Kevin to document where rmoving successes is prevented. Still need backend rewrite, AMMO, @Heather to get AMMO from Kevin /Josh.
10/24 - hm: This was not accepted to add to AM scope. See above where the socket.io replacement will help with performance.</t>
  </si>
  <si>
    <t>AM - Advisor-managed preferences</t>
  </si>
  <si>
    <t>Rasaan</t>
  </si>
  <si>
    <t>Advisor</t>
  </si>
  <si>
    <t>8/16 Advisor Managed preferences. Likely to move out to AM7
8/24 Moved to AM 7. Need to align with AM workstream.
8/24 Moved to AM 7, 2017 capacity plan
8/25 - Rasaan to provide more clarity
10/12 - hm: in Consideration state. Currently in capacity for 2016
10/20 - hm: In plan but PRD not complete till 11/15 so likely to slip
10/24 - hm: Closing no further action till we see a scope change</t>
  </si>
  <si>
    <t>AM - Non custodial interfaces</t>
  </si>
  <si>
    <t>8/16 Non custodial interfaces likely to move out to AM7. Need better definition
8/24 Moved from AM5 to AM 7 in Capacity plans
9/1 - Closed
10/12 - hm: Under consideration, not in capacity plan.
10/18 - Moved from Ops Apps to Ops Data (Brian)
10/20 - hm: PRD eta due 10/28</t>
  </si>
  <si>
    <t>Convert and store historical transactions
Create tool to import historic performance, market value and flows into Cassandra</t>
  </si>
  <si>
    <t>Arlene</t>
  </si>
  <si>
    <t>8/17 - Per Brian, our existing tool loads data into Oracle and does not load market values or flows.  Joe did an evaluation and determined that none of it was reusable.
8/25 - Arlene to talk with Joe/Kevin to create the TRD and get estimate.
10/25 - hm: Duplicate.</t>
  </si>
  <si>
    <t>8/17 Customer pushing to have performance available for Sleeves. We ware investigating implementing Sleeve performance for Cash only. Arlene / KevinR starting TRD fr cash only to get an estimate.
8/24 Sleeve Performance for casho only PRD in review, needs to be discussed with customer. TRD to be in review next week.
8/25 our decision/recommendation is supporting performancefor cash across model.
9/15 Leaving open till Customer agrees
9/22 Customer agreed to proposed approach. No change to estimate at this time.
10/10 - I think this should be closed
10/12 - Open question as to whether this should be MV days. Mike let us know this ison us.
10/24 - hm-  Per Mike billing is MyVest Contractual. Customer agreed to PRD 10/21.</t>
  </si>
  <si>
    <t xml:space="preserve">AssetMark Security Classification
</t>
  </si>
  <si>
    <t>Rob/David</t>
  </si>
  <si>
    <t>8/18 - We have a project to deliver a view of holdings by a custom AM classification.  Unlcear if these days are captured anywhere or if they need to be added.
8/18 - Josh to look at if this is covered within Client Delivery.
8/25 - Shenba to write up the PRD.
10/20 bkm: Given this is security master data, I think it belongs to Ops Data.  Will ask them for an EO.
10/20 - hm: AnnP and Kevin R preparing EO. Once we get we will add in Master.
10/21 - MW:  Adding row for this project without estimates under "C-Consideration".  Those will be filled in when EO complete.  Need the record there for AM reporting.  "AFR-51: AssetMark Security Classification"  Was also suggested by BM that this is billable.
12/6 - hm: Waiting on AM.
1/18 CLo to check with Brian.
1/19 CLo- waiting for reqt's from AM. Closing this now and will track this project via AFR-51.</t>
  </si>
  <si>
    <t>Updated TIAA Rebranding - PA QRP/P2P Changes 
owning program changed from Advisor to Operations Data</t>
  </si>
  <si>
    <t>8/23 - Line 44 on Master - OFR-275 was allocated to Advisor program team, but should be assigned to Operations Data as they own the QPR product. Shenba created the PRD - will Natalia own the requirements moving forward?
8/25 - to update SDLC Tracker Master and Capacity Plan
9/1 - Moved to closed.</t>
  </si>
  <si>
    <t>AM4 - CRM PME Estimates - 50D, IEE - 80D</t>
  </si>
  <si>
    <t xml:space="preserve">8/25 - Estimate 30 D higher than PME. and requested additional scope from AM for a phase 2 of ~30 D
9/8 - Master updated - in capacity plan
9/8 - Moved to Closed
10/12 - hm: Changed status to complete. This was delivered in AM4. </t>
  </si>
  <si>
    <t>Provide success/response information on create Standing Instruction web service call. OFR-303</t>
  </si>
  <si>
    <t>8/26 - Brian: Waiting on GP to define if this should be bulk (provide URL) or single (provide success/failure); GP is asking that it be in the November DMA release.
9/19 - PME for OFR-303 has been approved.  TIAA wants confirmation that this will be in the DMA release that occurs prior to November.
9/22 - Chris negotiating dates, suggesting swap for item in DMA 3.
9/27 - This is in DMA 3 and needs to be moved to Master (Brian).
10/6 - PME added to Master. It had been provided to GP but was reflected in SDLC. 
10/12 - MW: Duplicate of other OFR-303 item</t>
  </si>
  <si>
    <t xml:space="preserve">ADVUI
UI Inv Portal
UI EZ Button
Advisor UI, EZ button, Investor Portal Reconciliation for 2017 detalied capacity plan
</t>
  </si>
  <si>
    <t>Brian / Heather</t>
  </si>
  <si>
    <t>8/31 - Need to resolve the master record for breakdown of estimates for each of these items for details to be added to capacity plan.  Assuming Matts detailed estimates are record for Advisor UI. Which column in in Josh/Brian's EZ butto spreadsheet is to be implemented first. Need to find record of estimates for investor portal.
8/31 Confusion about master records of details and estimates for Advisor UI, EZ Button, and Investor Portal requirements and priorities. Need to resolve for 2017 detailed plan.  Documents that have information include:
- Matts's detailed Advisor estimates 
https://docs.google.com/spreadsheets/d/1vo1t5Q6MzES8CnNCS_IJNkyQH4K6ORUOMfmSRSccYKw/edit#gid=1036275838
- Josh/Brian's Goal Based Proposal/Profile Feature list https://docs.google.com/spreadsheets/d/1LF4BVnB6CLW1uNQRLQz4aB2_fgMIymk9CTvrnb8wfT4/edit#gid=34285302
9/15 Brian updated SDLC with details and priorities. Heather Added to 2017 Capacity Plan. Team may alter priorities to reflect working on pages rather than wprking on components in page.
10/6 - Schedule time for review on Tuesday 10/11</t>
  </si>
  <si>
    <t>Convert and store historical transactions 
(Brian ?)
Modify historical performance loader</t>
  </si>
  <si>
    <t>9/1 - Loader needs to be mofified to store data in Cassandra
9/22 - PME 4 points. Create RMD, leverage one time load.
9/27 - This is neede for conversion testing, so recommend that we move it to Master (Brian)
10/6 SDLC ended here
10/13 - hm: Must be done for AM.  Not AM responsibility to pay for this, cost is because we moved performance to Cassandra.  Heather update Master and Capacity, billing MyVest.
10/24 - In Master</t>
  </si>
  <si>
    <t>OPM Phase 3</t>
  </si>
  <si>
    <t>9/1 - Recalculation of alerts and other items that were deferred from original OPM project.
9/22 - Ideally they would have phase 2 for the pilot, but definitely for go live.
10/6 Need direction from Brian and this is currently not in plan on Master or Capacity
10/12 - hm: Brian, Justin, Heather discussed 10/10 and determined this is not necessary for AM. Putting this into backlog. till it is prioritized.  Closing this item on the change control log.</t>
  </si>
  <si>
    <t>16.1.1
DMA patch 1 renamed DMA P1/16.1.1.</t>
  </si>
  <si>
    <t>16.1.1</t>
  </si>
  <si>
    <t>8/29 - Content for 16.1.1 (inclusive of DMA patch 1 and 16.1 roll overs) sent for review 8/30. Updates being made to SDLC Master and Capacity Plan.
9/15 Orig additional estimate +30. +60 due to bugs/changes from 16.1.</t>
  </si>
  <si>
    <t>(Not in Master)
Add liquidate functionality to PE</t>
  </si>
  <si>
    <t>9/2 - Open item from long ago when trading was moved from ISG to PE; required for AM workflows.
9/22 - Moved from ISG to PE lost functionality. Brian to do EO.  Good candidate from contractor team if they have Flex experience.
10/20 - hm: May not be a requirement for launch. IM working on EO. Add to Consider
12/6 - hm: Agreed with Brian to close as AM has not asked for it yet.</t>
  </si>
  <si>
    <t>(Not in Master)
Contribution / Funding  Alert</t>
  </si>
  <si>
    <t>Ann</t>
  </si>
  <si>
    <t>9/6 - Alert required for AM workflow that begins with a contribution
9/22 - AM Operational Pilot may require. Must be therefor readiness. We need PRD and EO.
10/20 - hm: Getting EOs then will discuss with AM steering committee.  Add to Consider
1/18 CLo - to follow up with the AM team.
1/19 CLo- closed. AM hasn't yet approved.</t>
  </si>
  <si>
    <t>(Not in Master)
Hold Released Alert</t>
  </si>
  <si>
    <t>9/6 - Alert required for AM workflow that kicks off when a hold is removed.
9/22 - AM Operational Pilot may require. Must be therefor readiness. We need PRD and EO.
10/20 - hm: Getting EOs then will discuss with AM steering committee.  Add to Consider
1/18 CLo - to follow up with the AM team.
1/19 CLo- closed. AM hasn't yet approved.</t>
  </si>
  <si>
    <t>(Not in Master)
Model Drift Alert</t>
  </si>
  <si>
    <t>Shenba</t>
  </si>
  <si>
    <t>9/6 - Alert required for AM workflow to track funding of a new account
9/22 - AM Operational Pilot may require. Must be therefor readiness. We need PRD and EO.
10/20 - hm: Getting EOs then will discuss with AM steering committee.  Add to Consider
1/18 CLo - to follow up with the AM team.
1/19 CLo- closed. AM hasn't yet approved.</t>
  </si>
  <si>
    <t xml:space="preserve">Access Billing Integration
Remove access billing
</t>
  </si>
  <si>
    <t>Brian/Justin</t>
  </si>
  <si>
    <t>AM 5</t>
  </si>
  <si>
    <t>9/7 - Remove Access Billing
10/11 - Descoped from SDLC and Capacity Plan.</t>
  </si>
  <si>
    <t>(Not in Master)
Link SMAs to Models</t>
  </si>
  <si>
    <t>JM</t>
  </si>
  <si>
    <t>9/7 - Historically, we have done this through the UI but I think the volume of SMAs used by AM will require a web service
10/13 - hm - SMAs to model is done by hand today. Need add back into plan to determine how to automate ,  PM to work on EO. 
10/20 - hm: Getting EOs then will discuss with AM steering committee.  Add to Consider
12/6 - hm: Added to consider. JM needs to provide PME</t>
  </si>
  <si>
    <t>OFR-303 - New Web Service for Standing Instructions</t>
  </si>
  <si>
    <t>John</t>
  </si>
  <si>
    <t>9/9 - TIAA requested this be in DMA 1.3 (they need it in November)
9/22 - Duplicate of "Provide success/response information on create Standing Instruction web service call"
10/4 - Capacity plan and Master updated
10/10 - I think this should be closed
10/12 - MW:  This is a duplicate of the other OFR-303 item.</t>
  </si>
  <si>
    <t>Tax Shield 
report estimate decrease</t>
  </si>
  <si>
    <t>ADVUI-2017-03</t>
  </si>
  <si>
    <t>9/12 - Matt assessed the remaining work and scoped it as 6 points.  Created IEE for that value
10/12 - hm: Changes reflected in Master and 2017 capacity plan.
10/20 bkm: I think we can close this.</t>
  </si>
  <si>
    <t>Response messages for duplicate web service calls (OFR-300)</t>
  </si>
  <si>
    <t xml:space="preserve">9/12 - GP approved the PME and is asking for the PRD but it doesn't seem that this project is scheduled for a release yet.
9/13 - TIAA is asking if we can add this to release 16.1.3 and move out OFR-295 and OFR-296.  This is a net +12 days for Advisor
9/22 - Replace OFRs 295&amp;296 with 303. Web services that may be done by other teams. Target Jan
10/6 - MWW:  Duplicate of item below "Remove OFR295 and OFR296".  </t>
  </si>
  <si>
    <t>Request that AssetMark Day 1 and Day 2 epics created for both Ops Apps and Ops Data be added to the SDLC for tracking and resource planning.</t>
  </si>
  <si>
    <t>Ops Data / Ops Apps</t>
  </si>
  <si>
    <t>9/13 - Currently there are epics created for both Operations programs (Data Day 1: AMMO-44105, Day 2: AMMO-44106. Applications Day 1: 44107, Day 2: AMMO-44108) which house numerous one-off AMMOs that Cheryl has identified as needed for AssetMark. I would like to add these epics to the SDLC for resource planning purposes. Two of the Ops Applications Day 1 AMMOs are listed on the SDLC currently (lines 47, 48) and I would like to replace these with the overarching epic.
9/22 - Ops Apps to bundle and fix as project. Joanne checking with Ops Data on plan.</t>
  </si>
  <si>
    <t>Port existing Investor Portal pages to Pages</t>
  </si>
  <si>
    <t>9/13 - In speaking with Victor it came up that there is work required to migrate the existing pages to Pages framework
10/4 I'm assuming that work is contained in SPSinvestor portal UI work for 2017, currently 160 days. Does this work?</t>
  </si>
  <si>
    <t xml:space="preserve">Request to link/slot AFR-21 (Link Multiple Groups of Portfolios in a Household) to the AM QPR project in AM6. </t>
  </si>
  <si>
    <t>9/14: We haven't received client sign off or feedback on the PRD for AFR-21 and since it relies on the QPR so heavily I think it makes sense to do this work alongside actually building the QPR. 
9/22 Dup</t>
  </si>
  <si>
    <t>Trade Bulk Cancel Phase 1 - Trade Recon
Scope change: Trade Bulk Cancel Phase 1 - Trade Recon</t>
  </si>
  <si>
    <t>Scott</t>
  </si>
  <si>
    <t>Ops Apps</t>
  </si>
  <si>
    <t>9/13: Approved RMD is actually for 42 days, down from 65.</t>
  </si>
  <si>
    <t>Trade Bulk Cancel Phase 2 - Trade Recon
Scope change: Trade Bulk Cancel Phase 3 - Trade Recon (better name suggestion: Kendo Conversion and Enhanced Active Search)</t>
  </si>
  <si>
    <t>9/13: Proposed 12 SP. Change is from original (Points moved out of Phase 1: 65-42=23) to final Phase 2 points (71). Convert to Kendo, use nested grids instead of master/slave, and implement filtered criteria in Active Search - applied to make consistent across Trade Recon, Account Recon, and transaction Manager. Move Summary enhancements to phase 3.
9/22 If all functionality in Phase 1 move out 2.
10/7 Moved Phase 2 to AM-2016-10 release
10/24 - hm: Total scope increase of 25D due to MyVest Technical debt.</t>
  </si>
  <si>
    <t>New project: Trade Bulk Cancel Phase 3 - Trade Recon (better name suggestion: Summary Enhancements)</t>
  </si>
  <si>
    <t>9/14: Tentative 5 SP. Summary enhancements - applied to make consistent Trade Recon, Account Recon, and Transaction Manager. If we want to include UX redesign the estimate will increase.</t>
  </si>
  <si>
    <t>Remove/Merge Access Billing Integration (line 51) with the Data Mart project</t>
  </si>
  <si>
    <t>9/16: My understanding is that this work has been merged into the data mart project
10/4 Put DataMart in front of line item and left in December deliverable.
10/6 Reopening, need Cheryl, Arlene, Brian to verify.</t>
  </si>
  <si>
    <t>Link Multiple Groups of Portfolios in a Household
Move Ability to link multiple groups of Potfolios in a household to combine with QPR</t>
  </si>
  <si>
    <t>9/16  Move Ability to link multiple groups of Potfolios in a household to combine with QPR  (Brian move to where?)
9/22 - Move to align development of the QPRs.
10/4 - Capacity plan and Master updated and  moved to AM-2017-2, Rasaan received info
10/24 - hm:  Moved to same release of personalized QPR</t>
  </si>
  <si>
    <t>Custodial Endpoint Lots PRD-RMD breakdown change</t>
  </si>
  <si>
    <t>Frederic</t>
  </si>
  <si>
    <t>9/16: The 'Custodial Endpoints - Open &amp; Closed Lots' SDLC project (IEE 27) has been broken down into two RMDs, one for Open Lots (AMMO-41668, IEE 7) &amp; a second for Closed Lots (AMMO-46260, IEE 20).  Also the Closed Lots release needs to be pushed out to the AM-November date or later.</t>
  </si>
  <si>
    <t>PA Proposal Enhancements - SMA Indicator Box
Remove OFR-231 from release 16.2</t>
  </si>
  <si>
    <t>9/20 - TIAA confirmed that this will not be necessary for 16.2
10/4 Removed from capacity plan and Master</t>
  </si>
  <si>
    <t>AMMO-45171 - Remove Alert Management Role in AM Advisor Role</t>
  </si>
  <si>
    <t>Sajid</t>
  </si>
  <si>
    <t>AM5</t>
  </si>
  <si>
    <t>9/20 Sajid: Revert the changes to the PCC Advisor Overview page made for the AssetMark Trade Training demo and implement the solution the right way
9/22 - Is this just a bug. Completing
10/10 - Scope change less than 10 days. Was 2 day estimate.</t>
  </si>
  <si>
    <t>(Not in Master)
Exclude from Startegy Personalization
PCAP-15</t>
  </si>
  <si>
    <t>PCAP</t>
  </si>
  <si>
    <t>John EO Target Date 9/23
10/25 - hm: What is the request, to add this to the PCAP 16.1 release in December?
10/25 - jm:  These have been requested via Rasaan for a future release not specified, and not for PCAP 16.1. Please put into Consider
10/26 - hm: Need an EO
10/26 - jm: EO is 2.5 pts/15 days. I have socialized this internally but do not know what has been communicated to Personal Capital
11/1 - hm: ChrisF, Does PCAP want this for a 2017 release? Confirmed with JM this is not for 2016.
11/21 - pcap would like this feature in an early 2017 patch if possible
12/9 - customer requested to include in 16.3 release
12/12 - will be included in 16.3.1 2017Q2
1/18 CLo- this will go in to 16.3.1.2.</t>
  </si>
  <si>
    <t>(Not in Master)
TOB - Allow cancellation of open orders
PCAP-16</t>
  </si>
  <si>
    <t xml:space="preserve">John EO Target Date 9/23
10/25 - hm: What is the request, to add this to the PCAP 16.1 release in December?
10/25 - jm:  These have been requested via Rasaan for a future release not specified, and not for PCAP 16.1. Please put into Consider
10/26 - hm: Need an EO
10/26 - jm: EO is 9 pts/54 days. I have socialized this internally but do not know what has been communicated to Personal Capital
11/1 - hm: ChrisF, Does PCAP want this for a 2017 release? Confirmed with JM this is not for 2016.
1/18 CLo to check with Rasaan.
1/19 CLo- per Rasaan, PCAP does not have plans to move forward with this. Closing.
</t>
  </si>
  <si>
    <t>Dividend Accrual Treatment - performance calc</t>
  </si>
  <si>
    <t>09/21:  the 09/13 RMD completion date will be pushed out.  Update will be provided next week.  Technical design to be confirmed with potentially significant impact to effort required.
10/25 - hm: Moved to Novemver release</t>
  </si>
  <si>
    <t>Move 'Project to calculate/match realized gain/loss per transaction' below Custodial Endpoints (Closed) Lots</t>
  </si>
  <si>
    <t>9/21:  This project needs to be after the Custodial Endpoints Closed Lots project (see 09/16/2016 entry above).  This report uses the Closed Lots data.  The delivery date needs to be pushed out per the Closed Lots project completion change.</t>
  </si>
  <si>
    <t xml:space="preserve">Trade Bulk Cancel Phase 2 - Trade Recon
Trade Bulk cancel prioritization over Corporate Action Indicator
</t>
  </si>
  <si>
    <t>9/22 - Update SDLC to reflect that at the start of AM4, stakeholders (Engineering, Product, Cheryl) agreed that Trade Recon Bulk Cancel would take priority over Account Recon Corporate Action Indicator and given resource constraints we'd need to request a move of the latter to AM5 or later. 
10/4 Complete</t>
  </si>
  <si>
    <t>Post-processing to correct for penny differences caused by STAR posting of COUPON payments</t>
  </si>
  <si>
    <t>X</t>
  </si>
  <si>
    <t>Justin</t>
  </si>
  <si>
    <t>10/6:  MWW - What is the Action?  Is this a proposed scope change - if so it should be documented in an AMMO with the effort impact summarized here please.</t>
  </si>
  <si>
    <t>Enhancements to recon process for Pending Re-orgs</t>
  </si>
  <si>
    <t>Automation of cancel/correction processing for TRADES</t>
  </si>
  <si>
    <t>Improved support for cancel/correction processing for NON-TRADES</t>
  </si>
  <si>
    <t>Support for COS (intra-account journals -- if we decide to do anything for this)</t>
  </si>
  <si>
    <t xml:space="preserve">Remove OFR295 and OFR-296 from 16.1.3 and add OFR-303. </t>
  </si>
  <si>
    <t>16.1.3</t>
  </si>
  <si>
    <t xml:space="preserve">9/22 - Genpact would like to add OFR-303 for 16.1.3 and remove OFR-295 and OFR-296
10/4 - Chris - Took out OFRs 295 / 296. Added OFR303. The notes in the OFR state they want OFR 300 also. Is this the case? Note from Chris they would like 300but he told them no unless they want to move the date. They declined to move the date. </t>
  </si>
  <si>
    <t>Rename Automatic Tax lot load for PAM and PA to Automated Funding for PA</t>
  </si>
  <si>
    <t>9/22 - Possibly remove from 16.2 as it requires regression testing (confirm with Chris Flynn)</t>
  </si>
  <si>
    <t>Trade Netting Block Level
Trade Netting Scope Increase</t>
  </si>
  <si>
    <t>9/23 - PME was 70, RMD estimate is 83. RMD not signed off on yet.
10/14 - hm:  Requirements have changed.This will require client sign off. Meeting with AM set for 10/14. PRD and RMD completion pending on the clarifications from the meeting.Need to add change control entry for target date update to 11/8.
10/20 - hm: JM review one last open change, expected 10/27
10/24 - hm: Eng implemented as much as it could. Waiting on client. Released to UAT.
11/2 - bkm: Still waiting on client for feedback. Client needs to sign off on PRD.
12/6 - hm: Closing as we will ship what has been implemented. Any additional functionality will have to go through change control.</t>
  </si>
  <si>
    <t>OFR-297 New edit fee schedule web service</t>
  </si>
  <si>
    <t>9/23 - PME was 6, RMD estimate is 12. Increase due to additional complexity for testing external web service.</t>
  </si>
  <si>
    <t xml:space="preserve">Bulk Rebalance Phase 2 </t>
  </si>
  <si>
    <t>9/27 Team is working for code complete 10/11. Contingent upon getting an environment for volume testing between 10/3 to 10/7</t>
  </si>
  <si>
    <t>AFR-13 Strategy &amp; Model Change Alert Phase 2 candidates</t>
  </si>
  <si>
    <t>Brian M.</t>
  </si>
  <si>
    <t>AM4</t>
  </si>
  <si>
    <t xml:space="preserve">
9/27 SM: There are about 8 items, mostly feature enhancements coming out of demos plus a couple of tech improvements.
10/3 SM: Decided with Brian M to build only the items that were in the original scope. Plus included small tech debt items - total of 2.5 points (about 7 days). The remaining items will be considered for a future release.
10/4 - Less than 10 days so no change to capacity, using OPC time to cover. 
10/12- hm: Changed status to complete, delivered and less than 10 days so did not need a line item in change control.</t>
  </si>
  <si>
    <t>Clean up Custodial EP entries in SDLC for correctness</t>
  </si>
  <si>
    <t>(Not in Master)
Add OFR-300 to 16.1.3, now known as 16.2.1</t>
  </si>
  <si>
    <t>16.2.1</t>
  </si>
  <si>
    <t>9/27 - TIAA has asked if we can accommodate OFR-300 in 16.1.3.  They are not expecting it, but if we have capacity and need DR days, can we consider?
10/4 - See add of ofr-303. Client declined to move date so closing this request. (42D for 300). 
10/24 - Does not exist in Master.</t>
  </si>
  <si>
    <t>SDE and other reports sent to FTP
Remove OFR-264 from release 16.2</t>
  </si>
  <si>
    <t>9/27 - Genpact/TIAA confirmed that this is no longer a 16.2 feature
10/4 - Removed at client request
10/10 Master and Capacity plan updated</t>
  </si>
  <si>
    <t>(Not in Master)
DMA Parallel work unit execution</t>
  </si>
  <si>
    <t>Prakash</t>
  </si>
  <si>
    <t>9/22 -DMA workunits need to be spread across schedulers and tested.
10/25 - hm: Needs an EO.
1/18 CLo: Checked with Prakash. The work is largely done but we still need to create test cases. Heather has asked Prakash to provide estimates on the remaining work.
1/20 CLo- closing as the remaining work ahs no impact on Capacity Model.</t>
  </si>
  <si>
    <t>Enable Ops Performance Server in GPI</t>
  </si>
  <si>
    <t>Need Ops Server enabled in GPI integration to prepare to turn CP Performance on</t>
  </si>
  <si>
    <t>Align 16.1.2 and 16.1.3 dates with sprint end dates</t>
  </si>
  <si>
    <t>16.1.2/16.1.3</t>
  </si>
  <si>
    <t>9/28 - Dev complete for 16.1.2 is currently set for 10/28. Request to move the date up to 10/25 to coincide with the end of a sprint. We will turn the environment over to the customer for testing on 10/27.
Dev complete for 16.1.3 is currently 12/30. Request to move this date out to 1/3/17 to coincide with the end of a sprint. We will turn the environment over to the customer for testin on 1/5/17</t>
  </si>
  <si>
    <t>Enable CP Performance in GPI</t>
  </si>
  <si>
    <t>Need CP performance enabled in GPI for Genpact testing</t>
  </si>
  <si>
    <t>Rename "Corporate Action Indicator - Account Recon" to "Account Recon Improvements"</t>
  </si>
  <si>
    <t>9/29 - Product has always called this project Account Recon Improvements in PRD. It's misleading to call it Corporate Action Indicator because 1) it includes changes for smarter display of failures and improving logic for factored securities and 2) we're only going to use indicator for stock splits.</t>
  </si>
  <si>
    <t>Determine process to load portfolio level strategy / model change</t>
  </si>
  <si>
    <t>Used for the AssetMark Market Value vs Net investment over time graph</t>
  </si>
  <si>
    <t>CP Proposal and QPR Changes for Sandbox
Request to add OFR-288 to release 16.2</t>
  </si>
  <si>
    <t>The PME approval for OFR- CP Sandbox #3 came in late.  Hoever TIAA is asking if we can accommodate as this is a key component of CP.  it is a 36 day project
10/4 - Master and Capacity updated
10/10 - Pending completion
10/12 - Currently, the master spreadsheet has one line item for Ops Data but both the Advisor team and Ops data team need to work on it. Please add another line item for the advisor team.
10/18 - I noticed that there are two line items (one Ops Data and one Advisor) so I think this can be closed (bkm)
10/24 - Brian what is the estimate for this per team.</t>
  </si>
  <si>
    <t>MAFS Fee Project Phase 3 
Remove OFR-270 from release 16.2</t>
  </si>
  <si>
    <t>OFR-270 - MAFS Fees phase 3, is offically out of the release
10/4 - Master and Capacity updated
10/6 @Heather add scope change
10/10 - Scope impact added</t>
  </si>
  <si>
    <t>Automatic Tax lot load for PAM and PA
Remove OFR-259 from release 16.2</t>
  </si>
  <si>
    <t>OFR-259 - automatic tax lot load, is offically out of the release
10/4 Assuming this is 16.2. Master and Capacity updated
10/6 @Heather add scope change
10/10 -Pending completion</t>
  </si>
  <si>
    <t>Deletion of Personalization
Changes to deletion of Personalization from the Advisor UI pages</t>
  </si>
  <si>
    <t>Meeting scheduled to discuss the requirements
10/20: hm - PRD  should be ready. Need to assess if this fits into 16.2
AMMO-46918 (Epic)
10/21- hm: Added  to Master need to get IEE
11/1 - hm: Confirm with Frederic no work for Ops Data
1/18 CLo - going in to 16.2.0.3.</t>
  </si>
  <si>
    <t>SMI Model Change Impact Web Service update</t>
  </si>
  <si>
    <t>Namrata</t>
  </si>
  <si>
    <t>10/4 New Target date 10/25 with QA complete</t>
  </si>
  <si>
    <t>Targeted Rebalance Update</t>
  </si>
  <si>
    <t>10/4 New Target date of 11/8 QA complete. PRD changed based on review discussions.</t>
  </si>
  <si>
    <t xml:space="preserve">Trade Netting  </t>
  </si>
  <si>
    <t>10/4 New Target date of 11/8 QA complete</t>
  </si>
  <si>
    <t>CDA Withdrawl Request update</t>
  </si>
  <si>
    <t>10/4 New target date of 11/25 QA complete</t>
  </si>
  <si>
    <t>Open Order Deletion Date update</t>
  </si>
  <si>
    <t xml:space="preserve">10/4 Requirements changed based on Ops recommendation.Based on that new RMD is being created.Original target completion (dev&amp;qa) is 10/25 </t>
  </si>
  <si>
    <t>Multiple withdrawal match for Standing Instruction</t>
  </si>
  <si>
    <t>Is currently assigned to Inv Mgmt but this may have been due to bandwidth at the time this was created</t>
  </si>
  <si>
    <t>Item on Master called "Advisor View" - unclear what this is - no estimates</t>
  </si>
  <si>
    <t>10/6:  Brian - please look at this and determine if it is really a scop item.</t>
  </si>
  <si>
    <t>Corporate Action Indicator</t>
  </si>
  <si>
    <t>Heather (Scott)</t>
  </si>
  <si>
    <t>10/6 PGM Lead forgot to call out still in RMD phase and will not make AM-2016-10. Trade Bulk Cancel Phase 2 brought in to AM-2016-10 from November release instead.</t>
  </si>
  <si>
    <t>HH Overview
AM - Advisor UI - Overview
- This project / feature is not in scope or EOs</t>
  </si>
  <si>
    <t>10/10 - MW:  There was no estimate for this and there does not appear to be any scope deifinition or EO.  Moving to descoped to take it out of the project list.
10/20: BKM: The HH Overview project is currently being worked on but was moved to Descoped in SDLC; need to move back to active project.
10/24 - hm: Added to Master. PME of 80 D is being re-evaluated. PME is now 132 D. Heather should recoprt what impact of adding would be at SDLC 10/27.</t>
  </si>
  <si>
    <t>Transaction Manager - Passthrough/Custodian Mapping looks to be duplicate of Transaction Manager - Passthrough/Custodian Phase 2</t>
  </si>
  <si>
    <t>10/10 - MW:  Are these duplicate?  Dates and estimates all look identical.
10/24 - hm: Chris where are these in Harvest? Delivered in AM2 and AM3</t>
  </si>
  <si>
    <t>AM Projects that have a AM/MV split 
- Split these into 2 rows for tracking purposes
- Cust &amp; MV days are highlighted</t>
  </si>
  <si>
    <t>10/10 - Rows that have shared budget for AM are now split into two rows with Highlight on the Cust vs MV days.</t>
  </si>
  <si>
    <t>Corporate Action Indicator - Account Recon</t>
  </si>
  <si>
    <t>10/10 - RMD estimate (IEE) is 59
10/13 - (added in RMD Spent) RMD estimate (IEE) is 76. RMD Actual: 10/12/2016
10/24 - hm: Also known as Account Recon Improvements
10/25 - hm: Unplanned, 76 days. In Master and Capacity Plan.</t>
  </si>
  <si>
    <t>Split work for Sanbox #3 into two line items: work for Ops Data and work for Advisor</t>
  </si>
  <si>
    <t>10/10/16:  https://jira.myvest.com:8443/browse/OFR-288 has work for two teams: Ops Data and Advisor. Please split the single line item for this feature into two, one for each program.</t>
  </si>
  <si>
    <t>Future dated trades for CRT - on demand rebalance
- Need to verify cust acknowledged scope</t>
  </si>
  <si>
    <t>10/11 - MW:  Brian or Mike need to verify if this is necessary then we need to assess if the estimate is correct.
10/20  - hm: Brian states AM does not need Future Dated Trades.  Need to document work around in user guide.
10/27 - MW: Classified this as Descoped.</t>
  </si>
  <si>
    <t>(Not in Master)
Dedicated Dev Support for Data Conversion</t>
  </si>
  <si>
    <t xml:space="preserve">10/11 Added issue.  We are asking for 1 person for Oct.
10/13 - hm: Conversion for AM was part of orignal estimates for AM, Data Conversion 325D, non strategic, billable full rate.  Need to add to Master and Capacity Plan. </t>
  </si>
  <si>
    <t>(Not in Master)
Dedicated Dev Support for Operational Pilot</t>
  </si>
  <si>
    <t>10/11 Added issue.  We are asking for 1 person for Nov.
10/13 - hm: see Dedicated Dev Support for Operational Pilot.
12/6 - hm: Closing as we have been supporting them.</t>
  </si>
  <si>
    <t>CP Proposal and QPR Changes for Sandbox</t>
  </si>
  <si>
    <t>10/11 Added issue.  OFR-273 &amp; OFR-288 should be implemented against the latest PDF framework version.  Otherwise supporting the graph features requested increases significantly (approx 20 days) and supporting such code could be costly.  However using updated PDF frameworks requires a full regression test on QPRs.
10/13 - hm: Feature, make asset allocation in QPRs dynamic, grew from 2 pts to 5 pts. Chris is going to negotiate with the customer.
10/14 - hm: Added CP Proposal and QPR Changes for Sandbox to Master and Capacity
10/19 - hm: OFR-288 New EO is now at 8 points, 21 D fr Ops Data, 21 D for Adv
10/19 - bkm: For OFR-288 the Ops Data work will not make 16.2 release; needs to be scheduled for another release.
10/25 - hm: Verify the Impact scope with Brian, EO and Sajid IEE.
11/1 - hm: Descoping Ops Data work for 16.2. Master and Capacity Plan updated.</t>
  </si>
  <si>
    <t>Need JIRA</t>
  </si>
  <si>
    <t>(Not in Master)
Handle rejects in Trade Order Blotter (TOB)</t>
  </si>
  <si>
    <t>CLo</t>
  </si>
  <si>
    <t>Open</t>
  </si>
  <si>
    <t xml:space="preserve">10/12 - We never implemented a mechanism to handle rejects of orders or allocations, which will likely be problematic for AM
10/25 - hm: Need an EO and Pgm Teaam.
1/26/1 CLo- i searched in AFR but did not find this one. Need to double-check with the AM field team and add this to AFR if needed.
2/9 RG: Unclear that this should have an AFR. Is this a "BLT" item? What is "TOB"?  Also, why does this need an EO if Scope Impact indicates 74 days?
2/13 CLo- Brian let me know there may be an AMMO in IM's backlog for this one. Next step: CLo to talk with JohnM to get this prioritized and estiamted.
</t>
  </si>
  <si>
    <t>HH Overview
ADVUI - Overview</t>
  </si>
  <si>
    <t>80+</t>
  </si>
  <si>
    <t xml:space="preserve">10/12 - Questions on missing features for AdvisorUI and Investor Portal in the SDLC - requesting PM update
10/13 - hm: Overview was found to be missing from Master, 80D. This is not on th Master or in the capacity plan. Team is working on this and we will add to Master and Capacity.  Shenba to compare her inventory to Master. </t>
  </si>
  <si>
    <t>Income Sweep Reserve 
AFR-4 - confirm appropriate Program</t>
  </si>
  <si>
    <t>In discussing w/ Dan and Namrata, the Advisor team might be more appropriate to assume responsibility for this. Matt has reviewed and has a few questions related to the project.
10/12 - hm:  Did the name change from Principal &amp; Income to Income Sweep Reserve? JM confirmed
10/13 - hm - Arlene confirms this is Ops Data. IM should have a test that min cash, personalizations work.  Brian to determine if this is over ridable. Then ADV work likely.
10/26 - bkm: No need for AM to do any override work.
11/2 - hm:  Closing</t>
  </si>
  <si>
    <t>(Not in Master)
Read Model web service</t>
  </si>
  <si>
    <t>10/13 - We have a read strategy web service but not a read model web service.
10/20 - hm: Getting EOs then will discuss with AM steering committee.  Add to Consider
10/26 - jm: seems like a logical addition but this has not come up in any of the SMI discussions and it seems like we are proposing to AM, they are not requesting from us
12/6 - hm: This is new read web services. PM is JM, need PRD and PME.
1/18 CLo to check with the AM team.
1/19 CLo- this is now tracked via AFR-146. Closing.</t>
  </si>
  <si>
    <t xml:space="preserve">Prudential Integration
descoped on Master </t>
  </si>
  <si>
    <t xml:space="preserve">10/13 - hm: Prudential descoped on Master and no entry in change control log. Joel is this descoped? Yes. </t>
  </si>
  <si>
    <t>10/14 - hm:  Scope impact due to need to create new web service / refactor existing code. The existing code is not a service and has bugs.
10/24 - hm: Mark adding additional row to Master to track the umplanned work.</t>
  </si>
  <si>
    <t>Custodial Endpoints - Open Lots
Custodial Endpoints - Closed Lots
Custodial Endoints Open &amp; Cloed Lots</t>
  </si>
  <si>
    <t>AM-2016-10
AM-2016-11</t>
  </si>
  <si>
    <t>Breaking Open and Closed lots into 2 line items
10/24 -hm: Broken into 2 line items. Actual fr Open Lots IEE was 27D. IEE for Closed Lots is 49D.</t>
  </si>
  <si>
    <t>Write Qeries to the Data Mart</t>
  </si>
  <si>
    <t>10/14 - hm: Descoped as Views are part of data mart work</t>
  </si>
  <si>
    <t>Open Order Deletion - page - Ops console
Open Order Deletion Date update</t>
  </si>
  <si>
    <t>In Mgmt</t>
  </si>
  <si>
    <t>This project will be feature complete by Oct 28 (team members pulled from Trade Netting to start on it this sprint).Requesting to move it to Nov AM release.
10/24 - hm: Scope Impact updated, in Master and Capacity plan
10/25 - hm: Reopned. Scope went from +24D to +50D. Brian to review with PM.
12/6 - hm: This is in AM-2016-12, Closing.</t>
  </si>
  <si>
    <t>View a terminated account 180 days after closure</t>
  </si>
  <si>
    <t>Schenba</t>
  </si>
  <si>
    <t>10/19: Propose splitting project into two phases. &lt;Phase 1&gt; Ops Apps: Change Eagle messaging to fail posting if account terminated (2 story points); Ops Data: Restrict loading and/or mark positions and transactions according to availability timeline (1 story point) &lt;Phase 2&gt; Advisor: Change Advisor UI to view terminated account info, add field, and toggle viewing (TBD story points). Story points are much less than initial estimate because we realized we don't need to create a new account type, create and link to new terminated account of that type, and transfer time-series data from original account to new terminated account.
10/27 - hm:  Rob does the customer have expectations as to when they will get this. If so move to Q1 2017 timeframe.
11/11 - rg: They were expecting to see this 11/23, but now they are not because we have communicated that this will be in Q1 2017 timeframe.</t>
  </si>
  <si>
    <t>(Not in Master)
Account Recon Enhancement 
Account Recon will need new functionality</t>
  </si>
  <si>
    <t>AM Cancelled</t>
  </si>
  <si>
    <t>10/20 - hm:  Need logic to match custodian transaction with standing instructions. Add to multiple inst in Master.  AM record as a scope item and need requirements.
10/24 - Is it a miss and or billable? What is the estimate? Once we have that info we'll determine whether to add to plan.
1/18 CLo to check with the AM team.
1/27 CLo- Spoke to Justin. Next step: Justin to check with Ops Data to see whether it's already done.</t>
  </si>
  <si>
    <t xml:space="preserve">(Not in Master)
Request to include GP Recon OPCs into the reconciliation work we are doing for AssetMark.  These are deferred UATs from the 15.2 release.  </t>
  </si>
  <si>
    <t>10/20 - We have a number of outstanding UATs from the recon re-write in 15.2.  Can we look into addressing these with the work we are doing for AM?
10/25 - hm:  What is the list of Jiras and what is the combined EO.
10/27 - cf: OPCs: 7174, 6590, 6636, 6591, 6602, 7164, 7206, 7208, 7219, 7011.  I don't think we have an EO on these items.  These were UATs they filed with 15.2 that we deferred and have never resolved.  Should we/can we work these items into the work we doing for recon?  Or evaluate them to se if they are still isues?
1/10 - check with Heather/Chris.
2/9 hm:  What is the EO?
2/10 CLo- Rob/David, can you please prioritize this one on to the "to be EO'ed" list?</t>
  </si>
  <si>
    <t>CRM Team Creation Web Service
Team Creation Web Service</t>
  </si>
  <si>
    <t>PE</t>
  </si>
  <si>
    <t>Await Approval</t>
  </si>
  <si>
    <t>10/20 - hm: Added for Justin. Need to add team web services early. "Move Team Creation WS (CRM v2) to as soon as possible in dev plan"
10/24 - hm:  Asset Mark CRM needs an additional webservice for Team add, update entered for Consider
10/27 - hm: Mike to put this in front of AM for cost consideration.
11/8 - rg: per Justin this is in scope. Please proceed to add to dev plan / release schedule / sprint pipeline etc.
12/6 - hm:  Added and being delivered in AM-2016-12</t>
  </si>
  <si>
    <t>Optimizer Rebalance Enhancements
PCCAP Optimizer estimates</t>
  </si>
  <si>
    <t>10/20: hm - Are these EOs complete?</t>
  </si>
  <si>
    <t>AFR-88</t>
  </si>
  <si>
    <t xml:space="preserve">AFR-88
Model Diaplay Name / change web service integration - add scope
Add a change request to the SMI integration project for the db change and web service updates. </t>
  </si>
  <si>
    <t>10/20 - hm: Work with IM and ADV to add these changes to this project.
10/24 - hm: services delivered with AM4. Need to go back and add a display name to these services. Mark adding to the consider list, not added to capacity. Need an EO
1/27 CLo- Confirmed with JohnM. This item is now tracked via AFR-88. Waiting for AM to approve EO/PME.</t>
  </si>
  <si>
    <t>Bank Holiday Support (multiple calendars)</t>
  </si>
  <si>
    <t xml:space="preserve">10/21: Request to reassign line item 65 to Ops Data - creation of business calendars in Eagle should fall in the Ops Data domain, not Ops Apps </t>
  </si>
  <si>
    <t>(Not in Master)
Create rebalance method of Standard with SI and model change; update create portfolio web service</t>
  </si>
  <si>
    <t>10/21 bkm - AM will be using a rebalance mode that is manual but automatically rebalances on model change and for withdrawals.  We currently only support model change OR withdrawal as an event to rebalance.  IM program doing an EO.
10/24 - Is it a miss and or billable? What is th estimate? Once we have that info we'll determine whether to add to plan.
10/27 - hm: Brian has the action to determine if this is part of AFR-29
11/15 bkm: Waiting on AM to confirm this is needed
12/6 - hm:  Closing as AM has not confirmed this is needed.</t>
  </si>
  <si>
    <t>AFR-7 and ADVUI</t>
  </si>
  <si>
    <t>(Not in Master)
Add use cases/features to the advisor UI and AM QPR projects to define which pages/dropdowns should use display name on the model table.</t>
  </si>
  <si>
    <t xml:space="preserve">10/20 - hm: Work with IM and ADV to add these changes to this project.
10/25 - hm: Need page items. Is the 6 days the EO? (Brian)
1/27 CLo- spoke with Justin. Need to check with the PM team to see whether the requirements are already tracked.
2/2 CLo- check with the PM team. We now have this req't tracked in two places for ADV UI and QPR (Ops App):
1) For ADVUI: Comment from Shenba in email thread 2/2/2017: Thanks Justin. The only place that I can think of where we use the model name in the Advisor UI (Phase 1) is Sleeve Performance selection. I'll change the user stories for that page to show "model display name" instead of model name.
2) For QPR: per PMs' request, I added Justin's comment to AFR-7 (QPR) so that Natalia can add it to the PRD.
Closing this item in Change Log.
</t>
  </si>
  <si>
    <t>Provide Fee Discount feature 
Bug fixes Opps App
- Project consolidation</t>
  </si>
  <si>
    <t>10/24 - sa: "Provide Fee Discount feature" is listed as the sole item Ops Apps will do in the "Proposed PCAP 2016 Release" sheet, which is separately captured in the "Bug fixes Opps App" project. I propose removing the "Bug fixes Opps App" project and promoting "Provide Fee Discount feature" to Planned.
1/19 CLo- caught up with Scott. We have two lines in Master representing this work. Need to delete one of them make sure the other one is up to date and properly reflected in the Capacity Plan.
1/26 CLo- Per Heather, this one can be closed in Change Log as ithe 16.3 is very close to being released.</t>
  </si>
  <si>
    <t>Bank Holiday Support (multiple calendars)-OPS
- Change Program from Ops Apps to Ops Data (perhaps split and also create piece for IM)</t>
  </si>
  <si>
    <t>10/25 - sa: PRD created 10/21, work identified for Ops Data and Inv Mgmt, none for Ops Apps.
12/6 - hm: Added to SDLC</t>
  </si>
  <si>
    <t>Add configurations to configuration role
- Scope increase</t>
  </si>
  <si>
    <t>10/25 - sa: Propose increase in scope from 4 to 8. Increase is as follows:
- Base 4 points for the fastest implementation, using primarily hard-coded config lists in front-end and back-end and extending old page layout.
- +1 pt for consistency: rewrite config pages from using tabs to matching current left-nav organization.
- +1 pt to use dynamic UI list of configuration parameters and validations provided by back-end, instead of hard-coded throwaway work.
- +2 pts for dynamic back-end generation of configuration parameters and validations driven by easily extensible configuration metadata, instead of hard-coded throwaway work.</t>
  </si>
  <si>
    <t>Conduct regression Tests -Hardware Refresh</t>
  </si>
  <si>
    <t>Rich</t>
  </si>
  <si>
    <t>10/26  QA resources  needed for Staging regression testing (DEC) and ATL regression testing.
1/18 CLo- to get estimates from Heather after the new plan is published.
1/25 CLo- Heather/Josh agreed no QA resource is needed for this work for now. Will open a new line when necessary.</t>
  </si>
  <si>
    <t>Unquirk
Add Unquirk to the schedule</t>
  </si>
  <si>
    <t>10/27 - hm: Move to January release to ensure December release is stable.
11/1 - hm: Moved to January Release
11/9 - MW:  No further action on this.  It is in Master and in capacity plan.  Closing.</t>
  </si>
  <si>
    <t>OFR-281, change the name of the project to "Fixed Income - Automated Security Setup"</t>
  </si>
  <si>
    <t>10/28 - Changing the name of the project in the SDLC to keep it consistent across all documents</t>
  </si>
  <si>
    <t>Advisor-managed preferences project will be split into 2 phases. Please update the existing project name to say "Advisor-managed preferences Phase 1" and add another line for "Advisor-managed preferences Phase 2". The team will work on Phase 1 of the project and the PRD will be complete by 11/15. Phase 2 of the project will be delivered along with the Advisor UI work. I will share the PME for both the phases after discussion with the development team.</t>
  </si>
  <si>
    <t>1/18 CLo- to check with Shenba.
1/19 CLo- Phase I is planned for AM-2017-02. Closing this line item.</t>
  </si>
  <si>
    <t>10/31 - hm: Update Portfolio Management Program Enhancements-ADV to reflect 77 days for RMD and earlier start date. Add in  5 days for IM oversight.
11/1 - hm: Master and Capacity Plan updated</t>
  </si>
  <si>
    <t>Assign "Risk-informed Performance" project to Advisor</t>
  </si>
  <si>
    <t>Adivsor</t>
  </si>
  <si>
    <t>ADVUI-2017-04</t>
  </si>
  <si>
    <t>11/1 - I've confirmed with Justin and Brian that this item (SDLC line 43) does not involve work for Operations and should be assigned to Advisor
12/6 - hm: Risk Informed Performance is in ADVUI.</t>
  </si>
  <si>
    <t>Assign "Export Daily Returns from On-Demand Reporting" project to Ops Data</t>
  </si>
  <si>
    <t>11/1 - I don't believe that this line item (SDLC line 46) involves work for Ops Apps. If the project is an export of performance numbers then I believe it should be assigned to Ops Data and Ann as PM Owner.</t>
  </si>
  <si>
    <t>EO for Upload orders &amp; allocations to SPS, route to custodians</t>
  </si>
  <si>
    <t>Inv Mgmt</t>
  </si>
  <si>
    <t>11/2 - jm: EO is 10 points/60 days
1/18 CLo to check with AM team
1/19 CLo- closed. AM hasn't yet approved.</t>
  </si>
  <si>
    <t>EO for Generate "custodian like" files for delivery to APL managers</t>
  </si>
  <si>
    <t>11/2 - jm: EO is being reviewed by Ops Data
11/3 - jm: EO is 10 points/60 days
1/18 CLo to check with the AM team.
1/19 CLo- closed. AM hasn't yet approved.</t>
  </si>
  <si>
    <t>Reorganize Advisor UI items based on new EOs and reorg of work into different projects</t>
  </si>
  <si>
    <t>MyVest</t>
  </si>
  <si>
    <t>11/2 bkm: Added this item to remind Heather to reorganize the line items in Master based on the new definitions from the Advisor Program.
11/15 CLo- link to Advisors team's Avisor UI Project Estimates: https://docs.google.com/spreadsheets/d/1h-rny2MIdkVvLIB1wRQbamFhh2t91VRl8IxB9W4C1-E/edit#gid=341285534
12/6 - hm: Updated SDLC and Capacity Plans to reflect updated line items and new EOs.</t>
  </si>
  <si>
    <t>Assign "Operations Report Enhancements" to Advisor</t>
  </si>
  <si>
    <t>11/2 - Frederic - a brief justification would be helpful as to why it was agreed upon that Advisor is better suited to do this project. Could you send it to me.
11/1 - Upon review by Kevin Reed, Heather agreed this data belongs to Advisor.</t>
  </si>
  <si>
    <t xml:space="preserve">Money-Weighted Returns </t>
  </si>
  <si>
    <t>11/10 - MW:  AM has requested functional design / sizing of the new - OUT OF SCOPE feature.  Product managment to coordinate with AM - provide estimate - then we will review with AM during weekly call to get their acceptance / rejection of the cost and timeline impact.
1/20 CLo this is now tracked via AFR-55. Closing.</t>
  </si>
  <si>
    <t>OFR-318
CR08 - Pin Expansion from 7 digits to 12 digits</t>
  </si>
  <si>
    <t>11/9 CLo- Added to Master as C-Consider. Waiting for GP to approve the PME (12 days)</t>
  </si>
  <si>
    <t>OFR-319
CP Investment Profile Reporting Accounts</t>
  </si>
  <si>
    <t>11/9 CLo- Added to Master as C-Consider. Waiting for GP to approve the PME (6 days)</t>
  </si>
  <si>
    <t>OFR-320
CP Create New Household Workflow change</t>
  </si>
  <si>
    <t>11/9 CLo- Added to Master as C-Consider. Waiting for GP to approve the PME (36 days)</t>
  </si>
  <si>
    <t>OFR-321
CP Error Messaging and UI changes</t>
  </si>
  <si>
    <t>11/9 CLo- Added to Master as C-Consider.Waiting for GP to approve the PME (3 days)</t>
  </si>
  <si>
    <t>OFR-322
CP Investment Goal change</t>
  </si>
  <si>
    <t xml:space="preserve">OFR-323
GP Proposal name and portfolio name fields change </t>
  </si>
  <si>
    <t xml:space="preserve">AssetMark October Release </t>
  </si>
  <si>
    <t>11/7 - MW: Changing status for these projects to Delivered.</t>
  </si>
  <si>
    <t>EO for trade autoposting logic - PME is 18 days</t>
  </si>
  <si>
    <t>11/7 - EO is 18 days
11/14 - Item is not yet added to Master
11/14 - MW:  This is an additional scop item requested by AM.  Requires discussion with them RE cost and schedulle impact.
1/18 CLo to check with AM team.
1/19 CLo- closed. AM hasn't yet approved.</t>
  </si>
  <si>
    <t>OFR-270/OFR-272 - MAFS phases 3/4 combined. PME is 272 days</t>
  </si>
  <si>
    <t>11/7 - Ops Apps met with Arlene, Cheryl, and Brian to determine new estimate for MAFS phase 3 and 4 work. Will post the PME to OFR-272 on 11/8
11/10: PME was posted to OFR-272
11/14: Call with GP to discuss estimate. Estimate is not yet approved by client.
12/6 - hm: Approved by Client for Q2 2017 deliverable.</t>
  </si>
  <si>
    <t xml:space="preserve">AM will probably request this to be back in scope: RP13 (150 Days) - Shadow Account Performance Enhancements </t>
  </si>
  <si>
    <t>150 Days</t>
  </si>
  <si>
    <t>1/18 CLo to check with AM team.
1/19 CLo- closing this until AM officially requests this via AFR.</t>
  </si>
  <si>
    <t>Drift Review Process</t>
  </si>
  <si>
    <t>11/10 - MW:  Client has relayed that they sent over a request for design / sizing for this back in July.  Rob to follow up on what happened with that request.  Product management to coordinate with AM - provide estimate - then we will review with AM during weekly call to get their acceptance / rejection of the cost and timeline impact.
1/18 CLo to check with the AM team.
12/6 - hm: IRR EO delivered to AM, waiting for approval.
1/19 CLo - this is tracked via AFR-75. Closing this line in Change Control.</t>
  </si>
  <si>
    <t>Create additional line item in SDLC for Composite Reporting and assign to Ops Data</t>
  </si>
  <si>
    <t>11/15 - Work for Composite Reporting is split between Ops Data and Ops Apps. Ops Data needs it's own line item to reflect the workload appropriately</t>
  </si>
  <si>
    <t>AFR-164</t>
  </si>
  <si>
    <t>AFR-164
Web service to link SMA account to SMA model</t>
  </si>
  <si>
    <t xml:space="preserve">11/16 - JM: EO is 2 points
Required for conversion
1/19 CLo, per Brian, We need to prioritize this one as it is needed for conversion activities.
1/27 CLo- JohnM has logged AFR-164 to track this. EO is ready for review. Next Step: Waiting for AM to approve the EO/PME so that Eng can get this priorized into an AM release ASAP. 
2/9 RG: This is original scope and does not require either an EO nor EO approval. Please procede. </t>
  </si>
  <si>
    <t>Bulk change of model targets</t>
  </si>
  <si>
    <t>Add Liquidate to PE</t>
  </si>
  <si>
    <t>Read model web service</t>
  </si>
  <si>
    <t>1/19 CLo- checked with JohnM. This one is now covered by AFR-146 and therefore can be closed.</t>
  </si>
  <si>
    <t>New rebalance frequency - on w/d or model change</t>
  </si>
  <si>
    <t xml:space="preserve">1/19 CLo- checked with JohnM. Closing this one for now as obsolete. </t>
  </si>
  <si>
    <t>DMA-like auto-funding</t>
  </si>
  <si>
    <t>1/19 CLo- Checked with JohnM and Brian. Not sure what this was so closing...</t>
  </si>
  <si>
    <t>EO for handling custodian and account number changes - PME is 48 days</t>
  </si>
  <si>
    <t>11/16: Feature list written and sent to Ops Apps. ETA for having scored by Ops Apps is 11/22.
11/17: Work scored by Ops Apps at 8pts./48 days. Sent out for internal approval
1/19 CLo- closed. AM hasn't yet approved.</t>
  </si>
  <si>
    <t>Request to remove OFR-294 from 16.2.1 and to add OFR-307</t>
  </si>
  <si>
    <t>11/16 - Genpact reviewed proposed 2017 release plan with TIAA.  TIAA would like us to remove OFR-294 (Leverage Configuration Role for Configurable Parameters) .  If possible, they would like to add OFR-307 (DMA Rebalance Extract)  This is a net -12 days, but removes from Ops Data and adds to IM
12/6 - hm: Completed</t>
  </si>
  <si>
    <t>Non-Custodian Interfaces</t>
  </si>
  <si>
    <t>11/17 bkm: moved target PRD date to 11/23.</t>
  </si>
  <si>
    <t>Advisor-managed Preferences</t>
  </si>
  <si>
    <t>11/17 bkm: moved target PRD date to 12/15 due to pending requirements from AM.</t>
  </si>
  <si>
    <t>11/17 bkm: moved target PRD date to 12/15 due to late start on getting requirements from AM and due to the SME being on vacation for two weeks.</t>
  </si>
  <si>
    <t>AssetMark Personalized QPR commentary</t>
  </si>
  <si>
    <t>11/17 bkm: This will to be moved from Ops Data to Advisor as it primarily involves a UI upload of a document by an Advisor.
12/6 - hm: Updated in Capacity and SDLC</t>
  </si>
  <si>
    <t>Updates to custodian integration dates</t>
  </si>
  <si>
    <t>OPS DATA</t>
  </si>
  <si>
    <t>11/18 - Joel is proposing the following new dates for providing the custodian integration ETLs to Ops Data &amp; Overnight for QA:
                               Schwab:  12/2/2016, TD Ameritrade:  12/16/2016, Fidelity: 1/6/2016
Accordingly, Ops Data is planning on allocating QA resources on those dates for the QA cycle with QA to be completed within ten workdays.</t>
  </si>
  <si>
    <t>11/18 - Joel is proposing the following new dates for providing the custodian integration ETLs to Ops Data &amp; Overnight for QA:
                               Schwab:  12/2/2016, TD Ameritrade:  12/16/2016, Fidelity: 1/6/2016
Accordingly, Ops Data is planning on allocating QA resources on those dates for the QA cycle with QA to be completed within ten workdays.
12/6 - hm: New deliverable dates set.</t>
  </si>
  <si>
    <t>Epic link for Household Overview page</t>
  </si>
  <si>
    <t>Please add AMMO-48184 as the epic for the Advisor UI Household overview page</t>
  </si>
  <si>
    <t>Please add AMMO-48184 as the epic for the Advisor UI Household overview page
12/6 - hm: Ammo number added</t>
  </si>
  <si>
    <t>OFR-262 (CP Performance Data Report) move from 16.2 to 16.2.2</t>
  </si>
  <si>
    <t>11/21 - Stored Performance data validation requirements has changed the CP Performance production release date to early January (16.2.2).  Chris has confirmed that OFR-262 (CP Performance Data Reports) should also be moved to the 16.2.2 release.  OFR-262 is only for GP's internal use and will not be used until CP is enabled.</t>
  </si>
  <si>
    <t>Please add AMMO-48253 as the Epic # for Advisor Managed Preferences Phase 1 and AMMO-48278 as the epic for OFR-319</t>
  </si>
  <si>
    <t>(Not in Master)
Web services required for CDA</t>
  </si>
  <si>
    <t>11/22 bkm: Adding this line item back to SDLC as we now know more of the web services required for CDA.
1/18 CLo check with Brian/Rob.
1/19 CLo- closing this line item until we get the list of web services from AM.</t>
  </si>
  <si>
    <t>11/29 - hm: Closed out Trade netting. This was delivered in a previous release but kept open waiting for customer response to 1 outstanding question. When the customer responds we will add a new line item in the change control log</t>
  </si>
  <si>
    <t>Please add the Epic Links to the following OFRs.
OFR 319 - AMMO-48278
OFR 320 - AMMO-48316
OFR 321 - AMMO-48317
OFR 322 - AMMO-48318
OFR 323 - AMMO-48319
OFR 300 - AMMO-48532</t>
  </si>
  <si>
    <t>Fall Line Securities Implementation</t>
  </si>
  <si>
    <t>11/30 - hm: Confirmed with BM this is unnecessary.</t>
  </si>
  <si>
    <t xml:space="preserve">Create separate line items for componets of  AFR-23 - CDA Integration Withdrawal Reqeusts </t>
  </si>
  <si>
    <t>To represent the work associated with this feature, create separate line items (and potentially seprate AFRs) for 1) GET SI w.s., 2) GET min/max personalization w.s., 3) GET account w.s., 4) GET portflio w.s, 4) POST raiseandhold w.s., 5) Provde Status Update to AM w.s., 6) Support add'l AM SI frequencies</t>
  </si>
  <si>
    <t>View a terminated account 180 days after closure
12/5/2016 - sa: Propose changing project program owner to Advisor as they confirmed they need to do bulk of the work. Here are the rough initial point estimates provided by program teams. Advisor: Change Advisor UI to view terminated account info, add field, and toggle viewing (TBD pts). Ops Apps: Change Eagle messaging to fail posting if account terminated (2 pts); Ops Data: Restrict loading and/or mark positions and transactions according to availability timeline (1 pt).
1/18 CLo Heather to close this out today. (descoped)</t>
  </si>
  <si>
    <t>12/5/2016 - sa: Propose changing project program owner to Advisor as they confirmed they need to do bulk of the work. Here are the rough initial point estimates provided by program teams. Advisor: Change Advisor UI to view terminated account info, add field, and toggle viewing (TBD pts). Ops Apps: Change Eagle messaging to fail posting if account terminated (2 pts); Ops Data: Restrict loading and/or mark positions and transactions according to availability timeline (1 pt).
1/18/2017 - hm: {roject decsoped, confirmed with Shenba</t>
  </si>
  <si>
    <t>Resolve STAR issue around coupons
- Add to 16.2 release</t>
  </si>
  <si>
    <t>12/6/2016 - sa: Cheryl wanted this production bug fix project released in 16.2. Code has been merged and signed off based on Ops testing in Staging 4.
1/20 CLo- closing as this has been delivered to GP via 16.2.</t>
  </si>
  <si>
    <t>Resolve STAR issue around coupons
- Add to PCAP 16.3 release</t>
  </si>
  <si>
    <t>12/6/2016 - sa: Cheryl wanted this production bug fix project released in PCAP 16.3. Code has been merged and signed off based on Ops testing in PCC Staging.
1/18 CLo- This project is marked as "delivered" via AM-2016-11 on Master</t>
  </si>
  <si>
    <t>AMMO-48341</t>
  </si>
  <si>
    <t>AMMO-48341 - Test coverage for web services</t>
  </si>
  <si>
    <t>PEng</t>
  </si>
  <si>
    <t>Estimate Feb 2017 completion. Ben Dinh will do the majority of the work with ocassional help from Matt Hunter, Wayne Koepcke and Prakash.
1/26 CLo- this has no impact on Capacity Plan. Closing it in Change Log.</t>
  </si>
  <si>
    <t>Webpack testing and deployment</t>
  </si>
  <si>
    <t>Estimated completion:  Feb/Mar 2016. Identify how webpack will differ in dev vs test vs staging/production. Plan tests for each environment.
1/18 CLo- to check with Prakash on status.
1/19 CLo- closing as this will not have any impact on Capacity Plan.</t>
  </si>
  <si>
    <t>AMMO-41395 Provide Personalization Reasons feature</t>
  </si>
  <si>
    <t>PCAP 16.3</t>
  </si>
  <si>
    <t>12/14 - sa: Ops Apps agreed to take over ownership of this project. Tech lead (Andrew) and Architect (Kevin) to review PRD and confirm that this can be completed for the 16.3 PCAP release.
12/15 - hm: Moved project ownership to Ops Apps</t>
  </si>
  <si>
    <t>OFR-324</t>
  </si>
  <si>
    <t>Request to move  OFR-324 (DOL) into 16.2.2 from 17.0)</t>
  </si>
  <si>
    <t>16.2.2</t>
  </si>
  <si>
    <t>1/19 CLo- this is in the latest GP plan that Chris shared with Heather this am. Heather to update capacity to reflect the latest GP plan. 
1/23 CLo- Chris updated the list in GP Releases. CLo double-checked to make sure everything matches in Master. Closing.</t>
  </si>
  <si>
    <t>OFR-259</t>
  </si>
  <si>
    <t>Request to move  OFR-259 into 17.0 (from 17.1)</t>
  </si>
  <si>
    <t>Request to add OFR-326 into 16.2.2</t>
  </si>
  <si>
    <t>12/20 - hm: Added to Master and Capacity 2016</t>
  </si>
  <si>
    <t>Request to add OFR-327 into 16.2.2</t>
  </si>
  <si>
    <t>Request to add AMMO-46202</t>
  </si>
  <si>
    <t>none</t>
  </si>
  <si>
    <t>12/20 rm: On-going to project to miograte portfolios with new asset allocations in PCAP production. remaining work is to migrate benchmarks.
1/18 CLo - per the comment on the JIRA ticket, this work is done.</t>
  </si>
  <si>
    <t>(Not in Master)
Store transaction descriptions for all pass-through transactions
https://jiraw.myvest.com:8443/browse/AMMO-44351</t>
  </si>
  <si>
    <t>1/27- CLo- Joanne reviewed teh AMMO. This is a 2-point feature that can be included AFR-35. We linked this AMMO to the epic and included this AMMO to the RMD for AFR-35.</t>
  </si>
  <si>
    <t>(Not in Master)
Convert and store historical market values and performance
Required for AM migration and is a prerequisite to Non-Custodian Interfaces</t>
  </si>
  <si>
    <t>1/19 Per Ann, closing this one. not applicable anymore.</t>
  </si>
  <si>
    <t>(Not in Master)
Convert and store historical custodial lots and positions
Required for AM migration and is a prerequisite to Non-Custodian Interfaces</t>
  </si>
  <si>
    <t>1/19 CLo- per Ann, this one is not needed.</t>
  </si>
  <si>
    <t>(Not in Master)
Convert and store historical realized gain/loss
Required for AM migration and is a prerequisite to Non-Custodian Interfaces</t>
  </si>
  <si>
    <t>1/19 CLo- this is now tracked via AFR-150.</t>
  </si>
  <si>
    <t>(Not in Master)
Implement AssetMark's asset classification scheme.
Prerequisite to Non-Custodian Interfaces</t>
  </si>
  <si>
    <t>1/19 CLo- this is now tracked via AFR-151.</t>
  </si>
  <si>
    <t>(Not in Master)
Convert and store historical performance and market value.
Prerequisite to Non-Custodians Interfaces and Sleeve Performance</t>
  </si>
  <si>
    <t>1/19 CLo- this will be tracked via AFR-110.</t>
  </si>
  <si>
    <t>(Not in Master)
Store net investment
Prerequisite to Non-Custodian Interfaces</t>
  </si>
  <si>
    <t>1/19 CLo- this is obsolete.</t>
  </si>
  <si>
    <t>(Not in Master)
Provide "foundational data" to AssetMark
Prerequisite to Non-Custodian Interfaces</t>
  </si>
  <si>
    <t>Advisor?</t>
  </si>
  <si>
    <t>12/20/16 - ap: AssetMark said that there is a project to provide them with so-called foundational data, which includes things like custodial account number, account identifier, account status, security information, etc. I don't see it anywhere on the SDLC or in JIRA
1/19 CLo- checked with Ann. Closing this one until we get more details from AM.</t>
  </si>
  <si>
    <t>OFR-296 - Add Shenba as ownser, change Pgm Team to Advisor</t>
  </si>
  <si>
    <t>12/20 - jm: change to resources assigned, no change to scope or schedule</t>
  </si>
  <si>
    <t>AMMO-49275</t>
  </si>
  <si>
    <t>AMMO-49275
"Code coverage improvements"</t>
  </si>
  <si>
    <t>1/25 CLo- Prakash's work estimate is 40 days. The work needs to be approved by SDLC and added to the Capacity Plan.
2/2 hm - Added to Capacity, Need to add to Master
2/2 CLo- added to SDLC Master and Harvest</t>
  </si>
  <si>
    <t>AMMO-49282</t>
  </si>
  <si>
    <t>AMMO-49282 
Add UI for nightly cycle progress</t>
  </si>
  <si>
    <t>Needs estimate</t>
  </si>
  <si>
    <t>1/18 CLo- Prakash raised that we need to prioritize this one in to the schedule. To be discussed in SDLC.</t>
  </si>
  <si>
    <t xml:space="preserve">Provide Personalization Reasons Feature
</t>
  </si>
  <si>
    <t>1/19 CLo- Heather and Rasaan had discussed this. This needs to be moved from 16.3 to 16.3.1
1/31 CLo- this project has been moved to 16.3.1 in Master, but is not on 2017 Capacity Plan. Heather to add it to Capacity for 16.3.1.
2/2 SA - IEE needs to be updated from 12 to 83 (16 already spent, 67 estimated remaining). Also, program was changed from IM to Ops Apps, but program owner is still IM in Master - it should be changed to Ops Apps.
2/2 CLo- updated Program Owner to Ops Apps. Added IEE = 83 to Master. Heather to update Capacity Plan.
2/9 hm - Addede to capacity plan. Still needs link for RMD</t>
  </si>
  <si>
    <t>AMMO-50928 Refactor Selenium Tests</t>
  </si>
  <si>
    <t>3/01 - Ben is the only person working on this. Expect 30 days to get all Selenium tests to work off of a docker db.</t>
  </si>
  <si>
    <t>JWT token authentication</t>
  </si>
  <si>
    <t>All</t>
  </si>
  <si>
    <t>none if in a release with full regression</t>
  </si>
  <si>
    <t>GP 17.0</t>
  </si>
  <si>
    <t>1/20 hm - JWT and subsequent UI changes for improved, standard left nav common to all roles. This needs to be scheduled for a release that has full regression. Suggest to put this into 17.0. PCAP would pick it up on Q3 17.X release. Need to schedule for AM go live.
1/26 CLo- Prakash's estimate is 30 days.
2/2 Meeting cheduled for 2/10 to discuss timing of this release.</t>
  </si>
  <si>
    <t xml:space="preserve">Advanced Search, File Cabinet </t>
  </si>
  <si>
    <t>1/20 hm: Changes Advanced Search, File Cabinet  name to File Cabinet</t>
  </si>
  <si>
    <t>Change to Project Name:
Old: non-custodian interfaces
New: Interface to send eWM Extract</t>
  </si>
  <si>
    <t>1/24 CLo- the AM project team has decided to rename AFR-35. Capacity Plan needs to be updated with the new name.</t>
  </si>
  <si>
    <t>AFR-42</t>
  </si>
  <si>
    <t>Move "Update UI displays to support option holdings” item from AM-2017-02 to an Advisor UI release</t>
  </si>
  <si>
    <t xml:space="preserve">1/24/17 Shenba- All the work related to displaying options on Advisor UI will be handled as part of the work for each of the new Advisor UI pages.
1/26/17 CLo- AFR-42 needs to be moved from AM-2017-02 to a later AM release due to its dependency on the ""AdvUI - Holdings"" project, which is currently scheduled for ADVUI-2017-07.
2/2/ CLo- spoke with Shenba. This whole project should be moved to the ADVUI-2017-08. CLo has moved this project from AM-2017-02 to ADVUI-2017-08 in SDLC Master. Heather to update Capacity Plan. 
2/9 hm: Cpacit plan updated.
</t>
  </si>
  <si>
    <t>AFR-120</t>
  </si>
  <si>
    <t>AFR-120: EOD Allocation File to US Bank</t>
  </si>
  <si>
    <r>
      <rPr>
        <rFont val="Calibri"/>
        <color rgb="FF000000"/>
        <sz val="10.0"/>
      </rPr>
      <t xml:space="preserve">1/26/17: RG- this is part of originally contracted work
1/28 CLo- spoke with Joel. Joel and Leland just finished the estimates today. Joel to update the Change Log with the estimate soon.
1/28 JD Estimate: TBD; likely 0 as this may not be necessary as a separate file
2/2 hm - This is not a 0 estimate need estimate for configuration and QA.
2/2 CLo- spoke with Joel. Joel is looking to de-scope this project as this is not part of the original scope. 
Next steps: 1) Rob/David to work with Joel and AM to confirm whether this is needed for Operational Readiness. 2) If this is confirmed as a New Scope item, Rob/David to remove the "z-original scope" label on AFR-120  
2/9 RG: confirming with Joel and Justin.  
2/9 RG: </t>
    </r>
    <r>
      <rPr>
        <rFont val="Calibri"/>
        <color rgb="FF000000"/>
        <sz val="10.0"/>
        <u/>
      </rPr>
      <t xml:space="preserve">confirmed </t>
    </r>
    <r>
      <rPr>
        <rFont val="Calibri"/>
        <color rgb="FF000000"/>
        <sz val="10.0"/>
      </rPr>
      <t>with Joel, Justin: AFR-120 is part of original scope. 
2/16 JD: Confirmed as required. 
2/16 JD: Estimate: 6 days (standard direct to custodian allocation flat file)</t>
    </r>
  </si>
  <si>
    <t>AFR-125</t>
  </si>
  <si>
    <t>AFR-125: MF Connectivity to US Bank</t>
  </si>
  <si>
    <t>1/26/17: RG- this is part of originally contracted work
1/28 CLo- spoke with Joel. Joel and Leland just finished the estimates today. Joel to update the Change Log with the estimate soon.
1/28 JD Estimate: 6 days
2/2/ CLo- Project added to SDLC Master. Heather to add this project to Capacity and remove the two placeholders for "Trading Partner Connectivity" and "Trading Partner Connectivity-MV" 
Sumary of what needs to be done in SDLC and Capacity: https://docs.google.com/spreadsheets/d/1O524T5nDyGoWCMSVNccDV42VSJUESxhC-UMO83kRlt0/edit</t>
  </si>
  <si>
    <t>AFR-126</t>
  </si>
  <si>
    <t>AFR-126: MF MV - Sungard connectivity</t>
  </si>
  <si>
    <t>1/26/17: RG- this is part of originally contracted work
1/28 CLo- spoke with Joel. Joel and Leland just finished the estimates today. Joel to update the Change Log with the estimate soon.
1/28 JD Estimate: 10 days
2/2/ CLo- Project added to SDLC Master. Heather to add this project to Capacity and remove the two placeholders for "Trading Partner Connectivity" and "Trading Partner Connectivity-MV" 
Sumary of what needs to be done in SDLC and Capacity: https://docs.google.com/spreadsheets/d/1O524T5nDyGoWCMSVNccDV42VSJUESxhC-UMO83kRlt0/edit</t>
  </si>
  <si>
    <t>AFR-127</t>
  </si>
  <si>
    <t>AFR-127: Equity/ETF SGN Trading Route AMTC</t>
  </si>
  <si>
    <t>1/26/17: RG- this is part of originally contracted work
1/28 CLo- spoke with Joel. Joel and Leland just finished the estimates today. Joel to update the Change Log with the estimate soon.
1/28 JD Estimate: 4 days
2/2/ CLo- Project added to SDLC Master. Heather to add this project to Capacity and remove the two placeholders for "Trading Partner Connectivity" and "Trading Partner Connectivity-MV" 
Sumary of what needs to be done in SDLC and Capacity: https://docs.google.com/spreadsheets/d/1O524T5nDyGoWCMSVNccDV42VSJUESxhC-UMO83kRlt0/edit</t>
  </si>
  <si>
    <t>AFR-128</t>
  </si>
  <si>
    <t>AFR-128: Equity/ETF SGN Trading Route PRS + Allocations</t>
  </si>
  <si>
    <t>AFR-129</t>
  </si>
  <si>
    <t>AFR-129: Equity/ETF SGN Trading Route TD + Allocations</t>
  </si>
  <si>
    <t xml:space="preserve">1/26/17: RG- this is part of originally contracted work
1/28 CLo- spoke with Joel. Joel and Leland just finished the estimates today. Joel to update the Change Log with the estimate soon.
1/28 JD Estimate: 4 days
2/2/ CLo- Project added to SDLC Master. Heather to add this project to Capacity and remove the two placeholders for "Trading Partner Connectivity" and "Trading Partner Connectivity-MV"
Sumary of what needs to be done in SDLC and Capacity: https://docs.google.com/spreadsheets/d/1O524T5nDyGoWCMSVNccDV42VSJUESxhC-UMO83kRlt0/edit </t>
  </si>
  <si>
    <t>AFR-130</t>
  </si>
  <si>
    <t>AFR-130: Equity/ETF SGN Trading Route Fidelity + Allocations</t>
  </si>
  <si>
    <t>AFR-131</t>
  </si>
  <si>
    <t>AFR-131: Equity/ETF SGN Trading Route Schwab</t>
  </si>
  <si>
    <t>AFR-132</t>
  </si>
  <si>
    <t>AFR-132: Equity/ETF SGN Trading Route USB</t>
  </si>
  <si>
    <r>
      <rPr>
        <rFont val="Calibri"/>
        <color rgb="FF000000"/>
        <sz val="10.0"/>
      </rPr>
      <t xml:space="preserve">1/26/17: RG- this is part of originally contracted work
1/28 CLo- spoke with Joel. Joel and Leland just finished the estimates today. Joel to update the Change Log with the estimate soon.
1/28 JD Estimate: TBD; likely 0 as this may not be necessary as a separate connection
2/2 CLo- spoke with Joel. Joel is looking to de-scope this project as this is not part of the original scope. 
Next steps: 1) Rob/David to work with Joel and AM to confirm whether this is needed for Operational Readiness. 2) If this is confirmed as a New Scope item, Rob/David to remove the "z-original scope" label on AFR-132 
2/9 RG: confirming with Joel and Justin.  
2/9 RG: </t>
    </r>
    <r>
      <rPr>
        <rFont val="Calibri"/>
        <color rgb="FF000000"/>
        <sz val="10.0"/>
        <u/>
      </rPr>
      <t xml:space="preserve">confirmed </t>
    </r>
    <r>
      <rPr>
        <rFont val="Calibri"/>
        <color rgb="FF000000"/>
        <sz val="10.0"/>
      </rPr>
      <t>with Joel, Justin: AFR-132 is part of original scope. 
2/16 JD: Confirmed a required. 
2/16 JD: Estimate: 4 days (standard trading route configuration with SGN)</t>
    </r>
  </si>
  <si>
    <t>AFR-134</t>
  </si>
  <si>
    <t>AFR-134: MV - SGN Allocation connectivity</t>
  </si>
  <si>
    <t xml:space="preserve">1/26/17: RG- this is part of originally contracted work
1/28 CLo- spoke with Joel. Joel and Leland just finished the estimates today. Joel to update the Change Log with the estimate soon.
1/28 JD Estimate: 15 days
2/2/ CLo- Project added to SDLC Master. Heather to add this project to Capacity and remove the two placeholders for "Trading Partner Connectivity" and "Trading Partner Connectivity-MV" </t>
  </si>
  <si>
    <t>AFR-140</t>
  </si>
  <si>
    <t>AFR-140: 
CDA - Standing Instructions Web Service (was part of AFR-23)</t>
  </si>
  <si>
    <t>1/26/17: RG- this is part of originally contracted work, and had previously been part of AFR-23 (which this partially replaces)
2/1/2017 CLo- the PME for AFR-140 is 106 days. The original estimate on the original CDA work (AFR-23) was 150 days. With this new estimate, we now have 150-106=44  days planned for the remaining CDA work.
Sumary of what needs to be done in SDLC and Capacity: https://docs.google.com/spreadsheets/d/1O524T5nDyGoWCMSVNccDV42VSJUESxhC-UMO83kRlt0/edit
2/2 CLo- Brian will work with JM to call out the "new scope" item embedded in this AFR and update the PME. Target Comp Date: early week of 2/6
2/8 CLo- Rob let the MV internal stakeholders know AM needs time to digest what was discussed in the CDA workshop before they can come back with next step. On hold- waiting for AM.
3/1/17 CLo- Next step: move this project to a later AM release as this will not make the original schedule (= AM-2017-03 release).</t>
  </si>
  <si>
    <t>CDA w/ PME</t>
  </si>
  <si>
    <t>AFR-141</t>
  </si>
  <si>
    <t>AFR-141: 
CDA - Household Web Service (was part of AFR-23)</t>
  </si>
  <si>
    <t xml:space="preserve">1/26/17: RG- this is part of originally contracted work, and had previously been part of AFR-23 (which this partially replaces)
2/2 CLo- Brian will work with JM to call out the "new scope" item embedded in this AFR and update the PME. Target Comp Date: early week of 2/6
2/8 CLo- Rob let the MV internal stakeholders know AM needs time to digest what was discussed in the CDA workshop before they can come back with next step. On hold- waiting for AM.  </t>
  </si>
  <si>
    <t>AFR-142</t>
  </si>
  <si>
    <t>AFR-142: 
CDA - Portfolio Web Service  (was part of AFR-23)</t>
  </si>
  <si>
    <t>AFR-143</t>
  </si>
  <si>
    <t>AFR-143: Account Web Service (was part of AFR-23)</t>
  </si>
  <si>
    <t>AFR-144</t>
  </si>
  <si>
    <t>AFR-144: Member Web Service</t>
  </si>
  <si>
    <t>AFR-145</t>
  </si>
  <si>
    <t>AFR-145: Personalization Web Service</t>
  </si>
  <si>
    <t xml:space="preserve">TBD </t>
  </si>
  <si>
    <t>AFR-146</t>
  </si>
  <si>
    <t>AFR-146: Model Web Service</t>
  </si>
  <si>
    <t>1/26/17: RG- this is part of originally contracted work, and had previously been part of AFR-23 (which this partially replaces)
2/2 CLo- Brian will work with JM to call out the "new scope" item embedded in this AFR and update the PME. Target Comp Date: early week of 2/6
2/8 CLo- Rob let the MV internal stakeholders know AM needs time to digest what was discussed in the CDA workshop before they can come back with next step. On hold- waiting for AM.  
2/15 jmm: EO is 2points
2/19 CLo: added AFR-146 to C-Consider on Master. PME 12 days. Capacity Plan to be updated.</t>
  </si>
  <si>
    <t>AFR-148</t>
  </si>
  <si>
    <t>AFR-148: Portfolio Hold Web Service</t>
  </si>
  <si>
    <t>OPS APPs</t>
  </si>
  <si>
    <t>1/26/17: RG- this is part of originally contracted work
2/2 CLo- Brian will work with JM to call out the "new scope" item embedded in this AFR and update the PME. Target Comp Date: early week of 2/6  
2/10/17: We have decided not to write the PRD for the portfolio hold w.s. until we determine if AM has an actual need for advisor level holds to be placed during w.s.</t>
  </si>
  <si>
    <t>AFR-149</t>
  </si>
  <si>
    <t>AFR-149: Account Hold Web Service</t>
  </si>
  <si>
    <t>OPS APPS</t>
  </si>
  <si>
    <t>AFR-150</t>
  </si>
  <si>
    <t>AFR-150: Conversion Tool - convert and store historical realized gain/loss</t>
  </si>
  <si>
    <t>1/26/17: RG- this is part of originally contracted work
2/2 CLo - need PME for Capacity Planning
3/1 CLo- entered in SDLC Master (two rows for AM Conversion Tools AFR-150 and AFR-171. PME = 60 days for each.) Capacity Plan to be updated.</t>
  </si>
  <si>
    <t>AFR-151</t>
  </si>
  <si>
    <t>AFR-151: Conversion Tool - implement AM's asset classification scheme</t>
  </si>
  <si>
    <t>1/26/17: RG- this is part of originally contracted work
1/26/17 This used to be on the SDLC and is now missing. It is on the AM tabs but missing the reference on Master. Please re-add?  (You can find it on back up copies of the SDLC going back to 10/21/16. It had status = C-Consider.) 
2/2 CLo- need PME for Capacity Planning. 
2/9 CLo- Ann and I found out this is a duplicate of AFR-51. Closing AFR-151.</t>
  </si>
  <si>
    <t>AFR-34</t>
  </si>
  <si>
    <t>AFR-34 Composite Reporting</t>
  </si>
  <si>
    <t>1/25/17 bkm: Modified target PRD date to 2/28 as requirements process is just starting on 1/26 with onsite meeting at AM. 
Also, I think this should be reassigned to Ops Data, correct?
1/26/17 CLo- it's been reassigned to Ops Data.
2/2 CLo- next step: Rob/David to update AM with the new PRD Target Date.
2/9 RG: Revised PRD date was communicated on PRD Report on 1/27... but I updated on JIRA just now for good measure.</t>
  </si>
  <si>
    <t>AFR-69</t>
  </si>
  <si>
    <t>AFR-69: Equity/Fixed Income EOD file forAMTC client level allocations</t>
  </si>
  <si>
    <t xml:space="preserve">1/26/17: RG- this is part of originally contracted work
1/28 CLo- spoke with Joel. Joel and Leland just finished the estimates today. Joel to update the Change Log with the estimate soon.
1/28 JD Estimate: 6 days
2/2/ CLo- Project added to SDLC Master. Heather to add this project to Capacity and remove the two placeholders for "Trading Partner Connectivity" and "Trading Partner Connectivity-MV" </t>
  </si>
  <si>
    <t>AFR-70</t>
  </si>
  <si>
    <t>AFR-70: MFEOD order file for Pershing</t>
  </si>
  <si>
    <t>AFR-71</t>
  </si>
  <si>
    <t>AFR-71: MF Connectivity to Fidelity (SGN)</t>
  </si>
  <si>
    <r>
      <rPr>
        <rFont val="Calibri"/>
        <color rgb="FF000000"/>
        <sz val="10.0"/>
      </rPr>
      <t xml:space="preserve">1/26/17: RG- this is part of originally contracted work
1/28 CLo- spoke with Joel. Joel and Leland just finished the estimates today. Joel to update the Change Log with the estimate soon.
1/28 JD Estimate: 0 days (included in AFR-130 work)
2/2 CLo - Rob/David to confirm AFR-130 is sufficient here and no extra work is needed. 
2/10 RG: </t>
    </r>
    <r>
      <rPr>
        <rFont val="Calibri"/>
        <color rgb="FF000000"/>
        <sz val="10.0"/>
        <u/>
      </rPr>
      <t xml:space="preserve">Confirmed </t>
    </r>
    <r>
      <rPr>
        <rFont val="Calibri"/>
        <color rgb="FF000000"/>
        <sz val="10.0"/>
      </rPr>
      <t>with Joel, AFRs 71 and 130 are both needed.</t>
    </r>
  </si>
  <si>
    <t>AFR-72</t>
  </si>
  <si>
    <t>AFR-72: MF Connectivity to TD</t>
  </si>
  <si>
    <t>1/26/17: RG- this is part of originally contracted work
1/28 CLo- spoke with Joel. Joel and Leland just finished the estimates today. Joel to update the Change Log with the estimate soon.
1/28 JD Estimate: 0 days (included in AFR-129 work)
2/2CLo - Rob/David to confirm AFR-129 is sufficient here and no extra work is needed. 
2/9 RG: Confirmed with Joel, AFRs 72 and 129 are both needed.
2/16 JD: AssetMark is now looking to do this as a flat file, so the work would no longer be included in AFR-129.
2/16 JD: Estimate 6 days (standard flat mutual fund order file)</t>
  </si>
  <si>
    <t>AFR-73</t>
  </si>
  <si>
    <t>AFR-73: MF Connectivity to Schwab (SGN)</t>
  </si>
  <si>
    <t>1/26/17: RG- this is part of originally contracted work
1/28 CLo- spoke with Joel. Joel and Leland just finished the estimates today. Joel to update the Change Log with the estimate soon.
1/28 JD Estimate: 0 days (included in AFR-131 work)
2/2 CLo- Rob/David to confirm AFR-131 is sufficient here and no extra work is needed.
2/9 RG: Confirmed with Joel, AFRs 73 and 131 are both needed.</t>
  </si>
  <si>
    <t>AMMO-46229</t>
  </si>
  <si>
    <t>(Not in Master)
Conversion Tool: enable adHoc parse and PassThroughHandler job for loading conversion data
AMMO-46229</t>
  </si>
  <si>
    <t>1/26/17 hm: During the AssetMark "operational pilot" we want to evaluate using the existing SPS Transaction ("PassThrough") process to convert position data. To do this, we will load positions as Receive (REC) Transactions and send them to STAR.
1/27 CLo- the AMMO is assigned to Joel right now. MikeB worked on it a few weeks ago (and billed the time to the "AM Environment Development" project in JIRA)</t>
  </si>
  <si>
    <t>AMMO-49409</t>
  </si>
  <si>
    <t>AMMO-49409, AMMO-49502
AssetMark web service enhancements</t>
  </si>
  <si>
    <t>1/27 CLo- Prakash's estimate is 10 days.
1/28 CLo- clo to talk with prakash. can be treated as bug fixes
2/6 CLo- added AMMO-49409 to Harvest as a bug fix for AAT-20</t>
  </si>
  <si>
    <t>AFR-21</t>
  </si>
  <si>
    <t>AFR-21 : Link Multiple Groups of Portfolios in a Household
Closed in JIRA as "not needed" but still in SDLC Master.</t>
  </si>
  <si>
    <t>2/2 CLo- Heather/Rob/David/CLo discuss this today. Next Step: Rob/David to confirm with AM AFR-21 is indeed no longer needed. Once we have confirmation from AM, Heather will remove it from Capacity Plan.
2/9 RG: This is confirmed by AM. Please update capacity plan!</t>
  </si>
  <si>
    <t xml:space="preserve">PCAP 16.3.1 Planning
</t>
  </si>
  <si>
    <t>1/26/17 CLo- Rasaan is still working through the final list of AMMO's for consideration.
Link to PCAP 16.3.1. Planning Worksheet: https://docs.google.com/spreadsheets/d/1IwgooDOdC_TEPyvGn9yZiRIN-WKY_jxO0fbovH9qmHQ/edit?ts=588a4b4d#gid=0</t>
  </si>
  <si>
    <t>OFR-320</t>
  </si>
  <si>
    <t>Capacity to be updated</t>
  </si>
  <si>
    <t>Due to the change in the requirement request by TIAA, the PME increased by 2 days. TIAA has approved the new PME of 38 days.</t>
  </si>
  <si>
    <t>AFR-44 Multiple Withdrawals to Fulfill a Standing Instruction Based on AM Methodology
the AFR itself has been canceled/closed in JIRA, but in Master it's still part of the AM-2017-07 release.</t>
  </si>
  <si>
    <t>duplicate</t>
  </si>
  <si>
    <t>dupliate of row 216.</t>
  </si>
  <si>
    <t>AFR-51</t>
  </si>
  <si>
    <t xml:space="preserve">AFR-51: AssetMark Security Classification
</t>
  </si>
  <si>
    <t xml:space="preserve">1/26/17 This used to be on the SDLC and is now missing. It is on the AM tabs but missing the reference on Master. Please re-add?  (You can find it on back up copies of the SDLC going back to 10/21/16. It had status = C-Consider.)  </t>
  </si>
  <si>
    <t>AFR-44</t>
  </si>
  <si>
    <t>1/26/17 jmm: Based on the revised plan for AM to handle this matching logic, the feature is no longer required. the JIRA is already closed.
1/28/17- CLo- thanks for adding this to Change Log. There was already another line item for the same topic. I'll close this one as a duplicate.</t>
  </si>
  <si>
    <t>AFR-25</t>
  </si>
  <si>
    <t>AFR-25:
View a terminated account 180 days after closure</t>
  </si>
  <si>
    <t>Ops Apps?</t>
  </si>
  <si>
    <t xml:space="preserve">1/27 CLo- Shenba to provide the PME for the UI portion (that will be part of the ADVUI). Once we have the PME, we'll re-calc the estimate for the remaining back-end work and fit the project in to Capacity Plan.
2/24 CLo- Shenba provided the EO (PME = 53 days) today. </t>
  </si>
  <si>
    <t>ADVUI</t>
  </si>
  <si>
    <t>(derived from AFR-25) View a terminated account 180 days after closure</t>
  </si>
  <si>
    <t>AFR-37</t>
  </si>
  <si>
    <t xml:space="preserve">AFR-37 
Funding Account
</t>
  </si>
  <si>
    <t>1/27 CLo- AFR-37 has been moved from AM-2017-02 to AM-2017-04 in the Capacity Plan. PRD needs to be ready-enough for Eng by 2/15/17. Next: Rob/David to work with AM to unblock JohnM.
2/9: Updated AFR to indicate on AFR that the requirements delay is putting the 4/26 UAT target at risk.
2/10 CLo- Rob/David, please raise this with AM.</t>
  </si>
  <si>
    <t>AFR-4</t>
  </si>
  <si>
    <t xml:space="preserve">AFR-4 
The project name has been changed by AM. </t>
  </si>
  <si>
    <t>1/27 CLo- Project Name has been updated in SDLC and Harvest. Heather to update the project name in Capacity Plan
2/24 jmm: change Pgm Team responsibility from Inv Mgmt to Ops Data, JM to retain PM Ownership.
2/24 clo: Program Team has been updated in SDLC Master. Capacity to be updated.</t>
  </si>
  <si>
    <t>AFR-53</t>
  </si>
  <si>
    <t>AFR-53
Advisor-managed Preferences (QPR)</t>
  </si>
  <si>
    <t>1/27 CLo- the project name has been changed with "(QPR"). CLo to make sure the name is updated in Harvest and JIRA.
1/27 CLo- next steps: 1) Shenba to confirm which ADVUI project this is contained. 2) Heather/CLo to recalc the estimate for the non-ADVUI portion and compare the new estimate with RMD for QPR..</t>
  </si>
  <si>
    <t xml:space="preserve">AFR-44 
Multiple Withdrawals to Fulfill a Standing Instruction Based on AM Methodology
</t>
  </si>
  <si>
    <t>1/26/17 CLo- AFR-44 itself has been canceled/closed in JIRA, but in Master it's still part of the AM-2017-07 release. 
1/29/17 RG: CONFIRMING CLo's 1/26 comment. This is descoped. Please indicate Z-DESCOPED on Master.
2/2/17 CLo- AFR-44 is now marked as "DESCOPE" in SDLC Master and is archived in Harvest. Heather to update Capacity Plan.</t>
  </si>
  <si>
    <t>AMMO-50239</t>
  </si>
  <si>
    <t>Spring upgrade 4.3.6</t>
  </si>
  <si>
    <t>This will need full regression.</t>
  </si>
  <si>
    <t>OFR-323</t>
  </si>
  <si>
    <t>GP changed the requirement to not add a number as a suffix to both portfolio and proposal names</t>
  </si>
  <si>
    <t>The estimate for the change is 1 point. This change should be part of 16.2.2 release.
2/2 CLo- in SDLC Master, PME = 6 days and IEE = 13 days</t>
  </si>
  <si>
    <t>AMMO-49971</t>
  </si>
  <si>
    <t>Request to add SDLC line item for: 
Retire Ops Console Module for PCAP</t>
  </si>
  <si>
    <t>1/31/17 NG - Rasaan has filed an epic AMMO to handle the needed work to fully retire Ops console for PCAP. I would like to get this added to the SDLC as a project.
2/1/17 SA: We’ve completed our preliminary analysis of Ops Apps’ 3 tickets to Retire Ops Console. Total of 4 points to make changes and fully feature test. The story points on each ticket is accurate and captures the breakdown. Please note that this does NOT include an estimate for the ticket assigned to IM.
3/6/17: Moved this back to Open - I don't believe we're waiting on Product for this. Would like it added to the Master tab so we can allocate resources for it accordingly.</t>
  </si>
  <si>
    <t>(original date) 8/18/16</t>
  </si>
  <si>
    <t xml:space="preserve">Why was AFR-51 (AssetMark Security Classification) dropped from this list? </t>
  </si>
  <si>
    <t xml:space="preserve">1/27/17 RG: This is making my PRD report look bad.  Can we come up with a better way to communicate that this is on hold rather than stripping it from the SDLC entirely?
2/1/17 CLo- this project is back on SDLC Master under "Consider" Next steps: 1) Rob/David to let AM know MV PM is waiting for clarifications from them (see comments in AFR-51.) 2) Once AM answers our questions in AFR-51, Brian/Shenba/Ann to provide PME so that we can work AFR-51 in to the Capacity Plan. 
2/9 RG: As of 2/3, we received the information back that we needed. Brian saw this and updated the ticket to Josh M. Next steps are on Josh M. 
2/10 RG: PME = Brian is still tracking down details with AM. </t>
  </si>
  <si>
    <t>Ops Apps Prioritization for AM5</t>
  </si>
  <si>
    <t>Ops App</t>
  </si>
  <si>
    <t>8/12 need to move ~ 50 hours out of AM 5 to after 16.2. Otions include: Break up Slleve performance into phases and prioritize, CDA workflow integration. Ability to view terminated account for 180 days.
8/25 - prioritization no longer an issue.</t>
  </si>
  <si>
    <t>Non-Custodian Interfaces 
- on SDLC twice</t>
  </si>
  <si>
    <t>10/20 bkm - We should delete duplicate line item</t>
  </si>
  <si>
    <t>UI for Preference Section
Advisor UI Preferences - Duplicate rows</t>
  </si>
  <si>
    <t>10/20 bkm - we should delete UI for Preference Section line item as it is covered in Advisor - managed Preferences
10/24 - hm: UI for Preference Section descoped.</t>
  </si>
  <si>
    <t>Billing changes to Support Tax Shield and Goals</t>
  </si>
  <si>
    <t>11/29 - hm: Clean up items under consideration
1/19 CLo- out of date. Closing
2/2 CLo- removed this project from the Consider section. This line did not have any info except for the project name.</t>
  </si>
  <si>
    <t>8/11 Add to SDLC and Capacity Plan - Heather
8/12 Added to Capacity Plan 08/08 Control
10/24 - hm: Added to Master</t>
  </si>
  <si>
    <t>AFR-5</t>
  </si>
  <si>
    <t xml:space="preserve">Target Dev Complete has changed from 1/31/17 to 2/8/17 (still on track for AM 2017-02 release)
</t>
  </si>
  <si>
    <t>2/1 CLo - Per Sajid, AFR-5 is still on track to be released in the AM-2017-02 release.
2/9 rg: @CLo - is there an action needed here for the AM Field Team?</t>
  </si>
  <si>
    <t>SDLC and Capacity need to be updated:
1) Program Team = Ops Data, PM = AP
2) There are two entries in both SDLC Master and in Capacity Plan- one in 17.0 and one in 17.2. Chris has confirmed this should be in 17.0, not 17.2.</t>
  </si>
  <si>
    <t>2/1 CLo- updated the program team in SDLC Master. Removed the duplicate project from 17.2 release. Next step: Heather to update the program team for this project in Capaicty Plan.</t>
  </si>
  <si>
    <t>New Advisor UI project:
ADVUI - Advisor Managed Preferences - UI Work</t>
  </si>
  <si>
    <t>2/2 CLo- per Shenba, this project should be added to ADVUI-2017-08. EO is here: https://docs.google.com/spreadsheets/d/1h1vLbdVm47hUZito839s-0I0jGLqXeSVkHTKgm7gpLI/edit#gid=0
2/2/ CLo- Added to SDLC Master and Harvest. Heather to add this project to Capacity Plan.
3/7 CLo- the project will be prioritized among other projects for AM Plan B. Closing this item in the Change Log.</t>
  </si>
  <si>
    <t>New ADvisor UI project:
Personalization and Standing Instructions Page</t>
  </si>
  <si>
    <t>2/2 CLo- per Shenba this project should be added to ADVUI-2017-08. EO is here:https://docs.google.com/spreadsheets/d/194S2ManAZvamxXQNyoiz4H_z4T2SxmkReFAQEhIXSW8/edit#gid=0
2/2/ CLo- Added to SDCL Master and Harvest. Heather to add this project to Capacity plan.
3/7 CLo- the project will be prioritized among other projects for AM Plan B. Closing this item in the Change Log.</t>
  </si>
  <si>
    <t>OFR-326; OFR-327</t>
  </si>
  <si>
    <t>Move these two OFRs to 17.0</t>
  </si>
  <si>
    <t>2/2 - The PRDs for both of these items are currently in review still.  Given that dev complete for 16.2.2 is 2 weeks out, we would ask that these be pushed into 17.0.  Genpact has asked if we can produce sample payloads at the end of February for OFR-326, as they need to provide to TIAA for their development efforts
2/2 CLo- updated the Release in SDLC Master. Heather to update Capacity Plan.</t>
  </si>
  <si>
    <t>AFR-18</t>
  </si>
  <si>
    <t>AFR-18: (already delivered in AM4)
Integration between SMI and SPS</t>
  </si>
  <si>
    <t xml:space="preserve">2/2 CLo- thi project has been listed as a "candidate project" in SDLC, but according to the JIRA ticket, AFR-18 was delivered via AM4. Updating the project in Master and AM Releases tab. </t>
  </si>
  <si>
    <t>AMMO-37862</t>
  </si>
  <si>
    <t>AMMO-37862
Wake Up for SI's should turn "off" when cash is raised</t>
  </si>
  <si>
    <t>2/2 CLo- this one has been in SDLC Master &gt; Consider for a long time. Rasaan agreed that this can be removed from Master until there's a plan to implement the feature in a release.</t>
  </si>
  <si>
    <t>AMMO-39100
Provide Fee Discount feature</t>
  </si>
  <si>
    <t>PCAP-4257</t>
  </si>
  <si>
    <t>Provide Personalization Reasons feature</t>
  </si>
  <si>
    <t>2/2 SA - IEE needs to be updated from 12 to 83 (16 already spent, 67 estimated remaining). Also, program was changed from IM to Ops Apps, but program owner is still IM in Master - it should be changed to Ops Apps.
2/2 CLo- this is a duplicate of Change #201. I've copied/pasted Scott's comment to Change #201. Closing this as a duplicate.</t>
  </si>
  <si>
    <t>TAAA PA - DOL Fee Changes</t>
  </si>
  <si>
    <t>Waiting for CS</t>
  </si>
  <si>
    <t>2/14 NG - Scope change from client on 1/31/2017. Revised PME of 81-129 days posted to GP on 2/10/2017. PME approved by client 2/14/2017. OFR has fix version of 17.0. Can we please get this item updated on the master tab to reflect the 17.0 release.
2/15 CLo- Updated PME with 129 days in Master. Next Step: Chris to confirm whether this is in or out of scope for 17.0 due to the delay.</t>
  </si>
  <si>
    <t>AFR-171</t>
  </si>
  <si>
    <t>AM Conversion: Load and Store Historical MVs and Performance</t>
  </si>
  <si>
    <t>2/8 CLo- this is one of the 3 AFRs that are considered "the original scope" for Conversion Tool. AnnP is actively working on the PRD for AFR-171 so we need to get this on SDLC/Capacity/Harvest soon.
2/28 CLo- we now have only 2 AFRs for Conversion Tools (AFR-150 and AFR-171, PME = 75 days each.)
3/1 CLo- entered in SDLC Master (two rows for AM Conversion Tools AFR-150 and AFR-171. PME = 60 days for each.) Capacity Plan to be updated.</t>
  </si>
  <si>
    <t>CDA Workflow - Standing Instructions Web Service</t>
  </si>
  <si>
    <t>2/8: -jmm - Internal PRD review is required before posting for AM approval. Timing of these two steps puts delivery in AM-2017-03 at risk. The release date corresponds to AFR-23, not AFR-140.</t>
  </si>
  <si>
    <t>OFR-325</t>
  </si>
  <si>
    <t>Add to Master
Project Name:  Remove the Manage Inactive Link for all OpenWealth Sponsors</t>
  </si>
  <si>
    <t>2/8 - jmm - PRD approved, RMD in progress, not in SDLC.
2/10 CLo- Checked with Chris. Heather has agreed to 325 in 16.2.2 and we have pushed 331 to 17.0.
2/10 CLo- added this project to SDLC Master and Harvest. Next Step: Heather to update the Capacity Plan.</t>
  </si>
  <si>
    <t>2/10./17</t>
  </si>
  <si>
    <t>OFR-331</t>
  </si>
  <si>
    <t>Add to Master:
Project Name: PA Auto Substitution Account Setting Change</t>
  </si>
  <si>
    <t>AFR-48</t>
  </si>
  <si>
    <t>PRD Required Start Date and Dev Start Dates are in 2018... typo?</t>
  </si>
  <si>
    <t>n/a</t>
  </si>
  <si>
    <t>OFR-326</t>
  </si>
  <si>
    <t>New web services for client and account adding/updating</t>
  </si>
  <si>
    <t>2/14 hm: Customer descoped from 17.0
2/14 CLo- moved this project to consider. Next step: Heather to update the Capacity Plan.</t>
  </si>
  <si>
    <t>AMMO-48394</t>
  </si>
  <si>
    <t>AFR-94</t>
  </si>
  <si>
    <t>Original Scope
Project Name: Expose all GET/Read onboarding web services data elements passed</t>
  </si>
  <si>
    <t>2/13 CLo- Rob let me know AM has marked AFR-94 as the highest priority item. Next steps: 1) AM Field Team to confirm with AM on the priority. 2) CLo to work with internal teams to figure out the PM/PO and program team assignment.</t>
  </si>
  <si>
    <t>PCAPFR-24</t>
  </si>
  <si>
    <t>Add Initial Implementation &amp; Strategy Change to Manual Non Strategy Frequency</t>
  </si>
  <si>
    <t>InvMgmt</t>
  </si>
  <si>
    <t>Internal PRD review req'd</t>
  </si>
  <si>
    <t>PCAP 16.3.1</t>
  </si>
  <si>
    <t>New Feature</t>
  </si>
  <si>
    <t>2/15 jmm: EO is 2 pts, needs to be approved</t>
  </si>
  <si>
    <t>PCAPFR-25</t>
  </si>
  <si>
    <t>Apply Purchase Threshold Request to All Positions</t>
  </si>
  <si>
    <t>2/15 jmm: EO forthcoming, will need approval once delivered</t>
  </si>
  <si>
    <t>2/15 sa: Revised QA estimates: Advisor +3 (4 to 7); Ops Data -5 (15 to 10). Lowers IEE from 83 to 81. Estimates across program teams may be reduced further, with revisions from IM expected by Tuesday 2/21.
3/1 sa: Revised QA estimates: IM -5 (14 to 9). Lowers IEE further to 76. Ops Apps estimate may be reduced further, eta for that update on 3/2.
3/2 sa: Revised QA estimate: Ops Apps. (9 to 6). Lowers IEE further to 73.</t>
  </si>
  <si>
    <t>ADVUI - Investment Change History</t>
  </si>
  <si>
    <t>2/21 CLo- Shenba let me know this new advisor UI project needs to be added to SDLC Master, Capacity, and Harvest.</t>
  </si>
  <si>
    <t>AM-2017-03</t>
  </si>
  <si>
    <t>2/22 jmm: At risk for delivery in March release</t>
  </si>
  <si>
    <t>PCAPFR-15</t>
  </si>
  <si>
    <t>Exclude from Strategy Personalization - Prorate Inclusive of Future Changes</t>
  </si>
  <si>
    <t>2/23 jmm: EO 2.5 pts, needs to be approved</t>
  </si>
  <si>
    <t>AFR-141,AFR-142.,AFR-143, AF$-144</t>
  </si>
  <si>
    <t>CDA Workflow - Household/Portfolio/Account/Member Web Services</t>
  </si>
  <si>
    <t>2/23 These AFRs are required to complete the CDA workflow web services requests and needs to be added to the SDLC document. All of the AFRs can be added as one project since they are all related. I will forward the EO document</t>
  </si>
  <si>
    <t>OFR-272</t>
  </si>
  <si>
    <t>Rename SDLC line item #17 (MAFS Fees Project Phases 3 &amp; 4) to reflect reduced scope. New PRD name is: Portfolio Fee Assignment Audit &amp; Discount UI Update</t>
  </si>
  <si>
    <t>Reduced Scope</t>
  </si>
  <si>
    <t>2/23/17: The MAFS phase 3 &amp; 4 project has been dramatically reduced in scope and no longer contains any of the original work slated for MAFS 3/4. As a result, I've renamed the PRD to reflect the work we are doing and would like the SDLC master tab updated to reflect the current PRD.</t>
  </si>
  <si>
    <t>2/24 jmm: change Pgm Team responsibility from Inv Mgmt to Ops Data, JM to retain PM Ownership
2/24 clo: Program Team has been updated in SDLC Master. Also, this Change Log item (ID 282) has been combined with Change Log ID 244. Closing.</t>
  </si>
  <si>
    <t>Please add the following new projects to the list of ADVUI projects. These projects can be scheduled for the last ADVUI release. The EOs for these projects will be forwarded in an email.
1. MyBook Scatter Plot
2. ADVUI - Page Refresh and Back Button Functionality</t>
  </si>
  <si>
    <t>The MyBook page enhancement was suggested by Anton. The team wanted to add the back button and page refresh functionality as a separate project.</t>
  </si>
  <si>
    <t>PCAP-4257, AMMO-50689</t>
  </si>
  <si>
    <t>Pricing Hierarchy
- Updated IEE</t>
  </si>
  <si>
    <t>3/1 sa: Updated IEE from 54 to 50.</t>
  </si>
  <si>
    <t>OFR-272, AMMO-43772</t>
  </si>
  <si>
    <t>MAFS Fees Project Phases 3 &amp; 4
- May have been renamed to Portfolio Fee Assignment Audit &amp; Discount UI Update (see change control ID 281)
- Updated IEE</t>
  </si>
  <si>
    <t>17.0</t>
  </si>
  <si>
    <t>3/1 sa: Updated IEE from blank to 18.</t>
  </si>
  <si>
    <t>AMMO-49006</t>
  </si>
  <si>
    <t>DOL - Changes Regulatory requirements
- Updated IEE</t>
  </si>
  <si>
    <t>3/1 sa: Updated IEE from blank to 127.</t>
  </si>
  <si>
    <t>AFR-153</t>
  </si>
  <si>
    <t xml:space="preserve">CDA </t>
  </si>
  <si>
    <t>Changes Identified:</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</si>
</sst>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m&quot;/&quot;d&quot;/&quot;yy"/>
    <numFmt numFmtId="165" formatCode="#,##0_);[Red](#,##0)"/>
    <numFmt numFmtId="166" formatCode="0%;[red](0%)"/>
    <numFmt numFmtId="167" formatCode="0.0"/>
    <numFmt numFmtId="168" formatCode="m/d"/>
    <numFmt numFmtId="169" formatCode="m/d/yy"/>
    <numFmt numFmtId="170" formatCode="m/d/yyyy"/>
    <numFmt numFmtId="171" formatCode="#,##0.0"/>
    <numFmt numFmtId="172" formatCode="m&quot;/&quot;d"/>
    <numFmt numFmtId="173" formatCode="mm/dd/yyyy"/>
    <numFmt numFmtId="174" formatCode="mmmm yyyy"/>
    <numFmt numFmtId="175" formatCode="mmm yyyy"/>
  </numFmts>
  <fonts count="44">
    <font>
      <sz val="11.0"/>
      <color rgb="FF000000"/>
      <name val="Calibri"/>
    </font>
    <font>
      <u/>
      <sz val="9.0"/>
      <color rgb="FF000000"/>
      <name val="Calibri"/>
    </font>
    <font>
      <sz val="9.0"/>
    </font>
    <font>
      <sz val="9.0"/>
      <color rgb="FF000000"/>
      <name val="Calibri"/>
    </font>
    <font>
      <sz val="9.0"/>
      <name val="Calibri"/>
    </font>
    <font>
      <sz val="9.0"/>
      <color rgb="FFFFFFFF"/>
      <name val="Calibri"/>
    </font>
    <font>
      <b/>
      <sz val="9.0"/>
      <color rgb="FF2F5496"/>
      <name val="Calibri"/>
    </font>
    <font>
      <sz val="9.0"/>
      <color rgb="FF3D85C6"/>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b/>
      <sz val="9.0"/>
      <color rgb="FF000000"/>
      <name val="Calibri"/>
    </font>
    <font/>
    <font>
      <b/>
      <sz val="9.0"/>
      <name val="Calibri"/>
    </font>
    <font>
      <sz val="11.0"/>
      <name val="Calibri"/>
    </font>
    <font>
      <sz val="9.0"/>
      <color rgb="FF00FF00"/>
    </font>
    <font>
      <b/>
      <sz val="9.0"/>
    </font>
    <font>
      <sz val="9.0"/>
      <color rgb="FF00FF00"/>
      <name val="Calibri"/>
    </font>
    <font>
      <sz val="9.0"/>
      <color rgb="FF2F5496"/>
      <name val="Calibri"/>
    </font>
    <font>
      <b/>
      <sz val="10.0"/>
      <name val="Calibri"/>
    </font>
    <font>
      <b/>
    </font>
    <font>
      <b/>
      <sz val="8.0"/>
      <name val="Calibri"/>
    </font>
    <font>
      <sz val="8.0"/>
    </font>
    <font>
      <b/>
      <sz val="8.0"/>
    </font>
    <font>
      <b/>
      <sz val="6.0"/>
    </font>
    <font>
      <b/>
      <sz val="6.0"/>
      <name val="Calibri"/>
    </font>
    <font>
      <sz val="10.0"/>
      <name val="Calibri"/>
    </font>
    <font>
      <b/>
      <sz val="10.0"/>
    </font>
    <font>
      <sz val="8.0"/>
      <name val="Calibri"/>
    </font>
    <font>
      <i/>
      <sz val="8.0"/>
      <name val="Calibri"/>
    </font>
    <font>
      <b/>
      <color rgb="FFFFFFFF"/>
    </font>
    <font>
      <name val="Calibri"/>
    </font>
    <font>
      <b/>
      <sz val="10.0"/>
      <color rgb="FFFFFFFF"/>
      <name val="Calibri"/>
    </font>
    <font>
      <sz val="10.0"/>
      <color rgb="FF000000"/>
      <name val="Calibri"/>
    </font>
    <font>
      <u/>
      <sz val="10.0"/>
      <color rgb="FF000000"/>
      <name val="Calibri"/>
    </font>
    <font>
      <b/>
      <sz val="10.0"/>
      <color rgb="FF2F5496"/>
      <name val="Calibri"/>
    </font>
    <font>
      <sz val="10.0"/>
    </font>
    <font>
      <u/>
      <sz val="10.0"/>
      <color rgb="FF000000"/>
      <name val="Calibri"/>
    </font>
    <font>
      <u/>
      <sz val="10.0"/>
      <color rgb="FF000000"/>
      <name val="Calibri"/>
    </font>
    <font>
      <color rgb="FF000000"/>
      <name val="Calibri"/>
    </font>
    <font>
      <u/>
      <sz val="10.0"/>
      <color rgb="FF000000"/>
      <name val="Calibri"/>
    </font>
    <font>
      <u/>
      <sz val="11.0"/>
      <color rgb="FF3B73AF"/>
      <name val="Arial"/>
    </font>
  </fonts>
  <fills count="25">
    <fill>
      <patternFill patternType="none"/>
    </fill>
    <fill>
      <patternFill patternType="lightGray"/>
    </fill>
    <fill>
      <patternFill patternType="solid">
        <fgColor rgb="FFCFE2F3"/>
        <bgColor rgb="FFCFE2F3"/>
      </patternFill>
    </fill>
    <fill>
      <patternFill patternType="solid">
        <fgColor rgb="FFD9D2E9"/>
        <bgColor rgb="FFD9D2E9"/>
      </patternFill>
    </fill>
    <fill>
      <patternFill patternType="solid">
        <fgColor rgb="FF351C75"/>
        <bgColor rgb="FF351C75"/>
      </patternFill>
    </fill>
    <fill>
      <patternFill patternType="solid">
        <fgColor rgb="FFB6D7A8"/>
        <bgColor rgb="FFB6D7A8"/>
      </patternFill>
    </fill>
    <fill>
      <patternFill patternType="solid">
        <fgColor rgb="FF6D9EEB"/>
        <bgColor rgb="FF6D9EEB"/>
      </patternFill>
    </fill>
    <fill>
      <patternFill patternType="solid">
        <fgColor rgb="FFE06666"/>
        <bgColor rgb="FFE06666"/>
      </patternFill>
    </fill>
    <fill>
      <patternFill patternType="solid">
        <fgColor rgb="FFC9DAF8"/>
        <bgColor rgb="FFC9DAF8"/>
      </patternFill>
    </fill>
    <fill>
      <patternFill patternType="solid">
        <fgColor rgb="FFFCE5CD"/>
        <bgColor rgb="FFFCE5CD"/>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A64D79"/>
        <bgColor rgb="FFA64D79"/>
      </patternFill>
    </fill>
    <fill>
      <patternFill patternType="solid">
        <fgColor rgb="FFA4C2F4"/>
        <bgColor rgb="FFA4C2F4"/>
      </patternFill>
    </fill>
    <fill>
      <patternFill patternType="solid">
        <fgColor rgb="FFB4A7D6"/>
        <bgColor rgb="FFB4A7D6"/>
      </patternFill>
    </fill>
    <fill>
      <patternFill patternType="solid">
        <fgColor rgb="FFCC0000"/>
        <bgColor rgb="FFCC0000"/>
      </patternFill>
    </fill>
    <fill>
      <patternFill patternType="solid">
        <fgColor rgb="FF6AA84F"/>
        <bgColor rgb="FF6AA84F"/>
      </patternFill>
    </fill>
    <fill>
      <patternFill patternType="solid">
        <fgColor rgb="FFFF9900"/>
        <bgColor rgb="FFFF9900"/>
      </patternFill>
    </fill>
    <fill>
      <patternFill patternType="solid">
        <fgColor rgb="FF1C4587"/>
        <bgColor rgb="FF1C4587"/>
      </patternFill>
    </fill>
    <fill>
      <patternFill patternType="solid">
        <fgColor rgb="FFFFE599"/>
        <bgColor rgb="FFFFE599"/>
      </patternFill>
    </fill>
    <fill>
      <patternFill patternType="solid">
        <fgColor rgb="FF0B5394"/>
        <bgColor rgb="FF0B5394"/>
      </patternFill>
    </fill>
    <fill>
      <patternFill patternType="solid">
        <fgColor rgb="FF2F5496"/>
        <bgColor rgb="FF2F5496"/>
      </patternFill>
    </fill>
    <fill>
      <patternFill patternType="solid">
        <fgColor rgb="FFFFF2CC"/>
        <bgColor rgb="FFFFF2CC"/>
      </patternFill>
    </fill>
  </fills>
  <borders count="24">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border>
    <border>
      <bottom style="thin">
        <color rgb="FF000000"/>
      </bottom>
    </border>
    <border>
      <right style="thin">
        <color rgb="FF000000"/>
      </right>
    </border>
    <border>
      <right style="thin">
        <color rgb="FF000000"/>
      </right>
      <top style="thin">
        <color rgb="FF000000"/>
      </top>
      <bottom style="thin">
        <color rgb="FF000000"/>
      </bottom>
    </border>
    <border>
      <right style="medium">
        <color rgb="FF000000"/>
      </right>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thin">
        <color rgb="FF000000"/>
      </righ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rder>
    <border>
      <left style="medium">
        <color rgb="FF000000"/>
      </left>
    </border>
    <border>
      <left style="medium">
        <color rgb="FF000000"/>
      </left>
      <bottom style="medium">
        <color rgb="FF000000"/>
      </bottom>
    </border>
  </borders>
  <cellStyleXfs count="1">
    <xf borderId="0" fillId="0" fontId="0" numFmtId="0" applyAlignment="1" applyFont="1"/>
  </cellStyleXfs>
  <cellXfs count="372">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shrinkToFit="0" vertical="top" wrapText="0"/>
    </xf>
    <xf borderId="0" fillId="0" fontId="2" numFmtId="0" xfId="0" applyAlignment="1" applyFont="1">
      <alignment vertical="top"/>
    </xf>
    <xf borderId="0" fillId="0" fontId="3" numFmtId="164" xfId="0" applyAlignment="1" applyFont="1" applyNumberFormat="1">
      <alignment horizontal="center" readingOrder="0" shrinkToFit="0" vertical="top" wrapText="0"/>
    </xf>
    <xf borderId="0" fillId="0" fontId="3" numFmtId="3" xfId="0" applyAlignment="1" applyFont="1" applyNumberFormat="1">
      <alignment horizontal="center" readingOrder="0" shrinkToFit="0" vertical="top" wrapText="0"/>
    </xf>
    <xf borderId="0" fillId="0" fontId="3" numFmtId="165" xfId="0" applyAlignment="1" applyFont="1" applyNumberFormat="1">
      <alignment horizontal="center" readingOrder="0" shrinkToFit="0" vertical="top" wrapText="0"/>
    </xf>
    <xf borderId="0" fillId="0" fontId="3" numFmtId="166" xfId="0" applyAlignment="1" applyFont="1" applyNumberFormat="1">
      <alignment horizontal="center" readingOrder="0" shrinkToFit="0" vertical="top" wrapText="0"/>
    </xf>
    <xf borderId="0" fillId="0" fontId="4" numFmtId="1" xfId="0" applyAlignment="1" applyFont="1" applyNumberFormat="1">
      <alignment vertical="top"/>
    </xf>
    <xf borderId="0" fillId="0" fontId="4" numFmtId="1" xfId="0" applyAlignment="1" applyFont="1" applyNumberFormat="1">
      <alignment vertical="center"/>
    </xf>
    <xf borderId="0" fillId="0" fontId="3" numFmtId="0" xfId="0" applyAlignment="1" applyFont="1">
      <alignment horizontal="center" readingOrder="0" shrinkToFit="0" vertical="bottom" wrapText="0"/>
    </xf>
    <xf borderId="1" fillId="2" fontId="3" numFmtId="0" xfId="0" applyAlignment="1" applyBorder="1" applyFill="1" applyFont="1">
      <alignment horizontal="center" readingOrder="0" shrinkToFit="0" vertical="top" wrapText="0"/>
    </xf>
    <xf borderId="1" fillId="2" fontId="3" numFmtId="0" xfId="0" applyAlignment="1" applyBorder="1" applyFont="1">
      <alignment horizontal="center" readingOrder="0" shrinkToFit="0" vertical="top" wrapText="1"/>
    </xf>
    <xf borderId="1" fillId="3" fontId="3" numFmtId="164" xfId="0" applyAlignment="1" applyBorder="1" applyFill="1" applyFont="1" applyNumberFormat="1">
      <alignment horizontal="center" readingOrder="0" shrinkToFit="0" vertical="top" wrapText="1"/>
    </xf>
    <xf borderId="1" fillId="4" fontId="5" numFmtId="164" xfId="0" applyAlignment="1" applyBorder="1" applyFill="1" applyFont="1" applyNumberFormat="1">
      <alignment horizontal="center" readingOrder="0" shrinkToFit="0" vertical="top" wrapText="1"/>
    </xf>
    <xf borderId="1" fillId="5" fontId="3" numFmtId="0" xfId="0" applyAlignment="1" applyBorder="1" applyFill="1" applyFont="1">
      <alignment horizontal="center" readingOrder="0" shrinkToFit="0" vertical="top" wrapText="1"/>
    </xf>
    <xf borderId="0" fillId="6" fontId="3" numFmtId="3" xfId="0" applyAlignment="1" applyFill="1" applyFont="1" applyNumberFormat="1">
      <alignment horizontal="center" readingOrder="0" shrinkToFit="0" vertical="top" wrapText="0"/>
    </xf>
    <xf borderId="0" fillId="7" fontId="3" numFmtId="165" xfId="0" applyAlignment="1" applyFill="1" applyFont="1" applyNumberFormat="1">
      <alignment horizontal="center" readingOrder="0" shrinkToFit="0" vertical="top" wrapText="0"/>
    </xf>
    <xf borderId="0" fillId="7" fontId="3" numFmtId="166" xfId="0" applyAlignment="1" applyFont="1" applyNumberFormat="1">
      <alignment horizontal="center" readingOrder="0" shrinkToFit="0" vertical="top" wrapText="0"/>
    </xf>
    <xf borderId="0" fillId="0" fontId="4" numFmtId="4" xfId="0" applyAlignment="1" applyFont="1" applyNumberFormat="1">
      <alignment vertical="top"/>
    </xf>
    <xf borderId="0" fillId="0" fontId="4" numFmtId="4" xfId="0" applyAlignment="1" applyFont="1" applyNumberFormat="1">
      <alignment vertical="bottom"/>
    </xf>
    <xf borderId="0" fillId="0" fontId="3" numFmtId="0" xfId="0" applyAlignment="1" applyFont="1">
      <alignment horizontal="center" readingOrder="0" shrinkToFit="0" vertical="center" wrapText="0"/>
    </xf>
    <xf borderId="0" fillId="0" fontId="6" numFmtId="0" xfId="0" applyAlignment="1" applyFont="1">
      <alignment readingOrder="0" shrinkToFit="0" vertical="top" wrapText="0"/>
    </xf>
    <xf borderId="0" fillId="0" fontId="7" numFmtId="3" xfId="0" applyAlignment="1" applyFont="1" applyNumberFormat="1">
      <alignment readingOrder="0" shrinkToFit="0" vertical="top" wrapText="0"/>
    </xf>
    <xf borderId="0" fillId="0" fontId="3" numFmtId="3" xfId="0" applyAlignment="1" applyFont="1" applyNumberFormat="1">
      <alignment readingOrder="0" shrinkToFit="0" vertical="top" wrapText="0"/>
    </xf>
    <xf borderId="0" fillId="0" fontId="8" numFmtId="164" xfId="0" applyAlignment="1" applyFont="1" applyNumberFormat="1">
      <alignment horizontal="center" shrinkToFit="0" vertical="top" wrapText="0"/>
    </xf>
    <xf borderId="0" fillId="0" fontId="9" numFmtId="164" xfId="0" applyAlignment="1" applyFont="1" applyNumberFormat="1">
      <alignment shrinkToFit="0" vertical="top" wrapText="0"/>
    </xf>
    <xf borderId="0" fillId="0" fontId="10" numFmtId="3" xfId="0" applyAlignment="1" applyFont="1" applyNumberFormat="1">
      <alignment shrinkToFit="0" vertical="top" wrapText="0"/>
    </xf>
    <xf borderId="0" fillId="0" fontId="11" numFmtId="165" xfId="0" applyAlignment="1" applyFont="1" applyNumberFormat="1">
      <alignment shrinkToFit="0" vertical="top" wrapText="0"/>
    </xf>
    <xf borderId="0" fillId="0" fontId="12" numFmtId="166" xfId="0" applyAlignment="1" applyFont="1" applyNumberFormat="1">
      <alignment shrinkToFit="0" vertical="top" wrapText="0"/>
    </xf>
    <xf borderId="0" fillId="0" fontId="4" numFmtId="4" xfId="0" applyAlignment="1" applyFont="1" applyNumberFormat="1">
      <alignment vertical="center"/>
    </xf>
    <xf borderId="0" fillId="0" fontId="3" numFmtId="0" xfId="0" applyAlignment="1" applyFont="1">
      <alignment horizontal="center" shrinkToFit="0" vertical="center" wrapText="0"/>
    </xf>
    <xf borderId="2" fillId="8" fontId="13" numFmtId="167" xfId="0" applyAlignment="1" applyBorder="1" applyFill="1" applyFont="1" applyNumberFormat="1">
      <alignment horizontal="left" readingOrder="0" shrinkToFit="0" vertical="center" wrapText="0"/>
    </xf>
    <xf borderId="3" fillId="0" fontId="6" numFmtId="167" xfId="0" applyAlignment="1" applyBorder="1" applyFont="1" applyNumberFormat="1">
      <alignment horizontal="left" readingOrder="0" shrinkToFit="0" vertical="top" wrapText="0"/>
    </xf>
    <xf borderId="3" fillId="0" fontId="2" numFmtId="3" xfId="0" applyAlignment="1" applyBorder="1" applyFont="1" applyNumberFormat="1">
      <alignment readingOrder="0" vertical="top"/>
    </xf>
    <xf borderId="3" fillId="0" fontId="2" numFmtId="164" xfId="0" applyAlignment="1" applyBorder="1" applyFont="1" applyNumberFormat="1">
      <alignment readingOrder="0" vertical="top"/>
    </xf>
    <xf borderId="3" fillId="0" fontId="3" numFmtId="164" xfId="0" applyAlignment="1" applyBorder="1" applyFont="1" applyNumberFormat="1">
      <alignment horizontal="center" readingOrder="0" shrinkToFit="0" wrapText="0"/>
    </xf>
    <xf borderId="3" fillId="0" fontId="2" numFmtId="165" xfId="0" applyAlignment="1" applyBorder="1" applyFont="1" applyNumberFormat="1">
      <alignment readingOrder="0" vertical="top"/>
    </xf>
    <xf borderId="3" fillId="0" fontId="2" numFmtId="166" xfId="0" applyAlignment="1" applyBorder="1" applyFont="1" applyNumberFormat="1">
      <alignment readingOrder="0" vertical="top"/>
    </xf>
    <xf borderId="4" fillId="0" fontId="2" numFmtId="164" xfId="0" applyAlignment="1" applyBorder="1" applyFont="1" applyNumberFormat="1">
      <alignment readingOrder="0" vertical="top"/>
    </xf>
    <xf borderId="0" fillId="0" fontId="3" numFmtId="0" xfId="0" applyAlignment="1" applyFont="1">
      <alignment horizontal="center" readingOrder="0" shrinkToFit="0" vertical="center" wrapText="0"/>
    </xf>
    <xf borderId="5" fillId="0" fontId="14" numFmtId="0" xfId="0" applyBorder="1" applyFont="1"/>
    <xf borderId="0" fillId="0" fontId="4" numFmtId="3" xfId="0" applyAlignment="1" applyFont="1" applyNumberFormat="1">
      <alignment horizontal="right" vertical="top"/>
    </xf>
    <xf borderId="6" fillId="0" fontId="15" numFmtId="3" xfId="0" applyAlignment="1" applyBorder="1" applyFont="1" applyNumberFormat="1">
      <alignment horizontal="center" readingOrder="0" vertical="top"/>
    </xf>
    <xf borderId="6" fillId="0" fontId="4" numFmtId="3" xfId="0" applyAlignment="1" applyBorder="1" applyFont="1" applyNumberFormat="1">
      <alignment vertical="bottom"/>
    </xf>
    <xf borderId="0" fillId="0" fontId="16" numFmtId="0" xfId="0" applyAlignment="1" applyFont="1">
      <alignment vertical="bottom"/>
    </xf>
    <xf borderId="0" fillId="0" fontId="4" numFmtId="164" xfId="0" applyAlignment="1" applyFont="1" applyNumberFormat="1">
      <alignment vertical="bottom"/>
    </xf>
    <xf borderId="7" fillId="0" fontId="4" numFmtId="3" xfId="0" applyAlignment="1" applyBorder="1" applyFont="1" applyNumberFormat="1">
      <alignment horizontal="right" vertical="top"/>
    </xf>
    <xf borderId="8" fillId="8" fontId="15" numFmtId="3" xfId="0" applyAlignment="1" applyBorder="1" applyFont="1" applyNumberFormat="1">
      <alignment horizontal="center" vertical="top"/>
    </xf>
    <xf borderId="1" fillId="0" fontId="2" numFmtId="0" xfId="0" applyAlignment="1" applyBorder="1" applyFont="1">
      <alignment readingOrder="0" vertical="top"/>
    </xf>
    <xf borderId="0" fillId="0" fontId="16" numFmtId="3" xfId="0" applyAlignment="1" applyFont="1" applyNumberFormat="1">
      <alignment vertical="bottom"/>
    </xf>
    <xf borderId="0" fillId="0" fontId="17" numFmtId="0" xfId="0" applyAlignment="1" applyFont="1">
      <alignment readingOrder="0" vertical="top"/>
    </xf>
    <xf borderId="0" fillId="0" fontId="2" numFmtId="0" xfId="0" applyAlignment="1" applyFont="1">
      <alignment readingOrder="0" vertical="top"/>
    </xf>
    <xf borderId="0" fillId="0" fontId="2" numFmtId="3" xfId="0" applyAlignment="1" applyFont="1" applyNumberFormat="1">
      <alignment readingOrder="0" vertical="top"/>
    </xf>
    <xf borderId="0" fillId="0" fontId="2" numFmtId="165" xfId="0" applyAlignment="1" applyFont="1" applyNumberFormat="1">
      <alignment readingOrder="0" vertical="top"/>
    </xf>
    <xf borderId="0" fillId="0" fontId="2" numFmtId="166" xfId="0" applyAlignment="1" applyFont="1" applyNumberFormat="1">
      <alignment readingOrder="0" vertical="top"/>
    </xf>
    <xf borderId="9" fillId="0" fontId="2" numFmtId="0" xfId="0" applyAlignment="1" applyBorder="1" applyFont="1">
      <alignment readingOrder="0" vertical="top"/>
    </xf>
    <xf borderId="7" fillId="0" fontId="15" numFmtId="0" xfId="0" applyAlignment="1" applyBorder="1" applyFont="1">
      <alignment horizontal="right" shrinkToFit="0" vertical="top" wrapText="0"/>
    </xf>
    <xf borderId="10" fillId="8" fontId="15" numFmtId="3" xfId="0" applyAlignment="1" applyBorder="1" applyFont="1" applyNumberFormat="1">
      <alignment readingOrder="0" vertical="top"/>
    </xf>
    <xf borderId="7" fillId="0" fontId="4" numFmtId="164" xfId="0" applyAlignment="1" applyBorder="1" applyFont="1" applyNumberFormat="1">
      <alignment horizontal="right" vertical="top"/>
    </xf>
    <xf borderId="10" fillId="8" fontId="15" numFmtId="0" xfId="0" applyAlignment="1" applyBorder="1" applyFont="1">
      <alignment vertical="top"/>
    </xf>
    <xf borderId="0" fillId="0" fontId="4" numFmtId="3" xfId="0" applyAlignment="1" applyFont="1" applyNumberFormat="1">
      <alignment vertical="bottom"/>
    </xf>
    <xf borderId="7" fillId="0" fontId="4" numFmtId="0" xfId="0" applyAlignment="1" applyBorder="1" applyFont="1">
      <alignment horizontal="right" vertical="top"/>
    </xf>
    <xf borderId="10" fillId="8" fontId="15" numFmtId="3" xfId="0" applyAlignment="1" applyBorder="1" applyFont="1" applyNumberFormat="1">
      <alignment vertical="top"/>
    </xf>
    <xf borderId="10" fillId="8" fontId="15" numFmtId="164" xfId="0" applyAlignment="1" applyBorder="1" applyFont="1" applyNumberFormat="1">
      <alignment vertical="top"/>
    </xf>
    <xf borderId="0" fillId="0" fontId="16" numFmtId="164" xfId="0" applyAlignment="1" applyFont="1" applyNumberFormat="1">
      <alignment vertical="bottom"/>
    </xf>
    <xf borderId="0" fillId="0" fontId="4" numFmtId="0" xfId="0" applyAlignment="1" applyFont="1">
      <alignment vertical="bottom"/>
    </xf>
    <xf borderId="1" fillId="8" fontId="2" numFmtId="3" xfId="0" applyAlignment="1" applyBorder="1" applyFont="1" applyNumberFormat="1">
      <alignment readingOrder="0" vertical="top"/>
    </xf>
    <xf borderId="1" fillId="2" fontId="2" numFmtId="3" xfId="0" applyAlignment="1" applyBorder="1" applyFont="1" applyNumberFormat="1">
      <alignment readingOrder="0" vertical="top"/>
    </xf>
    <xf borderId="0" fillId="0" fontId="3" numFmtId="0" xfId="0" applyAlignment="1" applyFont="1">
      <alignment horizontal="left" readingOrder="0" shrinkToFit="0" wrapText="1"/>
    </xf>
    <xf borderId="0" fillId="0" fontId="2" numFmtId="49" xfId="0" applyAlignment="1" applyFont="1" applyNumberFormat="1">
      <alignment readingOrder="0" vertical="top"/>
    </xf>
    <xf borderId="0" fillId="0" fontId="2" numFmtId="164" xfId="0" applyAlignment="1" applyFont="1" applyNumberFormat="1">
      <alignment readingOrder="0" vertical="top"/>
    </xf>
    <xf borderId="0" fillId="0" fontId="3" numFmtId="0" xfId="0" applyAlignment="1" applyFont="1">
      <alignment readingOrder="0" shrinkToFit="0" vertical="top" wrapText="1"/>
    </xf>
    <xf borderId="1" fillId="0" fontId="3" numFmtId="0" xfId="0" applyAlignment="1" applyBorder="1" applyFont="1">
      <alignment readingOrder="0" shrinkToFit="0" wrapText="1"/>
    </xf>
    <xf borderId="11" fillId="0" fontId="2" numFmtId="3" xfId="0" applyAlignment="1" applyBorder="1" applyFont="1" applyNumberFormat="1">
      <alignment readingOrder="0" vertical="top"/>
    </xf>
    <xf borderId="12" fillId="0" fontId="14" numFmtId="0" xfId="0" applyBorder="1" applyFont="1"/>
    <xf borderId="13" fillId="0" fontId="14" numFmtId="0" xfId="0" applyBorder="1" applyFont="1"/>
    <xf borderId="14" fillId="0" fontId="2" numFmtId="0" xfId="0" applyAlignment="1" applyBorder="1" applyFont="1">
      <alignment readingOrder="0" vertical="top"/>
    </xf>
    <xf borderId="14" fillId="0" fontId="2" numFmtId="3" xfId="0" applyAlignment="1" applyBorder="1" applyFont="1" applyNumberFormat="1">
      <alignment readingOrder="0" vertical="top"/>
    </xf>
    <xf borderId="14" fillId="0" fontId="2" numFmtId="164" xfId="0" applyAlignment="1" applyBorder="1" applyFont="1" applyNumberFormat="1">
      <alignment readingOrder="0" vertical="top"/>
    </xf>
    <xf borderId="14" fillId="0" fontId="2" numFmtId="165" xfId="0" applyAlignment="1" applyBorder="1" applyFont="1" applyNumberFormat="1">
      <alignment readingOrder="0" vertical="top"/>
    </xf>
    <xf borderId="14" fillId="0" fontId="2" numFmtId="166" xfId="0" applyAlignment="1" applyBorder="1" applyFont="1" applyNumberFormat="1">
      <alignment readingOrder="0" vertical="top"/>
    </xf>
    <xf borderId="15" fillId="0" fontId="2" numFmtId="0" xfId="0" applyAlignment="1" applyBorder="1" applyFont="1">
      <alignment readingOrder="0" vertical="top"/>
    </xf>
    <xf borderId="0" fillId="0" fontId="2" numFmtId="0" xfId="0" applyAlignment="1" applyFont="1">
      <alignment readingOrder="0" shrinkToFit="0" vertical="top" wrapText="0"/>
    </xf>
    <xf borderId="0" fillId="0" fontId="3" numFmtId="0" xfId="0" applyAlignment="1" applyFont="1">
      <alignment horizontal="left" readingOrder="0" shrinkToFit="0" vertical="top" wrapText="0"/>
    </xf>
    <xf borderId="0" fillId="0" fontId="3" numFmtId="0" xfId="0" applyAlignment="1" applyFont="1">
      <alignment horizontal="center" readingOrder="0" shrinkToFit="0" vertical="top" wrapText="1"/>
    </xf>
    <xf borderId="0" fillId="0" fontId="3" numFmtId="1" xfId="0" applyAlignment="1" applyFont="1" applyNumberFormat="1">
      <alignment horizontal="center" readingOrder="0" shrinkToFit="0" vertical="top" wrapText="1"/>
    </xf>
    <xf borderId="0" fillId="0" fontId="3" numFmtId="164" xfId="0" applyAlignment="1" applyFont="1" applyNumberFormat="1">
      <alignment horizontal="center" readingOrder="0" shrinkToFit="0" vertical="top" wrapText="1"/>
    </xf>
    <xf borderId="0" fillId="0" fontId="5" numFmtId="164" xfId="0" applyAlignment="1" applyFont="1" applyNumberFormat="1">
      <alignment horizontal="center" readingOrder="0" shrinkToFit="0" vertical="top" wrapText="1"/>
    </xf>
    <xf borderId="0" fillId="0" fontId="5" numFmtId="3" xfId="0" applyAlignment="1" applyFont="1" applyNumberFormat="1">
      <alignment horizontal="center" readingOrder="0" shrinkToFit="0" vertical="top" wrapText="1"/>
    </xf>
    <xf borderId="0" fillId="0" fontId="5" numFmtId="165" xfId="0" applyAlignment="1" applyFont="1" applyNumberFormat="1">
      <alignment horizontal="center" readingOrder="0" shrinkToFit="0" vertical="top" wrapText="1"/>
    </xf>
    <xf borderId="0" fillId="0" fontId="5" numFmtId="166" xfId="0" applyAlignment="1" applyFont="1" applyNumberFormat="1">
      <alignment horizontal="center" readingOrder="0" shrinkToFit="0" vertical="top" wrapText="1"/>
    </xf>
    <xf borderId="0" fillId="0" fontId="4" numFmtId="168" xfId="0" applyAlignment="1" applyFont="1" applyNumberFormat="1">
      <alignment vertical="top"/>
    </xf>
    <xf borderId="0" fillId="0" fontId="4" numFmtId="168" xfId="0" applyAlignment="1" applyFont="1" applyNumberFormat="1">
      <alignment vertical="center"/>
    </xf>
    <xf borderId="0" fillId="0" fontId="3" numFmtId="0" xfId="0" applyAlignment="1" applyFont="1">
      <alignment shrinkToFit="0" vertical="top" wrapText="0"/>
    </xf>
    <xf borderId="0" fillId="0" fontId="3" numFmtId="0" xfId="0" applyAlignment="1" applyFont="1">
      <alignment readingOrder="0" shrinkToFit="0" vertical="top" wrapText="0"/>
    </xf>
    <xf borderId="0" fillId="0" fontId="3" numFmtId="164" xfId="0" applyAlignment="1" applyFont="1" applyNumberFormat="1">
      <alignment shrinkToFit="0" vertical="top" wrapText="0"/>
    </xf>
    <xf borderId="0" fillId="0" fontId="3" numFmtId="3" xfId="0" applyAlignment="1" applyFont="1" applyNumberFormat="1">
      <alignment shrinkToFit="0" vertical="top" wrapText="0"/>
    </xf>
    <xf borderId="0" fillId="0" fontId="3" numFmtId="165" xfId="0" applyAlignment="1" applyFont="1" applyNumberFormat="1">
      <alignment shrinkToFit="0" vertical="top" wrapText="0"/>
    </xf>
    <xf borderId="0" fillId="0" fontId="3" numFmtId="166" xfId="0" applyAlignment="1" applyFont="1" applyNumberFormat="1">
      <alignment shrinkToFit="0" vertical="top" wrapText="0"/>
    </xf>
    <xf borderId="0" fillId="0" fontId="3" numFmtId="1" xfId="0" applyAlignment="1" applyFont="1" applyNumberFormat="1">
      <alignment shrinkToFit="0" vertical="top" wrapText="0"/>
    </xf>
    <xf borderId="0" fillId="0" fontId="3" numFmtId="164" xfId="0" applyAlignment="1" applyFont="1" applyNumberFormat="1">
      <alignment horizontal="center" shrinkToFit="0" vertical="top" wrapText="0"/>
    </xf>
    <xf borderId="3" fillId="0" fontId="2" numFmtId="0" xfId="0" applyAlignment="1" applyBorder="1" applyFont="1">
      <alignment readingOrder="0" vertical="top"/>
    </xf>
    <xf borderId="0" fillId="0" fontId="2" numFmtId="3" xfId="0" applyAlignment="1" applyFont="1" applyNumberFormat="1">
      <alignment horizontal="right" readingOrder="0" vertical="top"/>
    </xf>
    <xf borderId="6" fillId="0" fontId="18" numFmtId="3" xfId="0" applyAlignment="1" applyBorder="1" applyFont="1" applyNumberFormat="1">
      <alignment horizontal="center" readingOrder="0" vertical="top"/>
    </xf>
    <xf borderId="6" fillId="0" fontId="2" numFmtId="3" xfId="0" applyAlignment="1" applyBorder="1" applyFont="1" applyNumberFormat="1">
      <alignment readingOrder="0" vertical="top"/>
    </xf>
    <xf borderId="0" fillId="0" fontId="18" numFmtId="164" xfId="0" applyAlignment="1" applyFont="1" applyNumberFormat="1">
      <alignment readingOrder="0" vertical="top"/>
    </xf>
    <xf borderId="1" fillId="8" fontId="18" numFmtId="3" xfId="0" applyAlignment="1" applyBorder="1" applyFont="1" applyNumberFormat="1">
      <alignment horizontal="center" readingOrder="0" vertical="top"/>
    </xf>
    <xf borderId="1" fillId="8" fontId="18" numFmtId="0" xfId="0" applyAlignment="1" applyBorder="1" applyFont="1">
      <alignment horizontal="center" readingOrder="0" vertical="top"/>
    </xf>
    <xf borderId="0" fillId="0" fontId="18" numFmtId="0" xfId="0" applyAlignment="1" applyFont="1">
      <alignment horizontal="right" readingOrder="0" shrinkToFit="0" vertical="top" wrapText="0"/>
    </xf>
    <xf borderId="1" fillId="8" fontId="18" numFmtId="169" xfId="0" applyAlignment="1" applyBorder="1" applyFont="1" applyNumberFormat="1">
      <alignment readingOrder="0" vertical="top"/>
    </xf>
    <xf borderId="0" fillId="0" fontId="2" numFmtId="0" xfId="0" applyAlignment="1" applyFont="1">
      <alignment horizontal="right" readingOrder="0" vertical="top"/>
    </xf>
    <xf borderId="16" fillId="8" fontId="18" numFmtId="169" xfId="0" applyAlignment="1" applyBorder="1" applyFont="1" applyNumberFormat="1">
      <alignment readingOrder="0" vertical="top"/>
    </xf>
    <xf borderId="0" fillId="0" fontId="15" numFmtId="4" xfId="0" applyAlignment="1" applyFont="1" applyNumberFormat="1">
      <alignment readingOrder="0" vertical="center"/>
    </xf>
    <xf borderId="0" fillId="0" fontId="18" numFmtId="0" xfId="0" applyAlignment="1" applyFont="1">
      <alignment readingOrder="0" vertical="top"/>
    </xf>
    <xf borderId="0" fillId="0" fontId="18" numFmtId="0" xfId="0" applyAlignment="1" applyFont="1">
      <alignment horizontal="center" readingOrder="0" vertical="top"/>
    </xf>
    <xf borderId="1" fillId="2" fontId="2" numFmtId="165" xfId="0" applyAlignment="1" applyBorder="1" applyFont="1" applyNumberFormat="1">
      <alignment readingOrder="0" vertical="top"/>
    </xf>
    <xf borderId="0" fillId="0" fontId="4" numFmtId="9" xfId="0" applyAlignment="1" applyFont="1" applyNumberFormat="1">
      <alignment vertical="center"/>
    </xf>
    <xf borderId="8" fillId="0" fontId="14" numFmtId="0" xfId="0" applyBorder="1" applyFont="1"/>
    <xf borderId="0" fillId="0" fontId="4" numFmtId="0" xfId="0" applyAlignment="1" applyFont="1">
      <alignment readingOrder="0" vertical="center"/>
    </xf>
    <xf borderId="1" fillId="8" fontId="18" numFmtId="0" xfId="0" applyAlignment="1" applyBorder="1" applyFont="1">
      <alignment readingOrder="0" vertical="top"/>
    </xf>
    <xf borderId="0" fillId="9" fontId="4" numFmtId="9" xfId="0" applyAlignment="1" applyFill="1" applyFont="1" applyNumberFormat="1">
      <alignment vertical="center"/>
    </xf>
    <xf borderId="0" fillId="0" fontId="3" numFmtId="0" xfId="0" applyAlignment="1" applyFont="1">
      <alignment shrinkToFit="0" vertical="bottom" wrapText="1"/>
    </xf>
    <xf borderId="0" fillId="0" fontId="3" numFmtId="0" xfId="0" applyAlignment="1" applyFont="1">
      <alignment shrinkToFit="0" vertical="bottom" wrapText="1"/>
    </xf>
    <xf borderId="0" fillId="0" fontId="18" numFmtId="169" xfId="0" applyAlignment="1" applyFont="1" applyNumberFormat="1">
      <alignment readingOrder="0" vertical="top"/>
    </xf>
    <xf borderId="0" fillId="0" fontId="3" numFmtId="0" xfId="0" applyAlignment="1" applyFont="1">
      <alignment readingOrder="0" shrinkToFit="0" wrapText="1"/>
    </xf>
    <xf borderId="0" fillId="0" fontId="3" numFmtId="0" xfId="0" applyAlignment="1" applyFont="1">
      <alignment readingOrder="0" shrinkToFit="0" wrapText="1"/>
    </xf>
    <xf borderId="0" fillId="0" fontId="4" numFmtId="9" xfId="0" applyAlignment="1" applyFont="1" applyNumberFormat="1">
      <alignment readingOrder="0" vertical="center"/>
    </xf>
    <xf borderId="0" fillId="0" fontId="2" numFmtId="0" xfId="0" applyFont="1"/>
    <xf borderId="1" fillId="10" fontId="2" numFmtId="0" xfId="0" applyAlignment="1" applyBorder="1" applyFill="1" applyFont="1">
      <alignment readingOrder="0" vertical="top"/>
    </xf>
    <xf borderId="0" fillId="0" fontId="3" numFmtId="0" xfId="0" applyAlignment="1" applyFont="1">
      <alignment readingOrder="0" shrinkToFit="0" wrapText="1"/>
    </xf>
    <xf borderId="1" fillId="8" fontId="18" numFmtId="169" xfId="0" applyAlignment="1" applyBorder="1" applyFont="1" applyNumberFormat="1">
      <alignment horizontal="center" readingOrder="0" vertical="top"/>
    </xf>
    <xf borderId="0" fillId="0" fontId="18" numFmtId="169" xfId="0" applyAlignment="1" applyFont="1" applyNumberFormat="1">
      <alignment horizontal="center" readingOrder="0" vertical="top"/>
    </xf>
    <xf borderId="0" fillId="11" fontId="3" numFmtId="0" xfId="0" applyAlignment="1" applyFill="1" applyFont="1">
      <alignment readingOrder="0"/>
    </xf>
    <xf borderId="6" fillId="0" fontId="15" numFmtId="3" xfId="0" applyAlignment="1" applyBorder="1" applyFont="1" applyNumberFormat="1">
      <alignment horizontal="center" vertical="top"/>
    </xf>
    <xf borderId="8" fillId="12" fontId="19" numFmtId="164" xfId="0" applyAlignment="1" applyBorder="1" applyFill="1" applyFont="1" applyNumberFormat="1">
      <alignment vertical="top"/>
    </xf>
    <xf borderId="10" fillId="8" fontId="15" numFmtId="169" xfId="0" applyAlignment="1" applyBorder="1" applyFont="1" applyNumberFormat="1">
      <alignment readingOrder="0" vertical="top"/>
    </xf>
    <xf borderId="10" fillId="12" fontId="19" numFmtId="3" xfId="0" applyAlignment="1" applyBorder="1" applyFont="1" applyNumberFormat="1">
      <alignment vertical="top"/>
    </xf>
    <xf borderId="10" fillId="0" fontId="19" numFmtId="164" xfId="0" applyAlignment="1" applyBorder="1" applyFont="1" applyNumberFormat="1">
      <alignment vertical="top"/>
    </xf>
    <xf borderId="0" fillId="0" fontId="4" numFmtId="0" xfId="0" applyAlignment="1" applyFont="1">
      <alignment horizontal="right" vertical="top"/>
    </xf>
    <xf borderId="0" fillId="0" fontId="15" numFmtId="3" xfId="0" applyAlignment="1" applyFont="1" applyNumberFormat="1">
      <alignment vertical="top"/>
    </xf>
    <xf borderId="0" fillId="0" fontId="19" numFmtId="3" xfId="0" applyAlignment="1" applyFont="1" applyNumberFormat="1">
      <alignment vertical="top"/>
    </xf>
    <xf borderId="0" fillId="0" fontId="4" numFmtId="164" xfId="0" applyAlignment="1" applyFont="1" applyNumberFormat="1">
      <alignment horizontal="right" vertical="top"/>
    </xf>
    <xf borderId="0" fillId="0" fontId="15" numFmtId="0" xfId="0" applyAlignment="1" applyFont="1">
      <alignment vertical="top"/>
    </xf>
    <xf borderId="0" fillId="0" fontId="19" numFmtId="164" xfId="0" applyAlignment="1" applyFont="1" applyNumberFormat="1">
      <alignment vertical="top"/>
    </xf>
    <xf borderId="16" fillId="8" fontId="13" numFmtId="167" xfId="0" applyAlignment="1" applyBorder="1" applyFont="1" applyNumberFormat="1">
      <alignment horizontal="left" readingOrder="0" shrinkToFit="0" vertical="center" wrapText="0"/>
    </xf>
    <xf borderId="17" fillId="0" fontId="6" numFmtId="167" xfId="0" applyAlignment="1" applyBorder="1" applyFont="1" applyNumberFormat="1">
      <alignment horizontal="left" readingOrder="0" shrinkToFit="0" vertical="top" wrapText="0"/>
    </xf>
    <xf borderId="17" fillId="0" fontId="2" numFmtId="3" xfId="0" applyAlignment="1" applyBorder="1" applyFont="1" applyNumberFormat="1">
      <alignment readingOrder="0" vertical="top"/>
    </xf>
    <xf borderId="17" fillId="0" fontId="2" numFmtId="164" xfId="0" applyAlignment="1" applyBorder="1" applyFont="1" applyNumberFormat="1">
      <alignment readingOrder="0" vertical="top"/>
    </xf>
    <xf borderId="17" fillId="0" fontId="3" numFmtId="164" xfId="0" applyAlignment="1" applyBorder="1" applyFont="1" applyNumberFormat="1">
      <alignment horizontal="center" readingOrder="0" shrinkToFit="0" wrapText="0"/>
    </xf>
    <xf borderId="17" fillId="0" fontId="2" numFmtId="0" xfId="0" applyAlignment="1" applyBorder="1" applyFont="1">
      <alignment readingOrder="0" vertical="top"/>
    </xf>
    <xf borderId="17" fillId="0" fontId="2" numFmtId="165" xfId="0" applyAlignment="1" applyBorder="1" applyFont="1" applyNumberFormat="1">
      <alignment readingOrder="0" vertical="top"/>
    </xf>
    <xf borderId="17" fillId="0" fontId="2" numFmtId="166" xfId="0" applyAlignment="1" applyBorder="1" applyFont="1" applyNumberFormat="1">
      <alignment readingOrder="0" vertical="top"/>
    </xf>
    <xf borderId="18" fillId="0" fontId="2" numFmtId="164" xfId="0" applyAlignment="1" applyBorder="1" applyFont="1" applyNumberFormat="1">
      <alignment readingOrder="0" vertical="top"/>
    </xf>
    <xf borderId="19" fillId="0" fontId="14" numFmtId="0" xfId="0" applyBorder="1" applyFont="1"/>
    <xf borderId="7" fillId="0" fontId="2" numFmtId="0" xfId="0" applyAlignment="1" applyBorder="1" applyFont="1">
      <alignment readingOrder="0" vertical="top"/>
    </xf>
    <xf borderId="10" fillId="10" fontId="19" numFmtId="3" xfId="0" applyAlignment="1" applyBorder="1" applyFont="1" applyNumberFormat="1">
      <alignment readingOrder="0" vertical="top"/>
    </xf>
    <xf borderId="11" fillId="11" fontId="2" numFmtId="3" xfId="0" applyAlignment="1" applyBorder="1" applyFont="1" applyNumberFormat="1">
      <alignment readingOrder="0" vertical="top"/>
    </xf>
    <xf borderId="20" fillId="0" fontId="14" numFmtId="0" xfId="0" applyBorder="1" applyFont="1"/>
    <xf borderId="6" fillId="0" fontId="2" numFmtId="0" xfId="0" applyAlignment="1" applyBorder="1" applyFont="1">
      <alignment readingOrder="0" vertical="top"/>
    </xf>
    <xf borderId="6" fillId="0" fontId="2" numFmtId="164" xfId="0" applyAlignment="1" applyBorder="1" applyFont="1" applyNumberFormat="1">
      <alignment readingOrder="0" vertical="top"/>
    </xf>
    <xf borderId="6" fillId="0" fontId="2" numFmtId="165" xfId="0" applyAlignment="1" applyBorder="1" applyFont="1" applyNumberFormat="1">
      <alignment readingOrder="0" vertical="top"/>
    </xf>
    <xf borderId="6" fillId="0" fontId="2" numFmtId="166" xfId="0" applyAlignment="1" applyBorder="1" applyFont="1" applyNumberFormat="1">
      <alignment readingOrder="0" vertical="top"/>
    </xf>
    <xf borderId="10" fillId="0" fontId="2" numFmtId="0" xfId="0" applyAlignment="1" applyBorder="1" applyFont="1">
      <alignment readingOrder="0" vertical="top"/>
    </xf>
    <xf borderId="0" fillId="0" fontId="13" numFmtId="167" xfId="0" applyAlignment="1" applyFont="1" applyNumberFormat="1">
      <alignment horizontal="left" readingOrder="0" shrinkToFit="0" vertical="center" wrapText="0"/>
    </xf>
    <xf borderId="0" fillId="0" fontId="6" numFmtId="167" xfId="0" applyAlignment="1" applyFont="1" applyNumberFormat="1">
      <alignment horizontal="left" readingOrder="0" shrinkToFit="0" vertical="top" wrapText="0"/>
    </xf>
    <xf borderId="0" fillId="0" fontId="3" numFmtId="164" xfId="0" applyAlignment="1" applyFont="1" applyNumberFormat="1">
      <alignment horizontal="center" readingOrder="0" shrinkToFit="0" wrapText="0"/>
    </xf>
    <xf borderId="10" fillId="10" fontId="20" numFmtId="3" xfId="0" applyAlignment="1" applyBorder="1" applyFont="1" applyNumberFormat="1">
      <alignment readingOrder="0" vertical="top"/>
    </xf>
    <xf borderId="0" fillId="0" fontId="15" numFmtId="164" xfId="0" applyAlignment="1" applyFont="1" applyNumberFormat="1">
      <alignment vertical="top"/>
    </xf>
    <xf borderId="3" fillId="0" fontId="6" numFmtId="167" xfId="0" applyAlignment="1" applyBorder="1" applyFont="1" applyNumberFormat="1">
      <alignment horizontal="left" readingOrder="0" shrinkToFit="0" vertical="top" wrapText="1"/>
    </xf>
    <xf borderId="0" fillId="0" fontId="2" numFmtId="0" xfId="0" applyAlignment="1" applyFont="1">
      <alignment horizontal="right" readingOrder="0" shrinkToFit="0" vertical="top" wrapText="1"/>
    </xf>
    <xf borderId="0" fillId="0" fontId="21" numFmtId="0" xfId="0" applyAlignment="1" applyFont="1">
      <alignment readingOrder="0" shrinkToFit="0" wrapText="1"/>
    </xf>
    <xf borderId="0" fillId="0" fontId="22" numFmtId="0" xfId="0" applyAlignment="1" applyFont="1">
      <alignment readingOrder="0"/>
    </xf>
    <xf borderId="0" fillId="0" fontId="22" numFmtId="0" xfId="0" applyAlignment="1" applyFont="1">
      <alignment horizontal="center" readingOrder="0" shrinkToFit="0" wrapText="1"/>
    </xf>
    <xf borderId="0" fillId="0" fontId="14" numFmtId="0" xfId="0" applyAlignment="1" applyFont="1">
      <alignment shrinkToFit="0" wrapText="1"/>
    </xf>
    <xf borderId="0" fillId="0" fontId="14" numFmtId="3" xfId="0" applyFont="1" applyNumberFormat="1"/>
    <xf borderId="0" fillId="0" fontId="14" numFmtId="0" xfId="0" applyFont="1"/>
    <xf borderId="0" fillId="0" fontId="14" numFmtId="165" xfId="0" applyFont="1" applyNumberFormat="1"/>
    <xf borderId="0" fillId="0" fontId="2" numFmtId="49" xfId="0" applyAlignment="1" applyFont="1" applyNumberFormat="1">
      <alignment horizontal="left" readingOrder="0" shrinkToFit="0" vertical="top" wrapText="1"/>
    </xf>
    <xf borderId="0" fillId="0" fontId="2" numFmtId="170" xfId="0" applyAlignment="1" applyFont="1" applyNumberFormat="1">
      <alignment readingOrder="0" vertical="top"/>
    </xf>
    <xf borderId="0" fillId="0" fontId="2" numFmtId="49" xfId="0" applyAlignment="1" applyFont="1" applyNumberFormat="1">
      <alignment horizontal="left" readingOrder="0" shrinkToFit="0" vertical="top" wrapText="1"/>
    </xf>
    <xf borderId="0" fillId="0" fontId="2" numFmtId="0" xfId="0" applyAlignment="1" applyFont="1">
      <alignment readingOrder="0"/>
    </xf>
    <xf borderId="0" fillId="0" fontId="2" numFmtId="0" xfId="0" applyAlignment="1" applyFont="1">
      <alignment horizontal="center" readingOrder="0" vertical="top"/>
    </xf>
    <xf borderId="0" fillId="0" fontId="14" numFmtId="164" xfId="0" applyFont="1" applyNumberFormat="1"/>
    <xf borderId="0" fillId="0" fontId="14" numFmtId="3" xfId="0" applyAlignment="1" applyFont="1" applyNumberFormat="1">
      <alignment readingOrder="0"/>
    </xf>
    <xf borderId="0" fillId="0" fontId="14" numFmtId="165" xfId="0" applyAlignment="1" applyFont="1" applyNumberFormat="1">
      <alignment readingOrder="0"/>
    </xf>
    <xf borderId="14" fillId="0" fontId="2" numFmtId="0" xfId="0" applyAlignment="1" applyBorder="1" applyFont="1">
      <alignment readingOrder="0" shrinkToFit="0" vertical="top" wrapText="1"/>
    </xf>
    <xf borderId="0" fillId="0" fontId="3" numFmtId="0" xfId="0" applyAlignment="1" applyFont="1">
      <alignment shrinkToFit="0" vertical="top" wrapText="1"/>
    </xf>
    <xf borderId="2" fillId="13" fontId="13" numFmtId="167" xfId="0" applyAlignment="1" applyBorder="1" applyFill="1" applyFont="1" applyNumberFormat="1">
      <alignment horizontal="left" readingOrder="0" shrinkToFit="0" vertical="center" wrapText="0"/>
    </xf>
    <xf borderId="3" fillId="0" fontId="18" numFmtId="3" xfId="0" applyAlignment="1" applyBorder="1" applyFont="1" applyNumberFormat="1">
      <alignment readingOrder="0" vertical="top"/>
    </xf>
    <xf borderId="0" fillId="0" fontId="2" numFmtId="169" xfId="0" applyAlignment="1" applyFont="1" applyNumberFormat="1">
      <alignment readingOrder="0"/>
    </xf>
    <xf borderId="0" fillId="0" fontId="2" numFmtId="0" xfId="0" applyAlignment="1" applyFont="1">
      <alignment horizontal="left" readingOrder="0" vertical="top"/>
    </xf>
    <xf borderId="21" fillId="8" fontId="13" numFmtId="167" xfId="0" applyAlignment="1" applyBorder="1" applyFont="1" applyNumberFormat="1">
      <alignment horizontal="left" readingOrder="0" shrinkToFit="0" vertical="center" wrapText="0"/>
    </xf>
    <xf borderId="22" fillId="0" fontId="14" numFmtId="0" xfId="0" applyBorder="1" applyFont="1"/>
    <xf borderId="9" fillId="0" fontId="2" numFmtId="164" xfId="0" applyAlignment="1" applyBorder="1" applyFont="1" applyNumberFormat="1">
      <alignment readingOrder="0" vertical="top"/>
    </xf>
    <xf borderId="1" fillId="8" fontId="18" numFmtId="164" xfId="0" applyAlignment="1" applyBorder="1" applyFont="1" applyNumberFormat="1">
      <alignment readingOrder="0" vertical="top"/>
    </xf>
    <xf borderId="16" fillId="8" fontId="18" numFmtId="0" xfId="0" applyAlignment="1" applyBorder="1" applyFont="1">
      <alignment readingOrder="0" vertical="top"/>
    </xf>
    <xf borderId="1" fillId="8" fontId="2" numFmtId="165" xfId="0" applyAlignment="1" applyBorder="1" applyFont="1" applyNumberFormat="1">
      <alignment readingOrder="0" vertical="top"/>
    </xf>
    <xf borderId="11" fillId="0" fontId="2" numFmtId="3" xfId="0" applyAlignment="1" applyBorder="1" applyFont="1" applyNumberFormat="1">
      <alignment readingOrder="0" shrinkToFit="0" vertical="top" wrapText="1"/>
    </xf>
    <xf borderId="23" fillId="0" fontId="14" numFmtId="0" xfId="0" applyBorder="1" applyFont="1"/>
    <xf borderId="14" fillId="0" fontId="6" numFmtId="167" xfId="0" applyAlignment="1" applyBorder="1" applyFont="1" applyNumberFormat="1">
      <alignment horizontal="left" readingOrder="0" shrinkToFit="0" vertical="top" wrapText="0"/>
    </xf>
    <xf borderId="14" fillId="0" fontId="3" numFmtId="164" xfId="0" applyAlignment="1" applyBorder="1" applyFont="1" applyNumberFormat="1">
      <alignment horizontal="center" readingOrder="0" shrinkToFit="0" wrapText="0"/>
    </xf>
    <xf borderId="15" fillId="0" fontId="2" numFmtId="164" xfId="0" applyAlignment="1" applyBorder="1" applyFont="1" applyNumberFormat="1">
      <alignment readingOrder="0" vertical="top"/>
    </xf>
    <xf borderId="0" fillId="8" fontId="18" numFmtId="0" xfId="0" applyAlignment="1" applyFont="1">
      <alignment readingOrder="0" vertical="top"/>
    </xf>
    <xf borderId="0" fillId="0" fontId="3" numFmtId="0" xfId="0" applyAlignment="1" applyFont="1">
      <alignment readingOrder="0" shrinkToFit="0" vertical="bottom" wrapText="0"/>
    </xf>
    <xf borderId="0" fillId="0" fontId="22" numFmtId="0" xfId="0" applyAlignment="1" applyFont="1">
      <alignment horizontal="center" readingOrder="0"/>
    </xf>
    <xf borderId="0" fillId="14" fontId="14" numFmtId="0" xfId="0" applyFill="1" applyFont="1"/>
    <xf borderId="0" fillId="0" fontId="23" numFmtId="164" xfId="0" applyAlignment="1" applyFont="1" applyNumberFormat="1">
      <alignment horizontal="center" readingOrder="0" shrinkToFit="0" wrapText="0"/>
    </xf>
    <xf borderId="0" fillId="0" fontId="24" numFmtId="164" xfId="0" applyFont="1" applyNumberFormat="1"/>
    <xf borderId="0" fillId="0" fontId="23" numFmtId="164" xfId="0" applyAlignment="1" applyFont="1" applyNumberFormat="1">
      <alignment horizontal="center" readingOrder="0"/>
    </xf>
    <xf borderId="0" fillId="0" fontId="23" numFmtId="164" xfId="0" applyAlignment="1" applyFont="1" applyNumberFormat="1">
      <alignment readingOrder="0" vertical="bottom"/>
    </xf>
    <xf borderId="0" fillId="0" fontId="25" numFmtId="171" xfId="0" applyAlignment="1" applyFont="1" applyNumberFormat="1">
      <alignment readingOrder="0" shrinkToFit="0" vertical="bottom" wrapText="0"/>
    </xf>
    <xf borderId="0" fillId="0" fontId="26" numFmtId="171" xfId="0" applyAlignment="1" applyFont="1" applyNumberFormat="1">
      <alignment readingOrder="0" shrinkToFit="0" vertical="bottom" wrapText="0"/>
    </xf>
    <xf borderId="0" fillId="3" fontId="25" numFmtId="0" xfId="0" applyFont="1"/>
    <xf borderId="0" fillId="0" fontId="24" numFmtId="0" xfId="0" applyFont="1"/>
    <xf borderId="0" fillId="0" fontId="23" numFmtId="172" xfId="0" applyAlignment="1" applyFont="1" applyNumberFormat="1">
      <alignment horizontal="center" readingOrder="0" vertical="bottom"/>
    </xf>
    <xf borderId="0" fillId="0" fontId="27" numFmtId="172" xfId="0" applyAlignment="1" applyFont="1" applyNumberFormat="1">
      <alignment horizontal="center" readingOrder="0" vertical="bottom"/>
    </xf>
    <xf borderId="1" fillId="15" fontId="23" numFmtId="0" xfId="0" applyAlignment="1" applyBorder="1" applyFill="1" applyFont="1">
      <alignment horizontal="center" readingOrder="0" shrinkToFit="0" wrapText="0"/>
    </xf>
    <xf borderId="1" fillId="15" fontId="23" numFmtId="0" xfId="0" applyAlignment="1" applyBorder="1" applyFont="1">
      <alignment horizontal="center" readingOrder="0" shrinkToFit="0" wrapText="1"/>
    </xf>
    <xf borderId="1" fillId="15" fontId="23" numFmtId="3" xfId="0" applyAlignment="1" applyBorder="1" applyFont="1" applyNumberFormat="1">
      <alignment horizontal="center" readingOrder="0" shrinkToFit="0" wrapText="1"/>
    </xf>
    <xf borderId="0" fillId="15" fontId="23" numFmtId="3" xfId="0" applyAlignment="1" applyFont="1" applyNumberFormat="1">
      <alignment horizontal="center" readingOrder="0" shrinkToFit="0" wrapText="1"/>
    </xf>
    <xf borderId="0" fillId="0" fontId="25" numFmtId="3" xfId="0" applyAlignment="1" applyFont="1" applyNumberFormat="1">
      <alignment horizontal="center" readingOrder="0" shrinkToFit="0" wrapText="1"/>
    </xf>
    <xf borderId="0" fillId="16" fontId="26" numFmtId="3" xfId="0" applyAlignment="1" applyFill="1" applyFont="1" applyNumberFormat="1">
      <alignment horizontal="center" readingOrder="0" shrinkToFit="0" wrapText="1"/>
    </xf>
    <xf borderId="0" fillId="0" fontId="23" numFmtId="0" xfId="0" applyAlignment="1" applyFont="1">
      <alignment shrinkToFit="0" wrapText="0"/>
    </xf>
    <xf borderId="0" fillId="0" fontId="23" numFmtId="0" xfId="0" applyFont="1"/>
    <xf borderId="0" fillId="0" fontId="23" numFmtId="164" xfId="0" applyFont="1" applyNumberFormat="1"/>
    <xf borderId="0" fillId="0" fontId="23" numFmtId="1" xfId="0" applyFont="1" applyNumberFormat="1"/>
    <xf borderId="0" fillId="0" fontId="23" numFmtId="3" xfId="0" applyFont="1" applyNumberFormat="1"/>
    <xf borderId="0" fillId="0" fontId="25" numFmtId="171" xfId="0" applyFont="1" applyNumberFormat="1"/>
    <xf borderId="0" fillId="0" fontId="26" numFmtId="171" xfId="0" applyFont="1" applyNumberFormat="1"/>
    <xf borderId="0" fillId="0" fontId="28" numFmtId="0" xfId="0" applyAlignment="1" applyFont="1">
      <alignment horizontal="left" readingOrder="0" shrinkToFit="0" vertical="center" wrapText="0"/>
    </xf>
    <xf borderId="0" fillId="0" fontId="28" numFmtId="0" xfId="0" applyAlignment="1" applyFont="1">
      <alignment horizontal="left" readingOrder="0" vertical="center"/>
    </xf>
    <xf borderId="0" fillId="0" fontId="28" numFmtId="173" xfId="0" applyAlignment="1" applyFont="1" applyNumberFormat="1">
      <alignment horizontal="left" readingOrder="0" vertical="center"/>
    </xf>
    <xf borderId="0" fillId="0" fontId="28" numFmtId="0" xfId="0" applyAlignment="1" applyFont="1">
      <alignment horizontal="left" readingOrder="0" shrinkToFit="0" vertical="center" wrapText="1"/>
    </xf>
    <xf borderId="0" fillId="0" fontId="29" numFmtId="171" xfId="0" applyAlignment="1" applyFont="1" applyNumberFormat="1">
      <alignment horizontal="left" vertical="center"/>
    </xf>
    <xf borderId="0" fillId="17" fontId="21" numFmtId="171" xfId="0" applyAlignment="1" applyFill="1" applyFont="1" applyNumberFormat="1">
      <alignment horizontal="right" vertical="bottom"/>
    </xf>
    <xf borderId="0" fillId="18" fontId="29" numFmtId="171" xfId="0" applyAlignment="1" applyFill="1" applyFont="1" applyNumberFormat="1">
      <alignment horizontal="left" vertical="center"/>
    </xf>
    <xf borderId="0" fillId="19" fontId="29" numFmtId="171" xfId="0" applyAlignment="1" applyFill="1" applyFont="1" applyNumberFormat="1">
      <alignment horizontal="left" vertical="center"/>
    </xf>
    <xf borderId="0" fillId="20" fontId="29" numFmtId="171" xfId="0" applyAlignment="1" applyFill="1" applyFont="1" applyNumberFormat="1">
      <alignment horizontal="left" vertical="center"/>
    </xf>
    <xf borderId="0" fillId="21" fontId="29" numFmtId="171" xfId="0" applyAlignment="1" applyFill="1" applyFont="1" applyNumberFormat="1">
      <alignment horizontal="left" vertical="center"/>
    </xf>
    <xf borderId="0" fillId="0" fontId="30" numFmtId="0" xfId="0" applyAlignment="1" applyFont="1">
      <alignment horizontal="left" readingOrder="0" shrinkToFit="0" vertical="center" wrapText="0"/>
    </xf>
    <xf borderId="0" fillId="0" fontId="30" numFmtId="0" xfId="0" applyAlignment="1" applyFont="1">
      <alignment horizontal="left" vertical="center"/>
    </xf>
    <xf borderId="0" fillId="0" fontId="30" numFmtId="0" xfId="0" applyAlignment="1" applyFont="1">
      <alignment horizontal="left" readingOrder="0" vertical="center"/>
    </xf>
    <xf borderId="0" fillId="0" fontId="30" numFmtId="1" xfId="0" applyAlignment="1" applyFont="1" applyNumberFormat="1">
      <alignment horizontal="left" readingOrder="0" vertical="center"/>
    </xf>
    <xf borderId="0" fillId="0" fontId="30" numFmtId="3" xfId="0" applyAlignment="1" applyFont="1" applyNumberFormat="1">
      <alignment horizontal="left" readingOrder="0" vertical="center"/>
    </xf>
    <xf borderId="0" fillId="0" fontId="25" numFmtId="171" xfId="0" applyAlignment="1" applyFont="1" applyNumberFormat="1">
      <alignment horizontal="left" vertical="center"/>
    </xf>
    <xf borderId="0" fillId="0" fontId="26" numFmtId="171" xfId="0" applyAlignment="1" applyFont="1" applyNumberFormat="1">
      <alignment horizontal="left" vertical="center"/>
    </xf>
    <xf borderId="0" fillId="0" fontId="23" numFmtId="0" xfId="0" applyAlignment="1" applyFont="1">
      <alignment readingOrder="0" shrinkToFit="0" wrapText="0"/>
    </xf>
    <xf borderId="0" fillId="0" fontId="31" numFmtId="0" xfId="0" applyAlignment="1" applyFont="1">
      <alignment readingOrder="0" shrinkToFit="0" wrapText="0"/>
    </xf>
    <xf borderId="0" fillId="22" fontId="32" numFmtId="0" xfId="0" applyAlignment="1" applyFill="1" applyFont="1">
      <alignment horizontal="center" readingOrder="0" shrinkToFit="0" wrapText="1"/>
    </xf>
    <xf borderId="0" fillId="0" fontId="33" numFmtId="0" xfId="0" applyAlignment="1" applyFont="1">
      <alignment readingOrder="0" vertical="bottom"/>
    </xf>
    <xf borderId="0" fillId="0" fontId="14" numFmtId="0" xfId="0" applyAlignment="1" applyFont="1">
      <alignment horizontal="center" readingOrder="0"/>
    </xf>
    <xf borderId="0" fillId="0" fontId="14" numFmtId="0" xfId="0" applyAlignment="1" applyFont="1">
      <alignment readingOrder="0"/>
    </xf>
    <xf borderId="17" fillId="0" fontId="14" numFmtId="0" xfId="0" applyAlignment="1" applyBorder="1" applyFont="1">
      <alignment readingOrder="0"/>
    </xf>
    <xf borderId="17" fillId="0" fontId="14" numFmtId="0" xfId="0" applyAlignment="1" applyBorder="1" applyFont="1">
      <alignment horizontal="center" readingOrder="0"/>
    </xf>
    <xf borderId="6" fillId="0" fontId="14" numFmtId="0" xfId="0" applyBorder="1" applyFont="1"/>
    <xf borderId="0" fillId="0" fontId="14" numFmtId="0" xfId="0" applyAlignment="1" applyFont="1">
      <alignment horizontal="center"/>
    </xf>
    <xf borderId="1" fillId="23" fontId="34" numFmtId="0" xfId="0" applyAlignment="1" applyBorder="1" applyFill="1" applyFont="1">
      <alignment horizontal="center" readingOrder="0" shrinkToFit="0" vertical="top" wrapText="1"/>
    </xf>
    <xf borderId="1" fillId="23" fontId="34" numFmtId="0" xfId="0" applyAlignment="1" applyBorder="1" applyFont="1">
      <alignment horizontal="center" shrinkToFit="0" vertical="top" wrapText="1"/>
    </xf>
    <xf borderId="1" fillId="23" fontId="34" numFmtId="14" xfId="0" applyAlignment="1" applyBorder="1" applyFont="1" applyNumberFormat="1">
      <alignment horizontal="center" shrinkToFit="0" vertical="top" wrapText="1"/>
    </xf>
    <xf borderId="1" fillId="0" fontId="35" numFmtId="164" xfId="0" applyAlignment="1" applyBorder="1" applyFont="1" applyNumberFormat="1">
      <alignment horizontal="center" readingOrder="0" shrinkToFit="0" vertical="top" wrapText="1"/>
    </xf>
    <xf borderId="1" fillId="0" fontId="35" numFmtId="0" xfId="0" applyAlignment="1" applyBorder="1" applyFont="1">
      <alignment horizontal="center" readingOrder="0" shrinkToFit="0" vertical="top" wrapText="1"/>
    </xf>
    <xf borderId="1" fillId="0" fontId="35" numFmtId="0" xfId="0" applyAlignment="1" applyBorder="1" applyFont="1">
      <alignment readingOrder="0" shrinkToFit="0" vertical="top" wrapText="1"/>
    </xf>
    <xf borderId="1" fillId="0" fontId="35" numFmtId="0" xfId="0" applyAlignment="1" applyBorder="1" applyFont="1">
      <alignment horizontal="center" readingOrder="0" shrinkToFit="0" vertical="top" wrapText="0"/>
    </xf>
    <xf borderId="1" fillId="0" fontId="35" numFmtId="0" xfId="0" applyAlignment="1" applyBorder="1" applyFont="1">
      <alignment shrinkToFit="0" vertical="top" wrapText="1"/>
    </xf>
    <xf borderId="1" fillId="0" fontId="35" numFmtId="0" xfId="0" applyAlignment="1" applyBorder="1" applyFont="1">
      <alignment horizontal="center" shrinkToFit="0" vertical="top" wrapText="1"/>
    </xf>
    <xf borderId="1" fillId="0" fontId="35" numFmtId="14" xfId="0" applyAlignment="1" applyBorder="1" applyFont="1" applyNumberFormat="1">
      <alignment horizontal="left" shrinkToFit="0" vertical="top" wrapText="1"/>
    </xf>
    <xf borderId="1" fillId="0" fontId="28" numFmtId="0" xfId="0" applyAlignment="1" applyBorder="1" applyFont="1">
      <alignment horizontal="center" readingOrder="0" shrinkToFit="0" vertical="top" wrapText="1"/>
    </xf>
    <xf borderId="1" fillId="0" fontId="28" numFmtId="0" xfId="0" applyAlignment="1" applyBorder="1" applyFont="1">
      <alignment horizontal="left" readingOrder="0" shrinkToFit="0" vertical="top" wrapText="1"/>
    </xf>
    <xf borderId="1" fillId="0" fontId="35" numFmtId="0" xfId="0" applyAlignment="1" applyBorder="1" applyFont="1">
      <alignment horizontal="left" readingOrder="0" shrinkToFit="0" vertical="top" wrapText="1"/>
    </xf>
    <xf borderId="1" fillId="0" fontId="35" numFmtId="0" xfId="0" applyAlignment="1" applyBorder="1" applyFont="1">
      <alignment horizontal="center" shrinkToFit="0" vertical="top" wrapText="0"/>
    </xf>
    <xf borderId="0" fillId="0" fontId="35" numFmtId="14" xfId="0" applyAlignment="1" applyFont="1" applyNumberFormat="1">
      <alignment horizontal="left" shrinkToFit="0" vertical="top" wrapText="1"/>
    </xf>
    <xf borderId="0" fillId="0" fontId="35" numFmtId="0" xfId="0" applyAlignment="1" applyFont="1">
      <alignment horizontal="left" readingOrder="0" shrinkToFit="0" vertical="top" wrapText="1"/>
    </xf>
    <xf borderId="1" fillId="0" fontId="36" numFmtId="14" xfId="0" applyAlignment="1" applyBorder="1" applyFont="1" applyNumberFormat="1">
      <alignment horizontal="left" shrinkToFit="0" vertical="top" wrapText="1"/>
    </xf>
    <xf borderId="1" fillId="11" fontId="35" numFmtId="0" xfId="0" applyAlignment="1" applyBorder="1" applyFont="1">
      <alignment readingOrder="0" shrinkToFit="0" vertical="top" wrapText="1"/>
    </xf>
    <xf borderId="1" fillId="0" fontId="35" numFmtId="0" xfId="0" applyAlignment="1" applyBorder="1" applyFont="1">
      <alignment horizontal="center" readingOrder="0" shrinkToFit="0" vertical="top" wrapText="1"/>
    </xf>
    <xf borderId="1" fillId="0" fontId="37" numFmtId="14" xfId="0" applyAlignment="1" applyBorder="1" applyFont="1" applyNumberFormat="1">
      <alignment horizontal="center" shrinkToFit="0" vertical="top" wrapText="1"/>
    </xf>
    <xf borderId="1" fillId="0" fontId="37" numFmtId="0" xfId="0" applyAlignment="1" applyBorder="1" applyFont="1">
      <alignment horizontal="center" shrinkToFit="0" vertical="top" wrapText="0"/>
    </xf>
    <xf borderId="1" fillId="0" fontId="14" numFmtId="0" xfId="0" applyBorder="1" applyFont="1"/>
    <xf borderId="1" fillId="0" fontId="38" numFmtId="169" xfId="0" applyAlignment="1" applyBorder="1" applyFont="1" applyNumberFormat="1">
      <alignment horizontal="center" readingOrder="0"/>
    </xf>
    <xf borderId="1" fillId="0" fontId="38" numFmtId="0" xfId="0" applyAlignment="1" applyBorder="1" applyFont="1">
      <alignment readingOrder="0"/>
    </xf>
    <xf borderId="1" fillId="0" fontId="38" numFmtId="0" xfId="0" applyBorder="1" applyFont="1"/>
    <xf borderId="1" fillId="0" fontId="38" numFmtId="0" xfId="0" applyAlignment="1" applyBorder="1" applyFont="1">
      <alignment horizontal="center" readingOrder="0"/>
    </xf>
    <xf borderId="1" fillId="0" fontId="38" numFmtId="0" xfId="0" applyAlignment="1" applyBorder="1" applyFont="1">
      <alignment readingOrder="0" shrinkToFit="0" wrapText="1"/>
    </xf>
    <xf borderId="1" fillId="0" fontId="35" numFmtId="0" xfId="0" applyAlignment="1" applyBorder="1" applyFont="1">
      <alignment readingOrder="0" shrinkToFit="0" vertical="top" wrapText="1"/>
    </xf>
    <xf borderId="1" fillId="0" fontId="28" numFmtId="0" xfId="0" applyAlignment="1" applyBorder="1" applyFont="1">
      <alignment readingOrder="0" vertical="top"/>
    </xf>
    <xf borderId="1" fillId="0" fontId="28" numFmtId="0" xfId="0" applyAlignment="1" applyBorder="1" applyFont="1">
      <alignment vertical="bottom"/>
    </xf>
    <xf borderId="1" fillId="0" fontId="28" numFmtId="0" xfId="0" applyAlignment="1" applyBorder="1" applyFont="1">
      <alignment readingOrder="0"/>
    </xf>
    <xf borderId="1" fillId="11" fontId="35" numFmtId="0" xfId="0" applyAlignment="1" applyBorder="1" applyFont="1">
      <alignment horizontal="left" readingOrder="0" shrinkToFit="0" wrapText="1"/>
    </xf>
    <xf borderId="1" fillId="0" fontId="28" numFmtId="164" xfId="0" applyAlignment="1" applyBorder="1" applyFont="1" applyNumberFormat="1">
      <alignment horizontal="center"/>
    </xf>
    <xf borderId="1" fillId="24" fontId="28" numFmtId="0" xfId="0" applyBorder="1" applyFill="1" applyFont="1"/>
    <xf borderId="1" fillId="0" fontId="28" numFmtId="0" xfId="0" applyBorder="1" applyFont="1"/>
    <xf borderId="1" fillId="0" fontId="28" numFmtId="0" xfId="0" applyAlignment="1" applyBorder="1" applyFont="1">
      <alignment horizontal="center" readingOrder="0"/>
    </xf>
    <xf borderId="1" fillId="0" fontId="28" numFmtId="0" xfId="0" applyAlignment="1" applyBorder="1" applyFont="1">
      <alignment horizontal="center"/>
    </xf>
    <xf borderId="1" fillId="0" fontId="28" numFmtId="0" xfId="0" applyBorder="1" applyFont="1"/>
    <xf borderId="1" fillId="0" fontId="28" numFmtId="0" xfId="0" applyAlignment="1" applyBorder="1" applyFont="1">
      <alignment readingOrder="0" shrinkToFit="0" wrapText="1"/>
    </xf>
    <xf borderId="1" fillId="0" fontId="35" numFmtId="0" xfId="0" applyAlignment="1" applyBorder="1" applyFont="1">
      <alignment readingOrder="0" shrinkToFit="0" wrapText="1"/>
    </xf>
    <xf borderId="1" fillId="0" fontId="33" numFmtId="0" xfId="0" applyAlignment="1" applyBorder="1" applyFont="1">
      <alignment vertical="bottom"/>
    </xf>
    <xf borderId="1" fillId="0" fontId="35" numFmtId="0" xfId="0" applyAlignment="1" applyBorder="1" applyFont="1">
      <alignment readingOrder="0" shrinkToFit="0" vertical="top" wrapText="1"/>
    </xf>
    <xf borderId="1" fillId="0" fontId="35" numFmtId="169" xfId="0" applyAlignment="1" applyBorder="1" applyFont="1" applyNumberFormat="1">
      <alignment horizontal="center" readingOrder="0" shrinkToFit="0" vertical="top" wrapText="1"/>
    </xf>
    <xf borderId="1" fillId="0" fontId="39" numFmtId="0" xfId="0" applyAlignment="1" applyBorder="1" applyFont="1">
      <alignment horizontal="left" readingOrder="0" shrinkToFit="0" vertical="top" wrapText="1"/>
    </xf>
    <xf borderId="1" fillId="0" fontId="40" numFmtId="0" xfId="0" applyAlignment="1" applyBorder="1" applyFont="1">
      <alignment readingOrder="0" shrinkToFit="0" vertical="top" wrapText="1"/>
    </xf>
    <xf borderId="1" fillId="0" fontId="35" numFmtId="1" xfId="0" applyAlignment="1" applyBorder="1" applyFont="1" applyNumberFormat="1">
      <alignment horizontal="center" readingOrder="0" shrinkToFit="0" wrapText="1"/>
    </xf>
    <xf borderId="1" fillId="0" fontId="35" numFmtId="0" xfId="0" applyAlignment="1" applyBorder="1" applyFont="1">
      <alignment horizontal="left" readingOrder="0" shrinkToFit="0" vertical="top" wrapText="1"/>
    </xf>
    <xf borderId="1" fillId="24" fontId="41" numFmtId="164" xfId="0" applyAlignment="1" applyBorder="1" applyFont="1" applyNumberFormat="1">
      <alignment horizontal="center" shrinkToFit="0" vertical="top" wrapText="1"/>
    </xf>
    <xf borderId="1" fillId="24" fontId="41" numFmtId="0" xfId="0" applyAlignment="1" applyBorder="1" applyFont="1">
      <alignment shrinkToFit="0" vertical="top" wrapText="1"/>
    </xf>
    <xf borderId="1" fillId="24" fontId="41" numFmtId="0" xfId="0" applyAlignment="1" applyBorder="1" applyFont="1">
      <alignment horizontal="center" shrinkToFit="0" vertical="top" wrapText="0"/>
    </xf>
    <xf borderId="1" fillId="24" fontId="41" numFmtId="0" xfId="0" applyAlignment="1" applyBorder="1" applyFont="1">
      <alignment horizontal="center" shrinkToFit="0" vertical="top" wrapText="1"/>
    </xf>
    <xf borderId="1" fillId="24" fontId="41" numFmtId="0" xfId="0" applyAlignment="1" applyBorder="1" applyFont="1">
      <alignment horizontal="center" readingOrder="0" shrinkToFit="0" vertical="top" wrapText="1"/>
    </xf>
    <xf borderId="1" fillId="0" fontId="41" numFmtId="164" xfId="0" applyAlignment="1" applyBorder="1" applyFont="1" applyNumberFormat="1">
      <alignment horizontal="center" shrinkToFit="0" vertical="top" wrapText="1"/>
    </xf>
    <xf borderId="1" fillId="0" fontId="41" numFmtId="0" xfId="0" applyAlignment="1" applyBorder="1" applyFont="1">
      <alignment shrinkToFit="0" vertical="top" wrapText="1"/>
    </xf>
    <xf borderId="1" fillId="0" fontId="41" numFmtId="0" xfId="0" applyAlignment="1" applyBorder="1" applyFont="1">
      <alignment horizontal="center" shrinkToFit="0" vertical="top" wrapText="0"/>
    </xf>
    <xf borderId="1" fillId="0" fontId="41" numFmtId="0" xfId="0" applyAlignment="1" applyBorder="1" applyFont="1">
      <alignment horizontal="center" shrinkToFit="0" vertical="top" wrapText="1"/>
    </xf>
    <xf borderId="1" fillId="0" fontId="41" numFmtId="0" xfId="0" applyAlignment="1" applyBorder="1" applyFont="1">
      <alignment horizontal="center" readingOrder="0" shrinkToFit="0" vertical="top" wrapText="1"/>
    </xf>
    <xf borderId="1" fillId="0" fontId="41" numFmtId="164" xfId="0" applyAlignment="1" applyBorder="1" applyFont="1" applyNumberFormat="1">
      <alignment horizontal="right" shrinkToFit="0" vertical="top" wrapText="1"/>
    </xf>
    <xf borderId="1" fillId="11" fontId="28" numFmtId="164" xfId="0" applyAlignment="1" applyBorder="1" applyFont="1" applyNumberFormat="1">
      <alignment horizontal="right" shrinkToFit="0" vertical="top" wrapText="1"/>
    </xf>
    <xf borderId="1" fillId="11" fontId="28" numFmtId="0" xfId="0" applyAlignment="1" applyBorder="1" applyFont="1">
      <alignment shrinkToFit="0" vertical="top" wrapText="1"/>
    </xf>
    <xf borderId="1" fillId="11" fontId="28" numFmtId="0" xfId="0" applyAlignment="1" applyBorder="1" applyFont="1">
      <alignment vertical="bottom"/>
    </xf>
    <xf borderId="1" fillId="11" fontId="28" numFmtId="0" xfId="0" applyAlignment="1" applyBorder="1" applyFont="1">
      <alignment horizontal="center" readingOrder="0" shrinkToFit="0" vertical="top" wrapText="1"/>
    </xf>
    <xf borderId="1" fillId="11" fontId="33" numFmtId="0" xfId="0" applyAlignment="1" applyBorder="1" applyFont="1">
      <alignment vertical="bottom"/>
    </xf>
    <xf borderId="1" fillId="11" fontId="28" numFmtId="0" xfId="0" applyAlignment="1" applyBorder="1" applyFont="1">
      <alignment readingOrder="0" shrinkToFit="0" vertical="top" wrapText="1"/>
    </xf>
    <xf borderId="1" fillId="0" fontId="35" numFmtId="164" xfId="0" applyAlignment="1" applyBorder="1" applyFont="1" applyNumberFormat="1">
      <alignment horizontal="center" shrinkToFit="0" vertical="top" wrapText="1"/>
    </xf>
    <xf borderId="1" fillId="0" fontId="41" numFmtId="170" xfId="0" applyAlignment="1" applyBorder="1" applyFont="1" applyNumberFormat="1">
      <alignment horizontal="right" shrinkToFit="0" vertical="top" wrapText="1"/>
    </xf>
    <xf borderId="1" fillId="0" fontId="41" numFmtId="0" xfId="0" applyAlignment="1" applyBorder="1" applyFont="1">
      <alignment readingOrder="0" shrinkToFit="0" vertical="top" wrapText="1"/>
    </xf>
    <xf borderId="1" fillId="9" fontId="41" numFmtId="170" xfId="0" applyAlignment="1" applyBorder="1" applyFont="1" applyNumberFormat="1">
      <alignment horizontal="right" shrinkToFit="0" vertical="top" wrapText="1"/>
    </xf>
    <xf borderId="1" fillId="9" fontId="41" numFmtId="0" xfId="0" applyAlignment="1" applyBorder="1" applyFont="1">
      <alignment shrinkToFit="0" vertical="top" wrapText="1"/>
    </xf>
    <xf borderId="1" fillId="9" fontId="33" numFmtId="0" xfId="0" applyAlignment="1" applyBorder="1" applyFont="1">
      <alignment vertical="bottom"/>
    </xf>
    <xf borderId="1" fillId="9" fontId="41" numFmtId="0" xfId="0" applyAlignment="1" applyBorder="1" applyFont="1">
      <alignment readingOrder="0" shrinkToFit="0" vertical="top" wrapText="1"/>
    </xf>
    <xf borderId="1" fillId="0" fontId="41" numFmtId="164" xfId="0" applyAlignment="1" applyBorder="1" applyFont="1" applyNumberFormat="1">
      <alignment horizontal="right" readingOrder="0" shrinkToFit="0" vertical="top" wrapText="1"/>
    </xf>
    <xf borderId="1" fillId="0" fontId="33" numFmtId="0" xfId="0" applyAlignment="1" applyBorder="1" applyFont="1">
      <alignment readingOrder="0" vertical="bottom"/>
    </xf>
    <xf borderId="1" fillId="0" fontId="33" numFmtId="0" xfId="0" applyAlignment="1" applyBorder="1" applyFont="1">
      <alignment readingOrder="0" shrinkToFit="0" vertical="bottom" wrapText="1"/>
    </xf>
    <xf borderId="1" fillId="0" fontId="14" numFmtId="168" xfId="0" applyAlignment="1" applyBorder="1" applyFont="1" applyNumberFormat="1">
      <alignment readingOrder="0"/>
    </xf>
    <xf borderId="1" fillId="0" fontId="14" numFmtId="0" xfId="0" applyAlignment="1" applyBorder="1" applyFont="1">
      <alignment readingOrder="0"/>
    </xf>
    <xf borderId="1" fillId="0" fontId="14" numFmtId="0" xfId="0" applyAlignment="1" applyBorder="1" applyFont="1">
      <alignment horizontal="center" readingOrder="0"/>
    </xf>
    <xf borderId="1" fillId="0" fontId="28" numFmtId="0" xfId="0" applyAlignment="1" applyBorder="1" applyFont="1">
      <alignment horizontal="center" vertical="bottom"/>
    </xf>
    <xf borderId="1" fillId="0" fontId="28" numFmtId="0" xfId="0" applyAlignment="1" applyBorder="1" applyFont="1">
      <alignment horizontal="center" readingOrder="0" vertical="bottom"/>
    </xf>
    <xf borderId="1" fillId="0" fontId="28" numFmtId="0" xfId="0" applyAlignment="1" applyBorder="1" applyFont="1">
      <alignment readingOrder="0" vertical="bottom"/>
    </xf>
    <xf borderId="1" fillId="0" fontId="28" numFmtId="0" xfId="0" applyAlignment="1" applyBorder="1" applyFont="1">
      <alignment readingOrder="0" shrinkToFit="0" vertical="bottom" wrapText="1"/>
    </xf>
    <xf borderId="1" fillId="0" fontId="35" numFmtId="164" xfId="0" applyAlignment="1" applyBorder="1" applyFont="1" applyNumberFormat="1">
      <alignment horizontal="right" readingOrder="0" shrinkToFit="0" vertical="top" wrapText="1"/>
    </xf>
    <xf borderId="1" fillId="0" fontId="42" numFmtId="0" xfId="0" applyAlignment="1" applyBorder="1" applyFont="1">
      <alignment horizontal="center" readingOrder="0" shrinkToFit="0" wrapText="1"/>
    </xf>
    <xf borderId="1" fillId="0" fontId="35" numFmtId="164" xfId="0" applyAlignment="1" applyBorder="1" applyFont="1" applyNumberFormat="1">
      <alignment horizontal="center" readingOrder="0" shrinkToFit="0" vertical="top" wrapText="0"/>
    </xf>
    <xf borderId="1" fillId="0" fontId="35" numFmtId="0" xfId="0" applyAlignment="1" applyBorder="1" applyFont="1">
      <alignment readingOrder="0" shrinkToFit="0" vertical="top" wrapText="0"/>
    </xf>
    <xf borderId="1" fillId="0" fontId="35" numFmtId="0" xfId="0" applyAlignment="1" applyBorder="1" applyFont="1">
      <alignment horizontal="center" shrinkToFit="0" vertical="bottom" wrapText="0"/>
    </xf>
    <xf borderId="1" fillId="0" fontId="35" numFmtId="0" xfId="0" applyAlignment="1" applyBorder="1" applyFont="1">
      <alignment shrinkToFit="0" vertical="bottom" wrapText="0"/>
    </xf>
    <xf borderId="1" fillId="0" fontId="35" numFmtId="0" xfId="0" applyAlignment="1" applyBorder="1" applyFont="1">
      <alignment readingOrder="0" shrinkToFit="0" vertical="bottom" wrapText="1"/>
    </xf>
    <xf borderId="1" fillId="10" fontId="35" numFmtId="0" xfId="0" applyAlignment="1" applyBorder="1" applyFont="1">
      <alignment shrinkToFit="0" wrapText="1"/>
    </xf>
    <xf borderId="1" fillId="0" fontId="35" numFmtId="164" xfId="0" applyAlignment="1" applyBorder="1" applyFont="1" applyNumberFormat="1">
      <alignment horizontal="center" readingOrder="0" shrinkToFit="0" vertical="bottom" wrapText="0"/>
    </xf>
    <xf borderId="1" fillId="0" fontId="35" numFmtId="0" xfId="0" applyAlignment="1" applyBorder="1" applyFont="1">
      <alignment readingOrder="0" shrinkToFit="0" vertical="bottom" wrapText="0"/>
    </xf>
    <xf borderId="1" fillId="0" fontId="35" numFmtId="0" xfId="0" applyAlignment="1" applyBorder="1" applyFont="1">
      <alignment horizontal="center" readingOrder="0" shrinkToFit="0" vertical="bottom" wrapText="0"/>
    </xf>
    <xf borderId="1" fillId="0" fontId="35" numFmtId="0" xfId="0" applyAlignment="1" applyBorder="1" applyFont="1">
      <alignment shrinkToFit="0" vertical="top" wrapText="0"/>
    </xf>
    <xf borderId="1" fillId="0" fontId="35" numFmtId="0" xfId="0" applyAlignment="1" applyBorder="1" applyFont="1">
      <alignment horizontal="left" readingOrder="0" shrinkToFit="0" wrapText="1"/>
    </xf>
    <xf borderId="1" fillId="0" fontId="35" numFmtId="0" xfId="0" applyAlignment="1" applyBorder="1" applyFont="1">
      <alignment horizontal="center" readingOrder="0" shrinkToFit="0" wrapText="1"/>
    </xf>
    <xf borderId="0" fillId="0" fontId="35" numFmtId="0" xfId="0" applyAlignment="1" applyFont="1">
      <alignment shrinkToFit="0" vertical="top" wrapText="1"/>
    </xf>
    <xf borderId="1" fillId="11" fontId="43" numFmtId="0" xfId="0" applyAlignment="1" applyBorder="1" applyFont="1">
      <alignment horizontal="left" readingOrder="0"/>
    </xf>
    <xf borderId="1" fillId="0" fontId="35" numFmtId="170" xfId="0" applyAlignment="1" applyBorder="1" applyFont="1" applyNumberFormat="1">
      <alignment horizontal="center" readingOrder="0" shrinkToFit="0" vertical="top" wrapText="1"/>
    </xf>
    <xf borderId="0" fillId="0" fontId="35" numFmtId="164" xfId="0" applyAlignment="1" applyFont="1" applyNumberFormat="1">
      <alignment horizontal="center" readingOrder="0" shrinkToFit="0" vertical="top" wrapText="1"/>
    </xf>
    <xf borderId="0" fillId="0" fontId="35" numFmtId="0" xfId="0" applyAlignment="1" applyFont="1">
      <alignment readingOrder="0" shrinkToFit="0" vertical="top" wrapText="1"/>
    </xf>
    <xf borderId="0" fillId="0" fontId="35" numFmtId="0" xfId="0" applyAlignment="1" applyFont="1">
      <alignment horizontal="center" readingOrder="0" shrinkToFit="0" vertical="top" wrapText="1"/>
    </xf>
    <xf quotePrefix="1" borderId="1" fillId="0" fontId="35" numFmtId="0" xfId="0" applyAlignment="1" applyBorder="1" applyFont="1">
      <alignment horizontal="center" readingOrder="0" shrinkToFit="0" vertical="top" wrapText="1"/>
    </xf>
    <xf borderId="0" fillId="0" fontId="35" numFmtId="0" xfId="0" applyAlignment="1" applyFont="1">
      <alignment horizontal="center" shrinkToFit="0" vertical="top" wrapText="0"/>
    </xf>
    <xf borderId="0" fillId="0" fontId="35" numFmtId="0" xfId="0" applyAlignment="1" applyFont="1">
      <alignment horizontal="center" shrinkToFit="0" vertical="top" wrapText="1"/>
    </xf>
    <xf borderId="0" fillId="0" fontId="35" numFmtId="164" xfId="0" applyAlignment="1" applyFont="1" applyNumberFormat="1">
      <alignment horizontal="center" shrinkToFit="0" vertical="top" wrapText="1"/>
    </xf>
    <xf borderId="0" fillId="2" fontId="35" numFmtId="0" xfId="0" applyAlignment="1" applyFont="1">
      <alignment horizontal="center" readingOrder="0" shrinkToFit="0" vertical="top" wrapText="1"/>
    </xf>
    <xf borderId="0" fillId="2" fontId="35" numFmtId="0" xfId="0" applyAlignment="1" applyFont="1">
      <alignment horizontal="right" readingOrder="0" shrinkToFit="0" vertical="top" wrapText="1"/>
    </xf>
    <xf borderId="0" fillId="0" fontId="38" numFmtId="0" xfId="0" applyAlignment="1" applyFont="1">
      <alignment horizontal="center"/>
    </xf>
    <xf borderId="0" fillId="0" fontId="35" numFmtId="174" xfId="0" applyAlignment="1" applyFont="1" applyNumberFormat="1">
      <alignment horizontal="center" readingOrder="0" shrinkToFit="0" vertical="top" wrapText="1"/>
    </xf>
    <xf borderId="0" fillId="0" fontId="35" numFmtId="174" xfId="0" applyAlignment="1" applyFont="1" applyNumberFormat="1">
      <alignment readingOrder="0" shrinkToFit="0" vertical="top" wrapText="1"/>
    </xf>
    <xf borderId="1" fillId="0" fontId="35" numFmtId="174" xfId="0" applyAlignment="1" applyBorder="1" applyFont="1" applyNumberFormat="1">
      <alignment readingOrder="0" shrinkToFit="0" vertical="top" wrapText="1"/>
    </xf>
    <xf borderId="1" fillId="0" fontId="35" numFmtId="3" xfId="0" applyAlignment="1" applyBorder="1" applyFont="1" applyNumberFormat="1">
      <alignment horizontal="center" shrinkToFit="0" vertical="top" wrapText="1"/>
    </xf>
    <xf borderId="0" fillId="0" fontId="35" numFmtId="175" xfId="0" applyAlignment="1" applyFont="1" applyNumberFormat="1">
      <alignment horizontal="center" readingOrder="0" shrinkToFit="0" vertical="top" wrapText="1"/>
    </xf>
    <xf borderId="0" fillId="0" fontId="35" numFmtId="175" xfId="0" applyAlignment="1" applyFont="1" applyNumberFormat="1">
      <alignment readingOrder="0" shrinkToFit="0" vertical="top" wrapText="1"/>
    </xf>
    <xf borderId="1" fillId="0" fontId="35" numFmtId="175" xfId="0" applyAlignment="1" applyBorder="1" applyFont="1" applyNumberFormat="1">
      <alignment readingOrder="0" shrinkToFit="0" vertical="top" wrapText="1"/>
    </xf>
  </cellXfs>
  <cellStyles count="1">
    <cellStyle xfId="0" name="Normal" builtinId="0"/>
  </cellStyles>
  <dxfs count="8">
    <dxf>
      <font>
        <color rgb="FFD9D9D9"/>
      </font>
      <fill>
        <patternFill patternType="solid">
          <fgColor rgb="FFD9D9D9"/>
          <bgColor rgb="FFD9D9D9"/>
        </patternFill>
      </fill>
      <border/>
    </dxf>
    <dxf>
      <font>
        <color rgb="FFA64D79"/>
      </font>
      <fill>
        <patternFill patternType="solid">
          <fgColor rgb="FFFFFF00"/>
          <bgColor rgb="FFFFFF00"/>
        </patternFill>
      </fill>
      <border/>
    </dxf>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00FF00"/>
      </font>
      <fill>
        <patternFill patternType="solid">
          <fgColor rgb="FF00FF00"/>
          <bgColor rgb="FF00FF00"/>
        </patternFill>
      </fill>
      <border/>
    </dxf>
    <dxf>
      <font/>
      <fill>
        <patternFill patternType="none"/>
      </fill>
      <border/>
    </dxf>
    <dxf>
      <font/>
      <fill>
        <patternFill patternType="solid">
          <fgColor rgb="FFC9DAF8"/>
          <bgColor rgb="FFC9DAF8"/>
        </patternFill>
      </fill>
      <border/>
    </dxf>
    <dxf>
      <font>
        <color rgb="FFD9D9D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jiraw.myvest.com:8443/browse/AMMO-48394" TargetMode="External"/><Relationship Id="rId3" Type="http://schemas.openxmlformats.org/officeDocument/2006/relationships/hyperlink" Target="https://jiraw.myvest.com:8443/browse/AFR-94" TargetMode="External"/><Relationship Id="rId4" Type="http://schemas.openxmlformats.org/officeDocument/2006/relationships/drawing" Target="../drawings/drawing7.xml"/><Relationship Id="rId5"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ySplit="2.0" topLeftCell="A3" activePane="bottomLeft" state="frozen"/>
      <selection activeCell="B4" sqref="B4" pane="bottomLeft"/>
    </sheetView>
  </sheetViews>
  <sheetFormatPr customHeight="1" defaultColWidth="17.29" defaultRowHeight="15.0"/>
  <cols>
    <col customWidth="1" min="1" max="1" width="2.43"/>
    <col customWidth="1" min="2" max="2" width="13.14"/>
    <col customWidth="1" min="3" max="3" width="38.29"/>
    <col customWidth="1" min="4" max="4" width="11.71"/>
    <col customWidth="1" min="5" max="5" width="9.43"/>
    <col customWidth="1" min="6" max="6" width="10.14"/>
    <col customWidth="1" min="7" max="8" width="7.43"/>
    <col customWidth="1" min="9" max="9" width="10.71"/>
    <col customWidth="1" min="10" max="12" width="7.57"/>
    <col customWidth="1" min="13" max="17" width="5.29"/>
    <col customWidth="1" min="18" max="18" width="5.86"/>
    <col customWidth="1" min="19" max="19" width="2.14"/>
    <col customWidth="1" min="20" max="21" width="4.57"/>
  </cols>
  <sheetData>
    <row r="1" ht="11.25" customHeight="1">
      <c r="A1" s="1"/>
      <c r="B1" s="2"/>
      <c r="C1" s="3"/>
      <c r="D1" s="3"/>
      <c r="E1" s="3"/>
      <c r="F1" s="3"/>
      <c r="G1" s="3"/>
      <c r="H1" s="3"/>
      <c r="I1" s="4"/>
      <c r="J1" s="4"/>
      <c r="K1" s="4"/>
      <c r="L1" s="4"/>
      <c r="M1" s="5"/>
      <c r="N1" s="5"/>
      <c r="O1" s="5"/>
      <c r="P1" s="5"/>
      <c r="Q1" s="6"/>
      <c r="R1" s="7"/>
      <c r="S1" s="4"/>
      <c r="T1" s="8"/>
      <c r="U1" s="9"/>
    </row>
    <row r="2" ht="13.5" customHeight="1">
      <c r="A2" s="10"/>
      <c r="B2" s="11" t="s">
        <v>0</v>
      </c>
      <c r="C2" s="11" t="s">
        <v>1</v>
      </c>
      <c r="D2" s="12" t="s">
        <v>2</v>
      </c>
      <c r="E2" s="12" t="s">
        <v>3</v>
      </c>
      <c r="F2" s="12" t="s">
        <v>4</v>
      </c>
      <c r="G2" s="12" t="s">
        <v>5</v>
      </c>
      <c r="H2" s="12" t="s">
        <v>6</v>
      </c>
      <c r="I2" s="13" t="s">
        <v>7</v>
      </c>
      <c r="J2" s="13" t="s">
        <v>8</v>
      </c>
      <c r="K2" s="14" t="s">
        <v>9</v>
      </c>
      <c r="L2" s="14" t="s">
        <v>10</v>
      </c>
      <c r="M2" s="15" t="s">
        <v>11</v>
      </c>
      <c r="N2" s="16" t="s">
        <v>12</v>
      </c>
      <c r="O2" s="16" t="s">
        <v>13</v>
      </c>
      <c r="P2" s="16" t="s">
        <v>14</v>
      </c>
      <c r="Q2" s="17" t="s">
        <v>15</v>
      </c>
      <c r="R2" s="18" t="s">
        <v>16</v>
      </c>
      <c r="S2" s="4"/>
      <c r="T2" s="19"/>
      <c r="U2" s="20"/>
    </row>
    <row r="3" ht="9.75" customHeight="1">
      <c r="A3" s="21"/>
      <c r="B3" s="22"/>
      <c r="C3" s="22"/>
      <c r="D3" s="23"/>
      <c r="E3" s="23"/>
      <c r="F3" s="23"/>
      <c r="G3" s="24"/>
      <c r="H3" s="24"/>
      <c r="I3" s="25"/>
      <c r="J3" s="25"/>
      <c r="K3" s="26"/>
      <c r="L3" s="26"/>
      <c r="M3" s="27"/>
      <c r="N3" s="27"/>
      <c r="O3" s="27"/>
      <c r="P3" s="27"/>
      <c r="Q3" s="28"/>
      <c r="R3" s="29"/>
      <c r="S3" s="26"/>
      <c r="T3" s="19"/>
      <c r="U3" s="30"/>
    </row>
    <row r="4" ht="8.25" customHeight="1">
      <c r="A4" s="31"/>
      <c r="B4" s="32" t="s">
        <v>17</v>
      </c>
      <c r="C4" s="33"/>
      <c r="D4" s="34"/>
      <c r="E4" s="34"/>
      <c r="F4" s="34"/>
      <c r="G4" s="34"/>
      <c r="H4" s="34"/>
      <c r="I4" s="35"/>
      <c r="J4" s="35"/>
      <c r="K4" s="36"/>
      <c r="L4" s="36"/>
      <c r="M4" s="34"/>
      <c r="N4" s="34"/>
      <c r="O4" s="34"/>
      <c r="P4" s="34"/>
      <c r="Q4" s="37"/>
      <c r="R4" s="38"/>
      <c r="S4" s="39"/>
      <c r="T4" s="19"/>
      <c r="U4" s="30"/>
    </row>
    <row r="5" ht="8.25" customHeight="1">
      <c r="A5" s="40"/>
      <c r="B5" s="41"/>
      <c r="C5" s="42" t="s">
        <v>18</v>
      </c>
      <c r="D5" s="43" t="s">
        <v>19</v>
      </c>
      <c r="E5" s="44"/>
      <c r="F5" s="45"/>
      <c r="G5" s="46"/>
      <c r="H5" s="47" t="s">
        <v>20</v>
      </c>
      <c r="I5" s="48"/>
      <c r="J5" s="49"/>
      <c r="K5" s="45"/>
      <c r="L5" s="50"/>
      <c r="M5" s="51"/>
      <c r="N5" s="51"/>
      <c r="O5" s="52"/>
      <c r="P5" s="53"/>
      <c r="Q5" s="54"/>
      <c r="R5" s="55"/>
      <c r="S5" s="56"/>
      <c r="T5" s="19"/>
      <c r="U5" s="30"/>
    </row>
    <row r="6" ht="8.25" customHeight="1">
      <c r="A6" s="40"/>
      <c r="B6" s="41"/>
      <c r="C6" s="57" t="s">
        <v>21</v>
      </c>
      <c r="D6" s="58" t="s">
        <v>22</v>
      </c>
      <c r="E6" s="49"/>
      <c r="F6" s="50"/>
      <c r="G6" s="46"/>
      <c r="H6" s="59" t="s">
        <v>23</v>
      </c>
      <c r="I6" s="60" t="s">
        <v>24</v>
      </c>
      <c r="J6" s="49"/>
      <c r="K6" s="45"/>
      <c r="L6" s="61"/>
      <c r="M6" s="51"/>
      <c r="N6" s="51"/>
      <c r="O6" s="52"/>
      <c r="R6" s="55"/>
      <c r="S6" s="56"/>
      <c r="T6" s="19"/>
      <c r="U6" s="30"/>
    </row>
    <row r="7" ht="8.25" customHeight="1">
      <c r="A7" s="40"/>
      <c r="B7" s="41"/>
      <c r="C7" s="62" t="s">
        <v>25</v>
      </c>
      <c r="D7" s="63" t="s">
        <v>24</v>
      </c>
      <c r="E7" s="49"/>
      <c r="F7" s="50"/>
      <c r="G7" s="46"/>
      <c r="H7" s="47" t="s">
        <v>26</v>
      </c>
      <c r="I7" s="64" t="s">
        <v>24</v>
      </c>
      <c r="J7" s="49"/>
      <c r="K7" s="65"/>
      <c r="L7" s="61"/>
      <c r="M7" s="51"/>
      <c r="N7" s="51"/>
      <c r="O7" s="52"/>
      <c r="P7" s="53"/>
      <c r="Q7" s="54"/>
      <c r="R7" s="55"/>
      <c r="S7" s="56"/>
      <c r="T7" s="19"/>
      <c r="U7" s="30"/>
    </row>
    <row r="8" ht="8.25" customHeight="1">
      <c r="A8" s="40"/>
      <c r="B8" s="41"/>
      <c r="C8" s="66"/>
      <c r="D8" s="61"/>
      <c r="E8" s="61"/>
      <c r="F8" s="61"/>
      <c r="G8" s="61"/>
      <c r="H8" s="61"/>
      <c r="I8" s="46"/>
      <c r="J8" s="46"/>
      <c r="K8" s="46"/>
      <c r="L8" s="46"/>
      <c r="M8" s="53"/>
      <c r="N8" s="53"/>
      <c r="O8" s="53"/>
      <c r="P8" s="53"/>
      <c r="Q8" s="54"/>
      <c r="R8" s="55"/>
      <c r="S8" s="56"/>
      <c r="T8" s="19"/>
      <c r="U8" s="30"/>
    </row>
    <row r="9" ht="8.25" customHeight="1">
      <c r="A9" s="40"/>
      <c r="B9" s="41"/>
      <c r="C9" s="66"/>
      <c r="D9" s="61"/>
      <c r="E9" s="61"/>
      <c r="F9" s="61"/>
      <c r="G9" s="61"/>
      <c r="H9" s="61"/>
      <c r="I9" s="46"/>
      <c r="J9" s="46"/>
      <c r="K9" s="46"/>
      <c r="L9" s="46"/>
      <c r="M9" s="53"/>
      <c r="N9" s="67" t="str">
        <f>sum(N11:N24)</f>
        <v>#REF!</v>
      </c>
      <c r="O9" s="68" t="str">
        <f>sum(O10:O24)</f>
        <v>#REF!</v>
      </c>
      <c r="P9" s="67" t="str">
        <f t="shared" ref="P9:Q9" si="1">sum(P11:P24)</f>
        <v>#REF!</v>
      </c>
      <c r="Q9" s="67" t="str">
        <f t="shared" si="1"/>
        <v>#REF!</v>
      </c>
      <c r="R9" s="55"/>
      <c r="S9" s="56"/>
      <c r="T9" s="19"/>
      <c r="U9" s="30"/>
    </row>
    <row r="10" ht="8.25" customHeight="1">
      <c r="A10" s="40"/>
      <c r="B10" s="41"/>
      <c r="C10" s="66"/>
      <c r="D10" s="61"/>
      <c r="E10" s="61"/>
      <c r="F10" s="61"/>
      <c r="G10" s="61"/>
      <c r="H10" s="61"/>
      <c r="I10" s="46"/>
      <c r="J10" s="46"/>
      <c r="K10" s="46"/>
      <c r="L10" s="46"/>
      <c r="M10" s="53"/>
      <c r="N10" s="53"/>
      <c r="O10" s="53"/>
      <c r="P10" s="53"/>
      <c r="Q10" s="54"/>
      <c r="R10" s="55"/>
      <c r="S10" s="56"/>
      <c r="T10" s="19"/>
      <c r="U10" s="30"/>
    </row>
    <row r="11" ht="8.25" customHeight="1">
      <c r="A11" s="40"/>
      <c r="B11" s="41"/>
      <c r="C11" s="69" t="s">
        <v>27</v>
      </c>
      <c r="D11" s="70" t="str">
        <f t="shared" ref="D11:D19" si="2">vlookup($C11,Master!$A$558:$W$758,3,false)</f>
        <v>#REF!</v>
      </c>
      <c r="E11" s="53" t="str">
        <f t="shared" ref="E11:E19" si="3">vlookup($C11,Master!$A$558:$W$758,16,false)</f>
        <v>#REF!</v>
      </c>
      <c r="F11" s="53" t="str">
        <f t="shared" ref="F11:F19" si="4">vlookup($C11,Master!$A$558:$W$758,6,false)</f>
        <v>#REF!</v>
      </c>
      <c r="G11" s="53" t="str">
        <f t="shared" ref="G11:G19" si="5">vlookup($C11,Master!$A$558:$W$758,7,false)</f>
        <v>#REF!</v>
      </c>
      <c r="H11" s="53" t="str">
        <f t="shared" ref="H11:H19" si="6">vlookup($C11,Master!$A$558:$W$758,8,false)</f>
        <v>#REF!</v>
      </c>
      <c r="I11" s="71" t="str">
        <f t="shared" ref="I11:I19" si="7">vlookup($C11,Master!$A$558:$W$758,23,false)</f>
        <v>#REF!</v>
      </c>
      <c r="J11" s="71" t="str">
        <f t="shared" ref="J11:J19" si="8">vlookup($C11,Master!$A$558:$W$758,24,false)</f>
        <v>#REF!</v>
      </c>
      <c r="K11" s="71" t="str">
        <f t="shared" ref="K11:K19" si="9">vlookup($C11,Master!$A$558:$W$758,30,false)</f>
        <v>#REF!</v>
      </c>
      <c r="L11" s="71" t="str">
        <f t="shared" ref="L11:L19" si="10">vlookup($C11,Master!$A$558:$W$758,31,false)</f>
        <v>#REF!</v>
      </c>
      <c r="M11" s="52"/>
      <c r="N11" s="53" t="str">
        <f t="shared" ref="N11:N19" si="11">vlookup($C11,Master!$A$558:$W$758,34,false)</f>
        <v>#REF!</v>
      </c>
      <c r="O11" s="53" t="str">
        <f t="shared" ref="O11:O19" si="12">vlookup($C11,Master!$A$558:$W$758,35,false)</f>
        <v>#REF!</v>
      </c>
      <c r="P11" s="53" t="str">
        <f t="shared" ref="P11:P19" si="13">vlookup($C11,Master!$A$558:$W$758,33,false)</f>
        <v>#REF!</v>
      </c>
      <c r="Q11" s="54" t="str">
        <f t="shared" ref="Q11:Q19" si="14">N11-P11</f>
        <v>#REF!</v>
      </c>
      <c r="R11" s="55" t="str">
        <f t="shared" ref="R11:R19" si="15">if(N11&lt;&gt;0,Q11/N11,-100%)</f>
        <v>#REF!</v>
      </c>
      <c r="S11" s="56"/>
      <c r="T11" s="19"/>
      <c r="U11" s="30"/>
    </row>
    <row r="12" ht="8.25" customHeight="1">
      <c r="A12" s="40"/>
      <c r="B12" s="41"/>
      <c r="C12" s="72" t="s">
        <v>28</v>
      </c>
      <c r="D12" s="70" t="str">
        <f t="shared" si="2"/>
        <v>#REF!</v>
      </c>
      <c r="E12" s="53" t="str">
        <f t="shared" si="3"/>
        <v>#REF!</v>
      </c>
      <c r="F12" s="53" t="str">
        <f t="shared" si="4"/>
        <v>#REF!</v>
      </c>
      <c r="G12" s="53" t="str">
        <f t="shared" si="5"/>
        <v>#REF!</v>
      </c>
      <c r="H12" s="53" t="str">
        <f t="shared" si="6"/>
        <v>#REF!</v>
      </c>
      <c r="I12" s="71" t="str">
        <f t="shared" si="7"/>
        <v>#REF!</v>
      </c>
      <c r="J12" s="71" t="str">
        <f t="shared" si="8"/>
        <v>#REF!</v>
      </c>
      <c r="K12" s="71" t="str">
        <f t="shared" si="9"/>
        <v>#REF!</v>
      </c>
      <c r="L12" s="71" t="str">
        <f t="shared" si="10"/>
        <v>#REF!</v>
      </c>
      <c r="M12" s="52"/>
      <c r="N12" s="53" t="str">
        <f t="shared" si="11"/>
        <v>#REF!</v>
      </c>
      <c r="O12" s="53" t="str">
        <f t="shared" si="12"/>
        <v>#REF!</v>
      </c>
      <c r="P12" s="53" t="str">
        <f t="shared" si="13"/>
        <v>#REF!</v>
      </c>
      <c r="Q12" s="54" t="str">
        <f t="shared" si="14"/>
        <v>#REF!</v>
      </c>
      <c r="R12" s="55" t="str">
        <f t="shared" si="15"/>
        <v>#REF!</v>
      </c>
      <c r="S12" s="56"/>
      <c r="T12" s="19"/>
      <c r="U12" s="30"/>
    </row>
    <row r="13" ht="8.25" customHeight="1">
      <c r="A13" s="40"/>
      <c r="B13" s="41"/>
      <c r="C13" s="72" t="s">
        <v>29</v>
      </c>
      <c r="D13" s="70" t="str">
        <f t="shared" si="2"/>
        <v>#REF!</v>
      </c>
      <c r="E13" s="53" t="str">
        <f t="shared" si="3"/>
        <v>#REF!</v>
      </c>
      <c r="F13" s="53" t="str">
        <f t="shared" si="4"/>
        <v>#REF!</v>
      </c>
      <c r="G13" s="53" t="str">
        <f t="shared" si="5"/>
        <v>#REF!</v>
      </c>
      <c r="H13" s="53" t="str">
        <f t="shared" si="6"/>
        <v>#REF!</v>
      </c>
      <c r="I13" s="71" t="str">
        <f t="shared" si="7"/>
        <v>#REF!</v>
      </c>
      <c r="J13" s="71" t="str">
        <f t="shared" si="8"/>
        <v>#REF!</v>
      </c>
      <c r="K13" s="71" t="str">
        <f t="shared" si="9"/>
        <v>#REF!</v>
      </c>
      <c r="L13" s="71" t="str">
        <f t="shared" si="10"/>
        <v>#REF!</v>
      </c>
      <c r="M13" s="52"/>
      <c r="N13" s="53" t="str">
        <f t="shared" si="11"/>
        <v>#REF!</v>
      </c>
      <c r="O13" s="53" t="str">
        <f t="shared" si="12"/>
        <v>#REF!</v>
      </c>
      <c r="P13" s="53" t="str">
        <f t="shared" si="13"/>
        <v>#REF!</v>
      </c>
      <c r="Q13" s="54" t="str">
        <f t="shared" si="14"/>
        <v>#REF!</v>
      </c>
      <c r="R13" s="55" t="str">
        <f t="shared" si="15"/>
        <v>#REF!</v>
      </c>
      <c r="S13" s="56"/>
      <c r="T13" s="19"/>
      <c r="U13" s="30"/>
    </row>
    <row r="14" ht="8.25" customHeight="1">
      <c r="A14" s="40"/>
      <c r="B14" s="41"/>
      <c r="C14" s="72" t="s">
        <v>30</v>
      </c>
      <c r="D14" s="70" t="str">
        <f t="shared" si="2"/>
        <v>#REF!</v>
      </c>
      <c r="E14" s="53" t="str">
        <f t="shared" si="3"/>
        <v>#REF!</v>
      </c>
      <c r="F14" s="53" t="str">
        <f t="shared" si="4"/>
        <v>#REF!</v>
      </c>
      <c r="G14" s="53" t="str">
        <f t="shared" si="5"/>
        <v>#REF!</v>
      </c>
      <c r="H14" s="53" t="str">
        <f t="shared" si="6"/>
        <v>#REF!</v>
      </c>
      <c r="I14" s="71" t="str">
        <f t="shared" si="7"/>
        <v>#REF!</v>
      </c>
      <c r="J14" s="71" t="str">
        <f t="shared" si="8"/>
        <v>#REF!</v>
      </c>
      <c r="K14" s="71" t="str">
        <f t="shared" si="9"/>
        <v>#REF!</v>
      </c>
      <c r="L14" s="71" t="str">
        <f t="shared" si="10"/>
        <v>#REF!</v>
      </c>
      <c r="M14" s="52"/>
      <c r="N14" s="53" t="str">
        <f t="shared" si="11"/>
        <v>#REF!</v>
      </c>
      <c r="O14" s="53" t="str">
        <f t="shared" si="12"/>
        <v>#REF!</v>
      </c>
      <c r="P14" s="53" t="str">
        <f t="shared" si="13"/>
        <v>#REF!</v>
      </c>
      <c r="Q14" s="54" t="str">
        <f t="shared" si="14"/>
        <v>#REF!</v>
      </c>
      <c r="R14" s="55" t="str">
        <f t="shared" si="15"/>
        <v>#REF!</v>
      </c>
      <c r="S14" s="56"/>
      <c r="T14" s="19"/>
      <c r="U14" s="30"/>
    </row>
    <row r="15" ht="8.25" customHeight="1">
      <c r="A15" s="40"/>
      <c r="B15" s="41"/>
      <c r="C15" s="72" t="s">
        <v>31</v>
      </c>
      <c r="D15" s="70" t="str">
        <f t="shared" si="2"/>
        <v>#REF!</v>
      </c>
      <c r="E15" s="53" t="str">
        <f t="shared" si="3"/>
        <v>#REF!</v>
      </c>
      <c r="F15" s="53" t="str">
        <f t="shared" si="4"/>
        <v>#REF!</v>
      </c>
      <c r="G15" s="53" t="str">
        <f t="shared" si="5"/>
        <v>#REF!</v>
      </c>
      <c r="H15" s="53" t="str">
        <f t="shared" si="6"/>
        <v>#REF!</v>
      </c>
      <c r="I15" s="71" t="str">
        <f t="shared" si="7"/>
        <v>#REF!</v>
      </c>
      <c r="J15" s="71" t="str">
        <f t="shared" si="8"/>
        <v>#REF!</v>
      </c>
      <c r="K15" s="71" t="str">
        <f t="shared" si="9"/>
        <v>#REF!</v>
      </c>
      <c r="L15" s="71" t="str">
        <f t="shared" si="10"/>
        <v>#REF!</v>
      </c>
      <c r="M15" s="52"/>
      <c r="N15" s="53" t="str">
        <f t="shared" si="11"/>
        <v>#REF!</v>
      </c>
      <c r="O15" s="53" t="str">
        <f t="shared" si="12"/>
        <v>#REF!</v>
      </c>
      <c r="P15" s="53" t="str">
        <f t="shared" si="13"/>
        <v>#REF!</v>
      </c>
      <c r="Q15" s="54" t="str">
        <f t="shared" si="14"/>
        <v>#REF!</v>
      </c>
      <c r="R15" s="55" t="str">
        <f t="shared" si="15"/>
        <v>#REF!</v>
      </c>
      <c r="S15" s="56"/>
      <c r="T15" s="19"/>
      <c r="U15" s="30"/>
    </row>
    <row r="16" ht="8.25" customHeight="1">
      <c r="A16" s="40"/>
      <c r="B16" s="41"/>
      <c r="C16" s="72" t="s">
        <v>32</v>
      </c>
      <c r="D16" s="70" t="str">
        <f t="shared" si="2"/>
        <v>#REF!</v>
      </c>
      <c r="E16" s="53" t="str">
        <f t="shared" si="3"/>
        <v>#REF!</v>
      </c>
      <c r="F16" s="53" t="str">
        <f t="shared" si="4"/>
        <v>#REF!</v>
      </c>
      <c r="G16" s="53" t="str">
        <f t="shared" si="5"/>
        <v>#REF!</v>
      </c>
      <c r="H16" s="53" t="str">
        <f t="shared" si="6"/>
        <v>#REF!</v>
      </c>
      <c r="I16" s="71" t="str">
        <f t="shared" si="7"/>
        <v>#REF!</v>
      </c>
      <c r="J16" s="71" t="str">
        <f t="shared" si="8"/>
        <v>#REF!</v>
      </c>
      <c r="K16" s="71" t="str">
        <f t="shared" si="9"/>
        <v>#REF!</v>
      </c>
      <c r="L16" s="71" t="str">
        <f t="shared" si="10"/>
        <v>#REF!</v>
      </c>
      <c r="M16" s="52"/>
      <c r="N16" s="53" t="str">
        <f t="shared" si="11"/>
        <v>#REF!</v>
      </c>
      <c r="O16" s="53" t="str">
        <f t="shared" si="12"/>
        <v>#REF!</v>
      </c>
      <c r="P16" s="53" t="str">
        <f t="shared" si="13"/>
        <v>#REF!</v>
      </c>
      <c r="Q16" s="54" t="str">
        <f t="shared" si="14"/>
        <v>#REF!</v>
      </c>
      <c r="R16" s="55" t="str">
        <f t="shared" si="15"/>
        <v>#REF!</v>
      </c>
      <c r="S16" s="56"/>
      <c r="T16" s="19"/>
      <c r="U16" s="30"/>
    </row>
    <row r="17" ht="8.25" customHeight="1">
      <c r="A17" s="40"/>
      <c r="B17" s="41"/>
      <c r="C17" s="72" t="s">
        <v>33</v>
      </c>
      <c r="D17" s="70" t="str">
        <f t="shared" si="2"/>
        <v>#REF!</v>
      </c>
      <c r="E17" s="53" t="str">
        <f t="shared" si="3"/>
        <v>#REF!</v>
      </c>
      <c r="F17" s="53" t="str">
        <f t="shared" si="4"/>
        <v>#REF!</v>
      </c>
      <c r="G17" s="53" t="str">
        <f t="shared" si="5"/>
        <v>#REF!</v>
      </c>
      <c r="H17" s="53" t="str">
        <f t="shared" si="6"/>
        <v>#REF!</v>
      </c>
      <c r="I17" s="71" t="str">
        <f t="shared" si="7"/>
        <v>#REF!</v>
      </c>
      <c r="J17" s="71" t="str">
        <f t="shared" si="8"/>
        <v>#REF!</v>
      </c>
      <c r="K17" s="71" t="str">
        <f t="shared" si="9"/>
        <v>#REF!</v>
      </c>
      <c r="L17" s="71" t="str">
        <f t="shared" si="10"/>
        <v>#REF!</v>
      </c>
      <c r="M17" s="52"/>
      <c r="N17" s="53" t="str">
        <f t="shared" si="11"/>
        <v>#REF!</v>
      </c>
      <c r="O17" s="53" t="str">
        <f t="shared" si="12"/>
        <v>#REF!</v>
      </c>
      <c r="P17" s="53" t="str">
        <f t="shared" si="13"/>
        <v>#REF!</v>
      </c>
      <c r="Q17" s="54" t="str">
        <f t="shared" si="14"/>
        <v>#REF!</v>
      </c>
      <c r="R17" s="55" t="str">
        <f t="shared" si="15"/>
        <v>#REF!</v>
      </c>
      <c r="S17" s="56"/>
      <c r="T17" s="19"/>
      <c r="U17" s="30"/>
    </row>
    <row r="18" ht="8.25" customHeight="1">
      <c r="A18" s="40"/>
      <c r="B18" s="41"/>
      <c r="C18" s="72" t="s">
        <v>34</v>
      </c>
      <c r="D18" s="70" t="str">
        <f t="shared" si="2"/>
        <v>#REF!</v>
      </c>
      <c r="E18" s="53" t="str">
        <f t="shared" si="3"/>
        <v>#REF!</v>
      </c>
      <c r="F18" s="53" t="str">
        <f t="shared" si="4"/>
        <v>#REF!</v>
      </c>
      <c r="G18" s="53" t="str">
        <f t="shared" si="5"/>
        <v>#REF!</v>
      </c>
      <c r="H18" s="53" t="str">
        <f t="shared" si="6"/>
        <v>#REF!</v>
      </c>
      <c r="I18" s="71" t="str">
        <f t="shared" si="7"/>
        <v>#REF!</v>
      </c>
      <c r="J18" s="71" t="str">
        <f t="shared" si="8"/>
        <v>#REF!</v>
      </c>
      <c r="K18" s="71" t="str">
        <f t="shared" si="9"/>
        <v>#REF!</v>
      </c>
      <c r="L18" s="71" t="str">
        <f t="shared" si="10"/>
        <v>#REF!</v>
      </c>
      <c r="M18" s="52"/>
      <c r="N18" s="53" t="str">
        <f t="shared" si="11"/>
        <v>#REF!</v>
      </c>
      <c r="O18" s="53" t="str">
        <f t="shared" si="12"/>
        <v>#REF!</v>
      </c>
      <c r="P18" s="53" t="str">
        <f t="shared" si="13"/>
        <v>#REF!</v>
      </c>
      <c r="Q18" s="54" t="str">
        <f t="shared" si="14"/>
        <v>#REF!</v>
      </c>
      <c r="R18" s="55" t="str">
        <f t="shared" si="15"/>
        <v>#REF!</v>
      </c>
      <c r="S18" s="56"/>
      <c r="T18" s="19"/>
      <c r="U18" s="30"/>
    </row>
    <row r="19" ht="8.25" customHeight="1">
      <c r="A19" s="40"/>
      <c r="B19" s="41"/>
      <c r="C19" s="73" t="s">
        <v>35</v>
      </c>
      <c r="D19" s="70" t="str">
        <f t="shared" si="2"/>
        <v>#REF!</v>
      </c>
      <c r="E19" s="53" t="str">
        <f t="shared" si="3"/>
        <v>#REF!</v>
      </c>
      <c r="F19" s="53" t="str">
        <f t="shared" si="4"/>
        <v>#REF!</v>
      </c>
      <c r="G19" s="53" t="str">
        <f t="shared" si="5"/>
        <v>#REF!</v>
      </c>
      <c r="H19" s="53" t="str">
        <f t="shared" si="6"/>
        <v>#REF!</v>
      </c>
      <c r="I19" s="71" t="str">
        <f t="shared" si="7"/>
        <v>#REF!</v>
      </c>
      <c r="J19" s="71" t="str">
        <f t="shared" si="8"/>
        <v>#REF!</v>
      </c>
      <c r="K19" s="71" t="str">
        <f t="shared" si="9"/>
        <v>#REF!</v>
      </c>
      <c r="L19" s="71" t="str">
        <f t="shared" si="10"/>
        <v>#REF!</v>
      </c>
      <c r="M19" s="52"/>
      <c r="N19" s="53" t="str">
        <f t="shared" si="11"/>
        <v>#REF!</v>
      </c>
      <c r="O19" s="53" t="str">
        <f t="shared" si="12"/>
        <v>#REF!</v>
      </c>
      <c r="P19" s="53" t="str">
        <f t="shared" si="13"/>
        <v>#REF!</v>
      </c>
      <c r="Q19" s="54" t="str">
        <f t="shared" si="14"/>
        <v>#REF!</v>
      </c>
      <c r="R19" s="55" t="str">
        <f t="shared" si="15"/>
        <v>#REF!</v>
      </c>
      <c r="S19" s="56"/>
      <c r="T19" s="19"/>
      <c r="U19" s="30"/>
    </row>
    <row r="20" ht="8.25" customHeight="1">
      <c r="A20" s="40"/>
      <c r="B20" s="41"/>
      <c r="C20" s="52"/>
      <c r="D20" s="53"/>
      <c r="E20" s="53"/>
      <c r="F20" s="53"/>
      <c r="G20" s="53"/>
      <c r="H20" s="53"/>
      <c r="I20" s="71"/>
      <c r="J20" s="71"/>
      <c r="K20" s="71"/>
      <c r="L20" s="71"/>
      <c r="M20" s="53"/>
      <c r="N20" s="53"/>
      <c r="O20" s="53"/>
      <c r="P20" s="53"/>
      <c r="Q20" s="54"/>
      <c r="R20" s="55"/>
      <c r="S20" s="56"/>
      <c r="T20" s="19"/>
      <c r="U20" s="30"/>
    </row>
    <row r="21" ht="8.25" customHeight="1">
      <c r="A21" s="40"/>
      <c r="B21" s="41"/>
      <c r="C21" s="52"/>
      <c r="D21" s="53"/>
      <c r="E21" s="53"/>
      <c r="F21" s="53"/>
      <c r="G21" s="53"/>
      <c r="H21" s="53"/>
      <c r="I21" s="71"/>
      <c r="J21" s="71"/>
      <c r="K21" s="71"/>
      <c r="L21" s="71"/>
      <c r="M21" s="53"/>
      <c r="N21" s="53"/>
      <c r="O21" s="53"/>
      <c r="P21" s="53"/>
      <c r="Q21" s="54"/>
      <c r="R21" s="55"/>
      <c r="S21" s="56"/>
      <c r="T21" s="19"/>
      <c r="U21" s="30"/>
    </row>
    <row r="22" ht="8.25" customHeight="1">
      <c r="A22" s="40"/>
      <c r="B22" s="41"/>
      <c r="C22" s="52"/>
      <c r="D22" s="53"/>
      <c r="E22" s="53"/>
      <c r="F22" s="53"/>
      <c r="G22" s="53"/>
      <c r="H22" s="53"/>
      <c r="I22" s="71"/>
      <c r="J22" s="71"/>
      <c r="K22" s="71"/>
      <c r="L22" s="71"/>
      <c r="M22" s="53"/>
      <c r="N22" s="53"/>
      <c r="O22" s="53"/>
      <c r="P22" s="53"/>
      <c r="Q22" s="54"/>
      <c r="R22" s="55"/>
      <c r="S22" s="56"/>
      <c r="T22" s="19"/>
      <c r="U22" s="30"/>
    </row>
    <row r="23" ht="8.25" customHeight="1">
      <c r="A23" s="40"/>
      <c r="B23" s="41"/>
      <c r="C23" s="52"/>
      <c r="D23" s="53"/>
      <c r="E23" s="53"/>
      <c r="F23" s="53"/>
      <c r="G23" s="53"/>
      <c r="H23" s="53"/>
      <c r="I23" s="71"/>
      <c r="J23" s="71"/>
      <c r="K23" s="71"/>
      <c r="L23" s="71"/>
      <c r="M23" s="53"/>
      <c r="N23" s="53"/>
      <c r="O23" s="53"/>
      <c r="P23" s="53"/>
      <c r="Q23" s="54"/>
      <c r="R23" s="55"/>
      <c r="S23" s="56"/>
      <c r="T23" s="19"/>
      <c r="U23" s="30"/>
    </row>
    <row r="24" ht="8.25" customHeight="1">
      <c r="A24" s="40"/>
      <c r="B24" s="41"/>
      <c r="C24" s="52"/>
      <c r="D24" s="53"/>
      <c r="E24" s="53"/>
      <c r="F24" s="53"/>
      <c r="G24" s="53"/>
      <c r="H24" s="53"/>
      <c r="I24" s="71"/>
      <c r="J24" s="71"/>
      <c r="K24" s="71"/>
      <c r="L24" s="71"/>
      <c r="M24" s="53"/>
      <c r="N24" s="53"/>
      <c r="O24" s="53"/>
      <c r="P24" s="53"/>
      <c r="Q24" s="54"/>
      <c r="R24" s="55"/>
      <c r="S24" s="56"/>
      <c r="T24" s="19"/>
      <c r="U24" s="30"/>
    </row>
    <row r="25" ht="8.25" customHeight="1">
      <c r="A25" s="40"/>
      <c r="B25" s="41"/>
      <c r="C25" s="52"/>
      <c r="D25" s="74"/>
      <c r="E25" s="75"/>
      <c r="F25" s="75"/>
      <c r="G25" s="75"/>
      <c r="H25" s="75"/>
      <c r="I25" s="75"/>
      <c r="J25" s="75"/>
      <c r="K25" s="75"/>
      <c r="L25" s="75"/>
      <c r="M25" s="53"/>
      <c r="N25" s="53"/>
      <c r="O25" s="53"/>
      <c r="P25" s="53"/>
      <c r="Q25" s="54"/>
      <c r="R25" s="55"/>
      <c r="S25" s="56"/>
      <c r="T25" s="19"/>
      <c r="U25" s="30"/>
    </row>
    <row r="26" ht="8.25" customHeight="1">
      <c r="A26" s="40"/>
      <c r="B26" s="76"/>
      <c r="C26" s="77"/>
      <c r="D26" s="78"/>
      <c r="E26" s="78"/>
      <c r="F26" s="78"/>
      <c r="G26" s="78"/>
      <c r="H26" s="78"/>
      <c r="I26" s="79"/>
      <c r="J26" s="79"/>
      <c r="K26" s="79"/>
      <c r="L26" s="79"/>
      <c r="M26" s="78"/>
      <c r="N26" s="78"/>
      <c r="O26" s="78"/>
      <c r="P26" s="78"/>
      <c r="Q26" s="80"/>
      <c r="R26" s="81"/>
      <c r="S26" s="82"/>
      <c r="T26" s="19"/>
      <c r="U26" s="30"/>
    </row>
    <row r="27" ht="8.25" customHeight="1">
      <c r="A27" s="40"/>
      <c r="B27" s="83"/>
      <c r="C27" s="52"/>
      <c r="D27" s="53"/>
      <c r="E27" s="53"/>
      <c r="F27" s="53"/>
      <c r="G27" s="53"/>
      <c r="H27" s="53"/>
      <c r="I27" s="71"/>
      <c r="J27" s="71"/>
      <c r="K27" s="71"/>
      <c r="L27" s="71"/>
      <c r="M27" s="53"/>
      <c r="N27" s="53"/>
      <c r="O27" s="53"/>
      <c r="P27" s="53"/>
      <c r="Q27" s="54"/>
      <c r="R27" s="55"/>
      <c r="S27" s="52"/>
      <c r="T27" s="19"/>
      <c r="U27" s="30"/>
    </row>
    <row r="28" ht="8.25" customHeight="1">
      <c r="A28" s="40"/>
      <c r="B28" s="83"/>
      <c r="C28" s="52"/>
      <c r="D28" s="53"/>
      <c r="E28" s="53"/>
      <c r="F28" s="53"/>
      <c r="G28" s="53"/>
      <c r="H28" s="53"/>
      <c r="I28" s="71"/>
      <c r="J28" s="71"/>
      <c r="K28" s="71"/>
      <c r="L28" s="71"/>
      <c r="M28" s="53"/>
      <c r="N28" s="53"/>
      <c r="O28" s="53"/>
      <c r="P28" s="53"/>
      <c r="Q28" s="54"/>
      <c r="R28" s="55"/>
      <c r="S28" s="52"/>
      <c r="T28" s="19"/>
      <c r="U28" s="30"/>
    </row>
    <row r="29" ht="9.0" customHeight="1">
      <c r="A29" s="40"/>
      <c r="B29" s="84"/>
      <c r="C29" s="52"/>
      <c r="D29" s="85"/>
      <c r="E29" s="85"/>
      <c r="F29" s="85"/>
      <c r="G29" s="86"/>
      <c r="H29" s="86"/>
      <c r="I29" s="87"/>
      <c r="J29" s="87"/>
      <c r="K29" s="88"/>
      <c r="L29" s="88"/>
      <c r="M29" s="89"/>
      <c r="N29" s="89"/>
      <c r="O29" s="89"/>
      <c r="P29" s="89"/>
      <c r="Q29" s="90"/>
      <c r="R29" s="91"/>
      <c r="S29" s="88"/>
      <c r="T29" s="92"/>
      <c r="U29" s="93"/>
    </row>
    <row r="30">
      <c r="A30" s="31"/>
      <c r="B30" s="94"/>
      <c r="C30" s="94"/>
      <c r="D30" s="95"/>
      <c r="K30" s="96"/>
      <c r="L30" s="96"/>
      <c r="M30" s="97"/>
      <c r="N30" s="97"/>
      <c r="O30" s="97"/>
      <c r="P30" s="97"/>
      <c r="Q30" s="98"/>
      <c r="R30" s="99"/>
      <c r="S30" s="96"/>
      <c r="T30" s="92"/>
      <c r="U30" s="93"/>
    </row>
    <row r="31">
      <c r="A31" s="31"/>
      <c r="B31" s="94"/>
      <c r="C31" s="94"/>
      <c r="D31" s="94"/>
      <c r="E31" s="94"/>
      <c r="F31" s="94"/>
      <c r="G31" s="100"/>
      <c r="H31" s="100"/>
      <c r="I31" s="101"/>
      <c r="J31" s="101"/>
      <c r="K31" s="96"/>
      <c r="L31" s="96"/>
      <c r="M31" s="97"/>
      <c r="N31" s="97"/>
      <c r="O31" s="97"/>
      <c r="P31" s="97"/>
      <c r="Q31" s="98"/>
      <c r="R31" s="99"/>
      <c r="S31" s="96"/>
      <c r="T31" s="92"/>
      <c r="U31" s="93"/>
    </row>
    <row r="32">
      <c r="A32" s="31"/>
      <c r="B32" s="94"/>
      <c r="C32" s="94"/>
      <c r="D32" s="94"/>
      <c r="E32" s="94"/>
      <c r="F32" s="94"/>
      <c r="G32" s="100"/>
      <c r="H32" s="100"/>
      <c r="I32" s="101"/>
      <c r="J32" s="101"/>
      <c r="K32" s="96"/>
      <c r="L32" s="96"/>
      <c r="M32" s="97"/>
      <c r="N32" s="97"/>
      <c r="O32" s="97"/>
      <c r="P32" s="97"/>
      <c r="Q32" s="98"/>
      <c r="R32" s="99"/>
      <c r="S32" s="96"/>
      <c r="T32" s="92"/>
      <c r="U32" s="93"/>
    </row>
    <row r="33">
      <c r="A33" s="31"/>
      <c r="B33" s="94"/>
      <c r="C33" s="94"/>
      <c r="D33" s="94"/>
      <c r="E33" s="94"/>
      <c r="F33" s="94"/>
      <c r="G33" s="100"/>
      <c r="H33" s="100"/>
      <c r="I33" s="101"/>
      <c r="J33" s="101"/>
      <c r="K33" s="96"/>
      <c r="L33" s="96"/>
      <c r="M33" s="97"/>
      <c r="N33" s="97"/>
      <c r="O33" s="97"/>
      <c r="P33" s="97"/>
      <c r="Q33" s="98"/>
      <c r="R33" s="99"/>
      <c r="S33" s="96"/>
      <c r="T33" s="92"/>
      <c r="U33" s="93"/>
    </row>
    <row r="34">
      <c r="A34" s="31"/>
      <c r="B34" s="94"/>
      <c r="C34" s="94"/>
      <c r="D34" s="94"/>
      <c r="E34" s="94"/>
      <c r="F34" s="94"/>
      <c r="G34" s="100"/>
      <c r="H34" s="100"/>
      <c r="I34" s="101"/>
      <c r="J34" s="101"/>
      <c r="K34" s="96"/>
      <c r="L34" s="96"/>
      <c r="M34" s="97"/>
      <c r="N34" s="97"/>
      <c r="O34" s="97"/>
      <c r="P34" s="97"/>
      <c r="Q34" s="98"/>
      <c r="R34" s="99"/>
      <c r="S34" s="96"/>
      <c r="T34" s="92"/>
      <c r="U34" s="93"/>
    </row>
    <row r="35">
      <c r="A35" s="31"/>
      <c r="B35" s="94"/>
      <c r="C35" s="94"/>
      <c r="D35" s="94"/>
      <c r="E35" s="94"/>
      <c r="F35" s="94"/>
      <c r="G35" s="100"/>
      <c r="H35" s="100"/>
      <c r="I35" s="101"/>
      <c r="J35" s="101"/>
      <c r="K35" s="96"/>
      <c r="L35" s="96"/>
      <c r="M35" s="97"/>
      <c r="N35" s="97"/>
      <c r="O35" s="97"/>
      <c r="P35" s="97"/>
      <c r="Q35" s="98"/>
      <c r="R35" s="99"/>
      <c r="S35" s="96"/>
      <c r="T35" s="92"/>
      <c r="U35" s="93"/>
    </row>
    <row r="36">
      <c r="A36" s="31"/>
      <c r="B36" s="94"/>
      <c r="C36" s="94"/>
      <c r="D36" s="94"/>
      <c r="E36" s="94"/>
      <c r="F36" s="94"/>
      <c r="G36" s="100"/>
      <c r="H36" s="100"/>
      <c r="I36" s="101"/>
      <c r="J36" s="101"/>
      <c r="K36" s="96"/>
      <c r="L36" s="96"/>
      <c r="M36" s="97"/>
      <c r="N36" s="97"/>
      <c r="O36" s="97"/>
      <c r="P36" s="97"/>
      <c r="Q36" s="98"/>
      <c r="R36" s="99"/>
      <c r="S36" s="96"/>
      <c r="T36" s="92"/>
      <c r="U36" s="93"/>
    </row>
    <row r="37">
      <c r="A37" s="31"/>
      <c r="B37" s="94"/>
      <c r="C37" s="94"/>
      <c r="D37" s="94"/>
      <c r="E37" s="94"/>
      <c r="F37" s="94"/>
      <c r="G37" s="100"/>
      <c r="H37" s="100"/>
      <c r="I37" s="101"/>
      <c r="J37" s="101"/>
      <c r="K37" s="96"/>
      <c r="L37" s="96"/>
      <c r="M37" s="97"/>
      <c r="N37" s="97"/>
      <c r="O37" s="97"/>
      <c r="P37" s="97"/>
      <c r="Q37" s="98"/>
      <c r="R37" s="99"/>
      <c r="S37" s="96"/>
      <c r="T37" s="92"/>
      <c r="U37" s="93"/>
    </row>
    <row r="38">
      <c r="A38" s="31"/>
      <c r="B38" s="94"/>
      <c r="C38" s="94"/>
      <c r="D38" s="94"/>
      <c r="E38" s="94"/>
      <c r="F38" s="94"/>
      <c r="G38" s="100"/>
      <c r="H38" s="100"/>
      <c r="I38" s="101"/>
      <c r="J38" s="101"/>
      <c r="K38" s="96"/>
      <c r="L38" s="96"/>
      <c r="M38" s="97"/>
      <c r="N38" s="97"/>
      <c r="O38" s="97"/>
      <c r="P38" s="97"/>
      <c r="Q38" s="98"/>
      <c r="R38" s="99"/>
      <c r="S38" s="96"/>
      <c r="T38" s="92"/>
      <c r="U38" s="93"/>
    </row>
    <row r="39">
      <c r="A39" s="31"/>
      <c r="B39" s="94"/>
      <c r="C39" s="94"/>
      <c r="D39" s="94"/>
      <c r="E39" s="94"/>
      <c r="F39" s="94"/>
      <c r="G39" s="100"/>
      <c r="H39" s="100"/>
      <c r="I39" s="101"/>
      <c r="J39" s="101"/>
      <c r="K39" s="96"/>
      <c r="L39" s="96"/>
      <c r="M39" s="97"/>
      <c r="N39" s="97"/>
      <c r="O39" s="97"/>
      <c r="P39" s="97"/>
      <c r="Q39" s="98"/>
      <c r="R39" s="99"/>
      <c r="S39" s="96"/>
      <c r="T39" s="92"/>
      <c r="U39" s="93"/>
    </row>
    <row r="40">
      <c r="A40" s="31"/>
      <c r="B40" s="94"/>
      <c r="C40" s="94"/>
      <c r="D40" s="94"/>
      <c r="E40" s="94"/>
      <c r="F40" s="94"/>
      <c r="G40" s="100"/>
      <c r="H40" s="100"/>
      <c r="I40" s="101"/>
      <c r="J40" s="101"/>
      <c r="K40" s="96"/>
      <c r="L40" s="96"/>
      <c r="M40" s="97"/>
      <c r="N40" s="97"/>
      <c r="O40" s="97"/>
      <c r="P40" s="97"/>
      <c r="Q40" s="98"/>
      <c r="R40" s="99"/>
      <c r="S40" s="96"/>
      <c r="T40" s="92"/>
      <c r="U40" s="93"/>
    </row>
    <row r="41">
      <c r="A41" s="31"/>
      <c r="B41" s="94"/>
      <c r="C41" s="94"/>
      <c r="D41" s="94"/>
      <c r="E41" s="94"/>
      <c r="F41" s="94"/>
      <c r="G41" s="100"/>
      <c r="H41" s="100"/>
      <c r="I41" s="101"/>
      <c r="J41" s="101"/>
      <c r="K41" s="96"/>
      <c r="L41" s="96"/>
      <c r="M41" s="97"/>
      <c r="N41" s="97"/>
      <c r="O41" s="97"/>
      <c r="P41" s="97"/>
      <c r="Q41" s="98"/>
      <c r="R41" s="99"/>
      <c r="S41" s="96"/>
      <c r="T41" s="92"/>
      <c r="U41" s="93"/>
    </row>
    <row r="42">
      <c r="A42" s="31"/>
      <c r="B42" s="94"/>
      <c r="C42" s="94"/>
      <c r="D42" s="94"/>
      <c r="E42" s="94"/>
      <c r="F42" s="94"/>
      <c r="G42" s="100"/>
      <c r="H42" s="100"/>
      <c r="I42" s="101"/>
      <c r="J42" s="101"/>
      <c r="K42" s="96"/>
      <c r="L42" s="96"/>
      <c r="M42" s="97"/>
      <c r="N42" s="97"/>
      <c r="O42" s="97"/>
      <c r="P42" s="97"/>
      <c r="Q42" s="98"/>
      <c r="R42" s="99"/>
      <c r="S42" s="96"/>
      <c r="T42" s="92"/>
      <c r="U42" s="93"/>
    </row>
    <row r="43">
      <c r="A43" s="31"/>
      <c r="B43" s="94"/>
      <c r="C43" s="94"/>
      <c r="D43" s="94"/>
      <c r="E43" s="94"/>
      <c r="F43" s="94"/>
      <c r="G43" s="100"/>
      <c r="H43" s="100"/>
      <c r="I43" s="101"/>
      <c r="J43" s="101"/>
      <c r="K43" s="96"/>
      <c r="L43" s="96"/>
      <c r="M43" s="97"/>
      <c r="N43" s="97"/>
      <c r="O43" s="97"/>
      <c r="P43" s="97"/>
      <c r="Q43" s="98"/>
      <c r="R43" s="99"/>
      <c r="S43" s="96"/>
      <c r="T43" s="92"/>
      <c r="U43" s="93"/>
    </row>
    <row r="44">
      <c r="A44" s="31"/>
      <c r="B44" s="94"/>
      <c r="C44" s="94"/>
      <c r="D44" s="94"/>
      <c r="E44" s="94"/>
      <c r="F44" s="94"/>
      <c r="G44" s="100"/>
      <c r="H44" s="100"/>
      <c r="I44" s="101"/>
      <c r="J44" s="101"/>
      <c r="K44" s="96"/>
      <c r="L44" s="96"/>
      <c r="M44" s="97"/>
      <c r="N44" s="97"/>
      <c r="O44" s="97"/>
      <c r="P44" s="97"/>
      <c r="Q44" s="98"/>
      <c r="R44" s="99"/>
      <c r="S44" s="96"/>
      <c r="T44" s="92"/>
      <c r="U44" s="93"/>
    </row>
    <row r="45">
      <c r="A45" s="31"/>
      <c r="B45" s="94"/>
      <c r="C45" s="94"/>
      <c r="D45" s="94"/>
      <c r="E45" s="94"/>
      <c r="F45" s="94"/>
      <c r="G45" s="100"/>
      <c r="H45" s="100"/>
      <c r="I45" s="101"/>
      <c r="J45" s="101"/>
      <c r="K45" s="96"/>
      <c r="L45" s="96"/>
      <c r="M45" s="97"/>
      <c r="N45" s="97"/>
      <c r="O45" s="97"/>
      <c r="P45" s="97"/>
      <c r="Q45" s="98"/>
      <c r="R45" s="99"/>
      <c r="S45" s="96"/>
      <c r="T45" s="92"/>
      <c r="U45" s="93"/>
    </row>
    <row r="46">
      <c r="A46" s="31"/>
      <c r="B46" s="94"/>
      <c r="C46" s="94"/>
      <c r="D46" s="94"/>
      <c r="E46" s="94"/>
      <c r="F46" s="94"/>
      <c r="G46" s="100"/>
      <c r="H46" s="100"/>
      <c r="I46" s="101"/>
      <c r="J46" s="101"/>
      <c r="K46" s="96"/>
      <c r="L46" s="96"/>
      <c r="M46" s="97"/>
      <c r="N46" s="97"/>
      <c r="O46" s="97"/>
      <c r="P46" s="97"/>
      <c r="Q46" s="98"/>
      <c r="R46" s="99"/>
      <c r="S46" s="96"/>
      <c r="T46" s="92"/>
      <c r="U46" s="93"/>
    </row>
    <row r="47">
      <c r="A47" s="31"/>
      <c r="B47" s="94"/>
      <c r="C47" s="94"/>
      <c r="D47" s="94"/>
      <c r="E47" s="94"/>
      <c r="F47" s="94"/>
      <c r="G47" s="100"/>
      <c r="H47" s="100"/>
      <c r="I47" s="101"/>
      <c r="J47" s="101"/>
      <c r="K47" s="96"/>
      <c r="L47" s="96"/>
      <c r="M47" s="97"/>
      <c r="N47" s="97"/>
      <c r="O47" s="97"/>
      <c r="P47" s="97"/>
      <c r="Q47" s="98"/>
      <c r="R47" s="99"/>
      <c r="S47" s="96"/>
      <c r="T47" s="92"/>
      <c r="U47" s="93"/>
    </row>
    <row r="48">
      <c r="A48" s="31"/>
      <c r="B48" s="94"/>
      <c r="C48" s="94"/>
      <c r="D48" s="94"/>
      <c r="E48" s="94"/>
      <c r="F48" s="94"/>
      <c r="G48" s="100"/>
      <c r="H48" s="100"/>
      <c r="I48" s="101"/>
      <c r="J48" s="101"/>
      <c r="K48" s="96"/>
      <c r="L48" s="96"/>
      <c r="M48" s="97"/>
      <c r="N48" s="97"/>
      <c r="O48" s="97"/>
      <c r="P48" s="97"/>
      <c r="Q48" s="98"/>
      <c r="R48" s="99"/>
      <c r="S48" s="96"/>
      <c r="T48" s="92"/>
      <c r="U48" s="93"/>
    </row>
    <row r="49">
      <c r="A49" s="31"/>
      <c r="B49" s="94"/>
      <c r="C49" s="94"/>
      <c r="D49" s="94"/>
      <c r="E49" s="94"/>
      <c r="F49" s="94"/>
      <c r="G49" s="100"/>
      <c r="H49" s="100"/>
      <c r="I49" s="101"/>
      <c r="J49" s="101"/>
      <c r="K49" s="96"/>
      <c r="L49" s="96"/>
      <c r="M49" s="97"/>
      <c r="N49" s="97"/>
      <c r="O49" s="97"/>
      <c r="P49" s="97"/>
      <c r="Q49" s="98"/>
      <c r="R49" s="99"/>
      <c r="S49" s="96"/>
      <c r="T49" s="92"/>
      <c r="U49" s="93"/>
    </row>
    <row r="50">
      <c r="A50" s="31"/>
      <c r="B50" s="94"/>
      <c r="C50" s="94"/>
      <c r="D50" s="94"/>
      <c r="E50" s="94"/>
      <c r="F50" s="94"/>
      <c r="G50" s="100"/>
      <c r="H50" s="100"/>
      <c r="I50" s="101"/>
      <c r="J50" s="101"/>
      <c r="K50" s="96"/>
      <c r="L50" s="96"/>
      <c r="M50" s="97"/>
      <c r="N50" s="97"/>
      <c r="O50" s="97"/>
      <c r="P50" s="97"/>
      <c r="Q50" s="98"/>
      <c r="R50" s="99"/>
      <c r="S50" s="96"/>
      <c r="T50" s="92"/>
      <c r="U50" s="93"/>
    </row>
    <row r="51">
      <c r="A51" s="31"/>
      <c r="B51" s="94"/>
      <c r="C51" s="94"/>
      <c r="D51" s="94"/>
      <c r="E51" s="94"/>
      <c r="F51" s="94"/>
      <c r="G51" s="100"/>
      <c r="H51" s="100"/>
      <c r="I51" s="101"/>
      <c r="J51" s="101"/>
      <c r="K51" s="96"/>
      <c r="L51" s="96"/>
      <c r="M51" s="97"/>
      <c r="N51" s="97"/>
      <c r="O51" s="97"/>
      <c r="P51" s="97"/>
      <c r="Q51" s="98"/>
      <c r="R51" s="99"/>
      <c r="S51" s="96"/>
      <c r="T51" s="92"/>
      <c r="U51" s="93"/>
    </row>
    <row r="52">
      <c r="A52" s="31"/>
      <c r="B52" s="94"/>
      <c r="C52" s="94"/>
      <c r="D52" s="94"/>
      <c r="E52" s="94"/>
      <c r="F52" s="94"/>
      <c r="G52" s="100"/>
      <c r="H52" s="100"/>
      <c r="I52" s="101"/>
      <c r="J52" s="101"/>
      <c r="K52" s="96"/>
      <c r="L52" s="96"/>
      <c r="M52" s="97"/>
      <c r="N52" s="97"/>
      <c r="O52" s="97"/>
      <c r="P52" s="97"/>
      <c r="Q52" s="98"/>
      <c r="R52" s="99"/>
      <c r="S52" s="96"/>
      <c r="T52" s="92"/>
      <c r="U52" s="93"/>
    </row>
    <row r="53">
      <c r="A53" s="31"/>
      <c r="B53" s="94"/>
      <c r="C53" s="94"/>
      <c r="D53" s="94"/>
      <c r="E53" s="94"/>
      <c r="F53" s="94"/>
      <c r="G53" s="100"/>
      <c r="H53" s="100"/>
      <c r="I53" s="101"/>
      <c r="J53" s="101"/>
      <c r="K53" s="96"/>
      <c r="L53" s="96"/>
      <c r="M53" s="97"/>
      <c r="N53" s="97"/>
      <c r="O53" s="97"/>
      <c r="P53" s="97"/>
      <c r="Q53" s="98"/>
      <c r="R53" s="99"/>
      <c r="S53" s="96"/>
      <c r="T53" s="92"/>
      <c r="U53" s="93"/>
    </row>
    <row r="54">
      <c r="A54" s="31"/>
      <c r="B54" s="94"/>
      <c r="C54" s="94"/>
      <c r="D54" s="94"/>
      <c r="E54" s="94"/>
      <c r="F54" s="94"/>
      <c r="G54" s="100"/>
      <c r="H54" s="100"/>
      <c r="I54" s="101"/>
      <c r="J54" s="101"/>
      <c r="K54" s="96"/>
      <c r="L54" s="96"/>
      <c r="M54" s="97"/>
      <c r="N54" s="97"/>
      <c r="O54" s="97"/>
      <c r="P54" s="97"/>
      <c r="Q54" s="98"/>
      <c r="R54" s="99"/>
      <c r="S54" s="96"/>
      <c r="T54" s="92"/>
      <c r="U54" s="93"/>
    </row>
    <row r="55">
      <c r="A55" s="31"/>
      <c r="B55" s="94"/>
      <c r="C55" s="94"/>
      <c r="D55" s="94"/>
      <c r="E55" s="94"/>
      <c r="F55" s="94"/>
      <c r="G55" s="100"/>
      <c r="H55" s="100"/>
      <c r="I55" s="101"/>
      <c r="J55" s="101"/>
      <c r="K55" s="96"/>
      <c r="L55" s="96"/>
      <c r="M55" s="97"/>
      <c r="N55" s="97"/>
      <c r="O55" s="97"/>
      <c r="P55" s="97"/>
      <c r="Q55" s="98"/>
      <c r="R55" s="99"/>
      <c r="S55" s="96"/>
      <c r="T55" s="92"/>
      <c r="U55" s="93"/>
    </row>
    <row r="56">
      <c r="A56" s="31"/>
      <c r="B56" s="94"/>
      <c r="C56" s="94"/>
      <c r="D56" s="94"/>
      <c r="E56" s="94"/>
      <c r="F56" s="94"/>
      <c r="G56" s="100"/>
      <c r="H56" s="100"/>
      <c r="I56" s="101"/>
      <c r="J56" s="101"/>
      <c r="K56" s="96"/>
      <c r="L56" s="96"/>
      <c r="M56" s="97"/>
      <c r="N56" s="97"/>
      <c r="O56" s="97"/>
      <c r="P56" s="97"/>
      <c r="Q56" s="98"/>
      <c r="R56" s="99"/>
      <c r="S56" s="96"/>
      <c r="T56" s="92"/>
      <c r="U56" s="93"/>
    </row>
    <row r="57">
      <c r="A57" s="31"/>
      <c r="B57" s="94"/>
      <c r="C57" s="94"/>
      <c r="D57" s="94"/>
      <c r="E57" s="94"/>
      <c r="F57" s="94"/>
      <c r="G57" s="100"/>
      <c r="H57" s="100"/>
      <c r="I57" s="101"/>
      <c r="J57" s="101"/>
      <c r="K57" s="96"/>
      <c r="L57" s="96"/>
      <c r="M57" s="97"/>
      <c r="N57" s="97"/>
      <c r="O57" s="97"/>
      <c r="P57" s="97"/>
      <c r="Q57" s="98"/>
      <c r="R57" s="99"/>
      <c r="S57" s="96"/>
      <c r="T57" s="92"/>
      <c r="U57" s="93"/>
    </row>
    <row r="58">
      <c r="A58" s="31"/>
      <c r="B58" s="94"/>
      <c r="C58" s="94"/>
      <c r="D58" s="94"/>
      <c r="E58" s="94"/>
      <c r="F58" s="94"/>
      <c r="G58" s="100"/>
      <c r="H58" s="100"/>
      <c r="I58" s="101"/>
      <c r="J58" s="101"/>
      <c r="K58" s="96"/>
      <c r="L58" s="96"/>
      <c r="M58" s="97"/>
      <c r="N58" s="97"/>
      <c r="O58" s="97"/>
      <c r="P58" s="97"/>
      <c r="Q58" s="98"/>
      <c r="R58" s="99"/>
      <c r="S58" s="96"/>
      <c r="T58" s="92"/>
      <c r="U58" s="93"/>
    </row>
    <row r="59">
      <c r="A59" s="31"/>
      <c r="B59" s="94"/>
      <c r="C59" s="94"/>
      <c r="D59" s="94"/>
      <c r="E59" s="94"/>
      <c r="F59" s="94"/>
      <c r="G59" s="100"/>
      <c r="H59" s="100"/>
      <c r="I59" s="101"/>
      <c r="J59" s="101"/>
      <c r="K59" s="96"/>
      <c r="L59" s="96"/>
      <c r="M59" s="97"/>
      <c r="N59" s="97"/>
      <c r="O59" s="97"/>
      <c r="P59" s="97"/>
      <c r="Q59" s="98"/>
      <c r="R59" s="99"/>
      <c r="S59" s="96"/>
      <c r="T59" s="92"/>
      <c r="U59" s="93"/>
    </row>
    <row r="60">
      <c r="A60" s="31"/>
      <c r="B60" s="94"/>
      <c r="C60" s="94"/>
      <c r="D60" s="94"/>
      <c r="E60" s="94"/>
      <c r="F60" s="94"/>
      <c r="G60" s="100"/>
      <c r="H60" s="100"/>
      <c r="I60" s="101"/>
      <c r="J60" s="101"/>
      <c r="K60" s="96"/>
      <c r="L60" s="96"/>
      <c r="M60" s="97"/>
      <c r="N60" s="97"/>
      <c r="O60" s="97"/>
      <c r="P60" s="97"/>
      <c r="Q60" s="98"/>
      <c r="R60" s="99"/>
      <c r="S60" s="96"/>
      <c r="T60" s="92"/>
      <c r="U60" s="93"/>
    </row>
    <row r="61">
      <c r="A61" s="31"/>
      <c r="B61" s="94"/>
      <c r="C61" s="94"/>
      <c r="D61" s="94"/>
      <c r="E61" s="94"/>
      <c r="F61" s="94"/>
      <c r="G61" s="100"/>
      <c r="H61" s="100"/>
      <c r="I61" s="101"/>
      <c r="J61" s="101"/>
      <c r="K61" s="96"/>
      <c r="L61" s="96"/>
      <c r="M61" s="97"/>
      <c r="N61" s="97"/>
      <c r="O61" s="97"/>
      <c r="P61" s="97"/>
      <c r="Q61" s="98"/>
      <c r="R61" s="99"/>
      <c r="S61" s="96"/>
      <c r="T61" s="92"/>
      <c r="U61" s="93"/>
    </row>
    <row r="62">
      <c r="A62" s="31"/>
      <c r="B62" s="94"/>
      <c r="C62" s="94"/>
      <c r="D62" s="94"/>
      <c r="E62" s="94"/>
      <c r="F62" s="94"/>
      <c r="G62" s="100"/>
      <c r="H62" s="100"/>
      <c r="I62" s="101"/>
      <c r="J62" s="101"/>
      <c r="K62" s="96"/>
      <c r="L62" s="96"/>
      <c r="M62" s="97"/>
      <c r="N62" s="97"/>
      <c r="O62" s="97"/>
      <c r="P62" s="97"/>
      <c r="Q62" s="98"/>
      <c r="R62" s="99"/>
      <c r="S62" s="96"/>
      <c r="T62" s="92"/>
      <c r="U62" s="93"/>
    </row>
    <row r="63">
      <c r="A63" s="31"/>
      <c r="B63" s="94"/>
      <c r="C63" s="94"/>
      <c r="D63" s="94"/>
      <c r="E63" s="94"/>
      <c r="F63" s="94"/>
      <c r="G63" s="100"/>
      <c r="H63" s="100"/>
      <c r="I63" s="101"/>
      <c r="J63" s="101"/>
      <c r="K63" s="96"/>
      <c r="L63" s="96"/>
      <c r="M63" s="97"/>
      <c r="N63" s="97"/>
      <c r="O63" s="97"/>
      <c r="P63" s="97"/>
      <c r="Q63" s="98"/>
      <c r="R63" s="99"/>
      <c r="S63" s="96"/>
      <c r="T63" s="92"/>
      <c r="U63" s="93"/>
    </row>
    <row r="64">
      <c r="A64" s="31"/>
      <c r="B64" s="94"/>
      <c r="C64" s="94"/>
      <c r="D64" s="94"/>
      <c r="E64" s="94"/>
      <c r="F64" s="94"/>
      <c r="G64" s="100"/>
      <c r="H64" s="100"/>
      <c r="I64" s="101"/>
      <c r="J64" s="101"/>
      <c r="K64" s="96"/>
      <c r="L64" s="96"/>
      <c r="M64" s="97"/>
      <c r="N64" s="97"/>
      <c r="O64" s="97"/>
      <c r="P64" s="97"/>
      <c r="Q64" s="98"/>
      <c r="R64" s="99"/>
      <c r="S64" s="96"/>
      <c r="T64" s="92"/>
      <c r="U64" s="93"/>
    </row>
    <row r="65">
      <c r="A65" s="31"/>
      <c r="B65" s="94"/>
      <c r="C65" s="94"/>
      <c r="D65" s="94"/>
      <c r="E65" s="94"/>
      <c r="F65" s="94"/>
      <c r="G65" s="100"/>
      <c r="H65" s="100"/>
      <c r="I65" s="101"/>
      <c r="J65" s="101"/>
      <c r="K65" s="96"/>
      <c r="L65" s="96"/>
      <c r="M65" s="97"/>
      <c r="N65" s="97"/>
      <c r="O65" s="97"/>
      <c r="P65" s="97"/>
      <c r="Q65" s="98"/>
      <c r="R65" s="99"/>
      <c r="S65" s="96"/>
      <c r="T65" s="92"/>
      <c r="U65" s="93"/>
    </row>
    <row r="66">
      <c r="A66" s="31"/>
      <c r="B66" s="94"/>
      <c r="C66" s="94"/>
      <c r="D66" s="94"/>
      <c r="E66" s="94"/>
      <c r="F66" s="94"/>
      <c r="G66" s="100"/>
      <c r="H66" s="100"/>
      <c r="I66" s="101"/>
      <c r="J66" s="101"/>
      <c r="K66" s="96"/>
      <c r="L66" s="96"/>
      <c r="M66" s="97"/>
      <c r="N66" s="97"/>
      <c r="O66" s="97"/>
      <c r="P66" s="97"/>
      <c r="Q66" s="98"/>
      <c r="R66" s="99"/>
      <c r="S66" s="96"/>
      <c r="T66" s="92"/>
      <c r="U66" s="93"/>
    </row>
    <row r="67">
      <c r="A67" s="31"/>
      <c r="B67" s="94"/>
      <c r="C67" s="94"/>
      <c r="D67" s="94"/>
      <c r="E67" s="94"/>
      <c r="F67" s="94"/>
      <c r="G67" s="100"/>
      <c r="H67" s="100"/>
      <c r="I67" s="101"/>
      <c r="J67" s="101"/>
      <c r="K67" s="96"/>
      <c r="L67" s="96"/>
      <c r="M67" s="97"/>
      <c r="N67" s="97"/>
      <c r="O67" s="97"/>
      <c r="P67" s="97"/>
      <c r="Q67" s="98"/>
      <c r="R67" s="99"/>
      <c r="S67" s="96"/>
      <c r="T67" s="92"/>
      <c r="U67" s="93"/>
    </row>
    <row r="68">
      <c r="A68" s="31"/>
      <c r="B68" s="94"/>
      <c r="C68" s="94"/>
      <c r="D68" s="94"/>
      <c r="E68" s="94"/>
      <c r="F68" s="94"/>
      <c r="G68" s="100"/>
      <c r="H68" s="100"/>
      <c r="I68" s="101"/>
      <c r="J68" s="101"/>
      <c r="K68" s="96"/>
      <c r="L68" s="96"/>
      <c r="M68" s="97"/>
      <c r="N68" s="97"/>
      <c r="O68" s="97"/>
      <c r="P68" s="97"/>
      <c r="Q68" s="98"/>
      <c r="R68" s="99"/>
      <c r="S68" s="96"/>
      <c r="T68" s="92"/>
      <c r="U68" s="93"/>
    </row>
    <row r="69">
      <c r="A69" s="31"/>
      <c r="B69" s="94"/>
      <c r="C69" s="94"/>
      <c r="D69" s="94"/>
      <c r="E69" s="94"/>
      <c r="F69" s="94"/>
      <c r="G69" s="100"/>
      <c r="H69" s="100"/>
      <c r="I69" s="101"/>
      <c r="J69" s="101"/>
      <c r="K69" s="96"/>
      <c r="L69" s="96"/>
      <c r="M69" s="97"/>
      <c r="N69" s="97"/>
      <c r="O69" s="97"/>
      <c r="P69" s="97"/>
      <c r="Q69" s="98"/>
      <c r="R69" s="99"/>
      <c r="S69" s="96"/>
      <c r="T69" s="92"/>
      <c r="U69" s="93"/>
    </row>
    <row r="70">
      <c r="A70" s="31"/>
      <c r="B70" s="94"/>
      <c r="C70" s="94"/>
      <c r="D70" s="94"/>
      <c r="E70" s="94"/>
      <c r="F70" s="94"/>
      <c r="G70" s="100"/>
      <c r="H70" s="100"/>
      <c r="I70" s="101"/>
      <c r="J70" s="101"/>
      <c r="K70" s="96"/>
      <c r="L70" s="96"/>
      <c r="M70" s="97"/>
      <c r="N70" s="97"/>
      <c r="O70" s="97"/>
      <c r="P70" s="97"/>
      <c r="Q70" s="98"/>
      <c r="R70" s="99"/>
      <c r="S70" s="96"/>
      <c r="T70" s="92"/>
      <c r="U70" s="93"/>
    </row>
    <row r="71">
      <c r="A71" s="31"/>
      <c r="B71" s="94"/>
      <c r="C71" s="94"/>
      <c r="D71" s="94"/>
      <c r="E71" s="94"/>
      <c r="F71" s="94"/>
      <c r="G71" s="100"/>
      <c r="H71" s="100"/>
      <c r="I71" s="101"/>
      <c r="J71" s="101"/>
      <c r="K71" s="96"/>
      <c r="L71" s="96"/>
      <c r="M71" s="97"/>
      <c r="N71" s="97"/>
      <c r="O71" s="97"/>
      <c r="P71" s="97"/>
      <c r="Q71" s="98"/>
      <c r="R71" s="99"/>
      <c r="S71" s="96"/>
      <c r="T71" s="92"/>
      <c r="U71" s="93"/>
    </row>
    <row r="72">
      <c r="A72" s="31"/>
      <c r="B72" s="94"/>
      <c r="C72" s="94"/>
      <c r="D72" s="94"/>
      <c r="E72" s="94"/>
      <c r="F72" s="94"/>
      <c r="G72" s="100"/>
      <c r="H72" s="100"/>
      <c r="I72" s="101"/>
      <c r="J72" s="101"/>
      <c r="K72" s="96"/>
      <c r="L72" s="96"/>
      <c r="M72" s="97"/>
      <c r="N72" s="97"/>
      <c r="O72" s="97"/>
      <c r="P72" s="97"/>
      <c r="Q72" s="98"/>
      <c r="R72" s="99"/>
      <c r="S72" s="96"/>
      <c r="T72" s="92"/>
      <c r="U72" s="93"/>
    </row>
    <row r="73">
      <c r="A73" s="31"/>
      <c r="B73" s="94"/>
      <c r="C73" s="94"/>
      <c r="D73" s="94"/>
      <c r="E73" s="94"/>
      <c r="F73" s="94"/>
      <c r="G73" s="100"/>
      <c r="H73" s="100"/>
      <c r="I73" s="101"/>
      <c r="J73" s="101"/>
      <c r="K73" s="96"/>
      <c r="L73" s="96"/>
      <c r="M73" s="97"/>
      <c r="N73" s="97"/>
      <c r="O73" s="97"/>
      <c r="P73" s="97"/>
      <c r="Q73" s="98"/>
      <c r="R73" s="99"/>
      <c r="S73" s="96"/>
      <c r="T73" s="92"/>
      <c r="U73" s="93"/>
    </row>
    <row r="74">
      <c r="A74" s="31"/>
      <c r="B74" s="94"/>
      <c r="C74" s="94"/>
      <c r="D74" s="94"/>
      <c r="E74" s="94"/>
      <c r="F74" s="94"/>
      <c r="G74" s="100"/>
      <c r="H74" s="100"/>
      <c r="I74" s="101"/>
      <c r="J74" s="101"/>
      <c r="K74" s="96"/>
      <c r="L74" s="96"/>
      <c r="M74" s="97"/>
      <c r="N74" s="97"/>
      <c r="O74" s="97"/>
      <c r="P74" s="97"/>
      <c r="Q74" s="98"/>
      <c r="R74" s="99"/>
      <c r="S74" s="96"/>
      <c r="T74" s="92"/>
      <c r="U74" s="93"/>
    </row>
    <row r="75">
      <c r="A75" s="31"/>
      <c r="B75" s="94"/>
      <c r="C75" s="94"/>
      <c r="D75" s="94"/>
      <c r="E75" s="94"/>
      <c r="F75" s="94"/>
      <c r="G75" s="100"/>
      <c r="H75" s="100"/>
      <c r="I75" s="101"/>
      <c r="J75" s="101"/>
      <c r="K75" s="96"/>
      <c r="L75" s="96"/>
      <c r="M75" s="97"/>
      <c r="N75" s="97"/>
      <c r="O75" s="97"/>
      <c r="P75" s="97"/>
      <c r="Q75" s="98"/>
      <c r="R75" s="99"/>
      <c r="S75" s="96"/>
      <c r="T75" s="92"/>
      <c r="U75" s="93"/>
    </row>
    <row r="76">
      <c r="A76" s="31"/>
      <c r="B76" s="94"/>
      <c r="C76" s="94"/>
      <c r="D76" s="94"/>
      <c r="E76" s="94"/>
      <c r="F76" s="94"/>
      <c r="G76" s="100"/>
      <c r="H76" s="100"/>
      <c r="I76" s="101"/>
      <c r="J76" s="101"/>
      <c r="K76" s="96"/>
      <c r="L76" s="96"/>
      <c r="M76" s="97"/>
      <c r="N76" s="97"/>
      <c r="O76" s="97"/>
      <c r="P76" s="97"/>
      <c r="Q76" s="98"/>
      <c r="R76" s="99"/>
      <c r="S76" s="96"/>
      <c r="T76" s="92"/>
      <c r="U76" s="93"/>
    </row>
    <row r="77">
      <c r="A77" s="31"/>
      <c r="B77" s="94"/>
      <c r="C77" s="94"/>
      <c r="D77" s="94"/>
      <c r="E77" s="94"/>
      <c r="F77" s="94"/>
      <c r="G77" s="100"/>
      <c r="H77" s="100"/>
      <c r="I77" s="101"/>
      <c r="J77" s="101"/>
      <c r="K77" s="96"/>
      <c r="L77" s="96"/>
      <c r="M77" s="97"/>
      <c r="N77" s="97"/>
      <c r="O77" s="97"/>
      <c r="P77" s="97"/>
      <c r="Q77" s="98"/>
      <c r="R77" s="99"/>
      <c r="S77" s="96"/>
      <c r="T77" s="92"/>
      <c r="U77" s="93"/>
    </row>
    <row r="78">
      <c r="A78" s="31"/>
      <c r="B78" s="94"/>
      <c r="C78" s="94"/>
      <c r="D78" s="94"/>
      <c r="E78" s="94"/>
      <c r="F78" s="94"/>
      <c r="G78" s="100"/>
      <c r="H78" s="100"/>
      <c r="I78" s="101"/>
      <c r="J78" s="101"/>
      <c r="K78" s="96"/>
      <c r="L78" s="96"/>
      <c r="M78" s="97"/>
      <c r="N78" s="97"/>
      <c r="O78" s="97"/>
      <c r="P78" s="97"/>
      <c r="Q78" s="98"/>
      <c r="R78" s="99"/>
      <c r="S78" s="96"/>
      <c r="T78" s="92"/>
      <c r="U78" s="93"/>
    </row>
    <row r="79">
      <c r="A79" s="31"/>
      <c r="B79" s="94"/>
      <c r="C79" s="94"/>
      <c r="D79" s="94"/>
      <c r="E79" s="94"/>
      <c r="F79" s="94"/>
      <c r="G79" s="100"/>
      <c r="H79" s="100"/>
      <c r="I79" s="101"/>
      <c r="J79" s="101"/>
      <c r="K79" s="96"/>
      <c r="L79" s="96"/>
      <c r="M79" s="97"/>
      <c r="N79" s="97"/>
      <c r="O79" s="97"/>
      <c r="P79" s="97"/>
      <c r="Q79" s="98"/>
      <c r="R79" s="99"/>
      <c r="S79" s="96"/>
      <c r="T79" s="92"/>
      <c r="U79" s="93"/>
    </row>
    <row r="80">
      <c r="A80" s="31"/>
      <c r="B80" s="94"/>
      <c r="C80" s="94"/>
      <c r="D80" s="94"/>
      <c r="E80" s="94"/>
      <c r="F80" s="94"/>
      <c r="G80" s="100"/>
      <c r="H80" s="100"/>
      <c r="I80" s="101"/>
      <c r="J80" s="101"/>
      <c r="K80" s="96"/>
      <c r="L80" s="96"/>
      <c r="M80" s="97"/>
      <c r="N80" s="97"/>
      <c r="O80" s="97"/>
      <c r="P80" s="97"/>
      <c r="Q80" s="98"/>
      <c r="R80" s="99"/>
      <c r="S80" s="96"/>
      <c r="T80" s="92"/>
      <c r="U80" s="93"/>
    </row>
    <row r="81">
      <c r="A81" s="31"/>
      <c r="B81" s="94"/>
      <c r="C81" s="94"/>
      <c r="D81" s="94"/>
      <c r="E81" s="94"/>
      <c r="F81" s="94"/>
      <c r="G81" s="100"/>
      <c r="H81" s="100"/>
      <c r="I81" s="101"/>
      <c r="J81" s="101"/>
      <c r="K81" s="96"/>
      <c r="L81" s="96"/>
      <c r="M81" s="97"/>
      <c r="N81" s="97"/>
      <c r="O81" s="97"/>
      <c r="P81" s="97"/>
      <c r="Q81" s="98"/>
      <c r="R81" s="99"/>
      <c r="S81" s="96"/>
      <c r="T81" s="92"/>
      <c r="U81" s="93"/>
    </row>
    <row r="82">
      <c r="A82" s="31"/>
      <c r="B82" s="94"/>
      <c r="C82" s="94"/>
      <c r="D82" s="94"/>
      <c r="E82" s="94"/>
      <c r="F82" s="94"/>
      <c r="G82" s="100"/>
      <c r="H82" s="100"/>
      <c r="I82" s="101"/>
      <c r="J82" s="101"/>
      <c r="K82" s="96"/>
      <c r="L82" s="96"/>
      <c r="M82" s="97"/>
      <c r="N82" s="97"/>
      <c r="O82" s="97"/>
      <c r="P82" s="97"/>
      <c r="Q82" s="98"/>
      <c r="R82" s="99"/>
      <c r="S82" s="96"/>
      <c r="T82" s="92"/>
      <c r="U82" s="93"/>
    </row>
    <row r="83">
      <c r="A83" s="31"/>
      <c r="B83" s="94"/>
      <c r="C83" s="94"/>
      <c r="D83" s="94"/>
      <c r="E83" s="94"/>
      <c r="F83" s="94"/>
      <c r="G83" s="100"/>
      <c r="H83" s="100"/>
      <c r="I83" s="101"/>
      <c r="J83" s="101"/>
      <c r="K83" s="96"/>
      <c r="L83" s="96"/>
      <c r="M83" s="97"/>
      <c r="N83" s="97"/>
      <c r="O83" s="97"/>
      <c r="P83" s="97"/>
      <c r="Q83" s="98"/>
      <c r="R83" s="99"/>
      <c r="S83" s="96"/>
      <c r="T83" s="92"/>
      <c r="U83" s="93"/>
    </row>
    <row r="84">
      <c r="A84" s="31"/>
      <c r="B84" s="94"/>
      <c r="C84" s="94"/>
      <c r="D84" s="94"/>
      <c r="E84" s="94"/>
      <c r="F84" s="94"/>
      <c r="G84" s="100"/>
      <c r="H84" s="100"/>
      <c r="I84" s="101"/>
      <c r="J84" s="101"/>
      <c r="K84" s="96"/>
      <c r="L84" s="96"/>
      <c r="M84" s="97"/>
      <c r="N84" s="97"/>
      <c r="O84" s="97"/>
      <c r="P84" s="97"/>
      <c r="Q84" s="98"/>
      <c r="R84" s="99"/>
      <c r="S84" s="96"/>
      <c r="T84" s="92"/>
      <c r="U84" s="93"/>
    </row>
    <row r="85">
      <c r="A85" s="31"/>
      <c r="B85" s="94"/>
      <c r="C85" s="94"/>
      <c r="D85" s="94"/>
      <c r="E85" s="94"/>
      <c r="F85" s="94"/>
      <c r="G85" s="100"/>
      <c r="H85" s="100"/>
      <c r="I85" s="101"/>
      <c r="J85" s="101"/>
      <c r="K85" s="96"/>
      <c r="L85" s="96"/>
      <c r="M85" s="97"/>
      <c r="N85" s="97"/>
      <c r="O85" s="97"/>
      <c r="P85" s="97"/>
      <c r="Q85" s="98"/>
      <c r="R85" s="99"/>
      <c r="S85" s="96"/>
      <c r="T85" s="92"/>
      <c r="U85" s="93"/>
    </row>
    <row r="86">
      <c r="A86" s="31"/>
      <c r="B86" s="94"/>
      <c r="C86" s="94"/>
      <c r="D86" s="94"/>
      <c r="E86" s="94"/>
      <c r="F86" s="94"/>
      <c r="G86" s="100"/>
      <c r="H86" s="100"/>
      <c r="I86" s="101"/>
      <c r="J86" s="101"/>
      <c r="K86" s="96"/>
      <c r="L86" s="96"/>
      <c r="M86" s="97"/>
      <c r="N86" s="97"/>
      <c r="O86" s="97"/>
      <c r="P86" s="97"/>
      <c r="Q86" s="98"/>
      <c r="R86" s="99"/>
      <c r="S86" s="96"/>
      <c r="T86" s="92"/>
      <c r="U86" s="93"/>
    </row>
    <row r="87">
      <c r="A87" s="31"/>
      <c r="B87" s="94"/>
      <c r="C87" s="94"/>
      <c r="D87" s="94"/>
      <c r="E87" s="94"/>
      <c r="F87" s="94"/>
      <c r="G87" s="100"/>
      <c r="H87" s="100"/>
      <c r="I87" s="101"/>
      <c r="J87" s="101"/>
      <c r="K87" s="96"/>
      <c r="L87" s="96"/>
      <c r="M87" s="97"/>
      <c r="N87" s="97"/>
      <c r="O87" s="97"/>
      <c r="P87" s="97"/>
      <c r="Q87" s="98"/>
      <c r="R87" s="99"/>
      <c r="S87" s="96"/>
      <c r="T87" s="92"/>
      <c r="U87" s="93"/>
    </row>
    <row r="88">
      <c r="A88" s="31"/>
      <c r="B88" s="94"/>
      <c r="C88" s="94"/>
      <c r="D88" s="94"/>
      <c r="E88" s="94"/>
      <c r="F88" s="94"/>
      <c r="G88" s="100"/>
      <c r="H88" s="100"/>
      <c r="I88" s="101"/>
      <c r="J88" s="101"/>
      <c r="K88" s="96"/>
      <c r="L88" s="96"/>
      <c r="M88" s="97"/>
      <c r="N88" s="97"/>
      <c r="O88" s="97"/>
      <c r="P88" s="97"/>
      <c r="Q88" s="98"/>
      <c r="R88" s="99"/>
      <c r="S88" s="96"/>
      <c r="T88" s="92"/>
      <c r="U88" s="93"/>
    </row>
    <row r="89">
      <c r="A89" s="31"/>
      <c r="B89" s="94"/>
      <c r="C89" s="94"/>
      <c r="D89" s="94"/>
      <c r="E89" s="94"/>
      <c r="F89" s="94"/>
      <c r="G89" s="100"/>
      <c r="H89" s="100"/>
      <c r="I89" s="101"/>
      <c r="J89" s="101"/>
      <c r="K89" s="96"/>
      <c r="L89" s="96"/>
      <c r="M89" s="97"/>
      <c r="N89" s="97"/>
      <c r="O89" s="97"/>
      <c r="P89" s="97"/>
      <c r="Q89" s="98"/>
      <c r="R89" s="99"/>
      <c r="S89" s="96"/>
      <c r="T89" s="92"/>
      <c r="U89" s="93"/>
    </row>
    <row r="90">
      <c r="A90" s="31"/>
      <c r="B90" s="94"/>
      <c r="C90" s="94"/>
      <c r="D90" s="94"/>
      <c r="E90" s="94"/>
      <c r="F90" s="94"/>
      <c r="G90" s="100"/>
      <c r="H90" s="100"/>
      <c r="I90" s="101"/>
      <c r="J90" s="101"/>
      <c r="K90" s="96"/>
      <c r="L90" s="96"/>
      <c r="M90" s="97"/>
      <c r="N90" s="97"/>
      <c r="O90" s="97"/>
      <c r="P90" s="97"/>
      <c r="Q90" s="98"/>
      <c r="R90" s="99"/>
      <c r="S90" s="96"/>
      <c r="T90" s="92"/>
      <c r="U90" s="93"/>
    </row>
    <row r="91">
      <c r="A91" s="31"/>
      <c r="B91" s="94"/>
      <c r="C91" s="94"/>
      <c r="D91" s="94"/>
      <c r="E91" s="94"/>
      <c r="F91" s="94"/>
      <c r="G91" s="100"/>
      <c r="H91" s="100"/>
      <c r="I91" s="101"/>
      <c r="J91" s="101"/>
      <c r="K91" s="96"/>
      <c r="L91" s="96"/>
      <c r="M91" s="97"/>
      <c r="N91" s="97"/>
      <c r="O91" s="97"/>
      <c r="P91" s="97"/>
      <c r="Q91" s="98"/>
      <c r="R91" s="99"/>
      <c r="S91" s="96"/>
      <c r="T91" s="92"/>
      <c r="U91" s="93"/>
    </row>
    <row r="92">
      <c r="A92" s="31"/>
      <c r="B92" s="94"/>
      <c r="C92" s="94"/>
      <c r="D92" s="94"/>
      <c r="E92" s="94"/>
      <c r="F92" s="94"/>
      <c r="G92" s="100"/>
      <c r="H92" s="100"/>
      <c r="I92" s="101"/>
      <c r="J92" s="101"/>
      <c r="K92" s="96"/>
      <c r="L92" s="96"/>
      <c r="M92" s="97"/>
      <c r="N92" s="97"/>
      <c r="O92" s="97"/>
      <c r="P92" s="97"/>
      <c r="Q92" s="98"/>
      <c r="R92" s="99"/>
      <c r="S92" s="96"/>
      <c r="T92" s="92"/>
      <c r="U92" s="93"/>
    </row>
    <row r="93">
      <c r="A93" s="31"/>
      <c r="B93" s="94"/>
      <c r="C93" s="94"/>
      <c r="D93" s="94"/>
      <c r="E93" s="94"/>
      <c r="F93" s="94"/>
      <c r="G93" s="100"/>
      <c r="H93" s="100"/>
      <c r="I93" s="101"/>
      <c r="J93" s="101"/>
      <c r="K93" s="96"/>
      <c r="L93" s="96"/>
      <c r="M93" s="97"/>
      <c r="N93" s="97"/>
      <c r="O93" s="97"/>
      <c r="P93" s="97"/>
      <c r="Q93" s="98"/>
      <c r="R93" s="99"/>
      <c r="S93" s="96"/>
      <c r="T93" s="92"/>
      <c r="U93" s="93"/>
    </row>
    <row r="94">
      <c r="A94" s="31"/>
      <c r="B94" s="94"/>
      <c r="C94" s="94"/>
      <c r="D94" s="94"/>
      <c r="E94" s="94"/>
      <c r="F94" s="94"/>
      <c r="G94" s="100"/>
      <c r="H94" s="100"/>
      <c r="I94" s="101"/>
      <c r="J94" s="101"/>
      <c r="K94" s="96"/>
      <c r="L94" s="96"/>
      <c r="M94" s="97"/>
      <c r="N94" s="97"/>
      <c r="O94" s="97"/>
      <c r="P94" s="97"/>
      <c r="Q94" s="98"/>
      <c r="R94" s="99"/>
      <c r="S94" s="96"/>
      <c r="T94" s="92"/>
      <c r="U94" s="93"/>
    </row>
    <row r="95">
      <c r="A95" s="31"/>
      <c r="B95" s="94"/>
      <c r="C95" s="94"/>
      <c r="D95" s="94"/>
      <c r="E95" s="94"/>
      <c r="F95" s="94"/>
      <c r="G95" s="100"/>
      <c r="H95" s="100"/>
      <c r="I95" s="101"/>
      <c r="J95" s="101"/>
      <c r="K95" s="96"/>
      <c r="L95" s="96"/>
      <c r="M95" s="97"/>
      <c r="N95" s="97"/>
      <c r="O95" s="97"/>
      <c r="P95" s="97"/>
      <c r="Q95" s="98"/>
      <c r="R95" s="99"/>
      <c r="S95" s="96"/>
      <c r="T95" s="92"/>
      <c r="U95" s="93"/>
    </row>
    <row r="96">
      <c r="A96" s="31"/>
      <c r="B96" s="94"/>
      <c r="C96" s="94"/>
      <c r="D96" s="94"/>
      <c r="E96" s="94"/>
      <c r="F96" s="94"/>
      <c r="G96" s="100"/>
      <c r="H96" s="100"/>
      <c r="I96" s="101"/>
      <c r="J96" s="101"/>
      <c r="K96" s="96"/>
      <c r="L96" s="96"/>
      <c r="M96" s="97"/>
      <c r="N96" s="97"/>
      <c r="O96" s="97"/>
      <c r="P96" s="97"/>
      <c r="Q96" s="98"/>
      <c r="R96" s="99"/>
      <c r="S96" s="96"/>
      <c r="T96" s="92"/>
      <c r="U96" s="93"/>
    </row>
    <row r="97">
      <c r="A97" s="31"/>
      <c r="B97" s="94"/>
      <c r="C97" s="94"/>
      <c r="D97" s="94"/>
      <c r="E97" s="94"/>
      <c r="F97" s="94"/>
      <c r="G97" s="100"/>
      <c r="H97" s="100"/>
      <c r="I97" s="101"/>
      <c r="J97" s="101"/>
      <c r="K97" s="96"/>
      <c r="L97" s="96"/>
      <c r="M97" s="97"/>
      <c r="N97" s="97"/>
      <c r="O97" s="97"/>
      <c r="P97" s="97"/>
      <c r="Q97" s="98"/>
      <c r="R97" s="99"/>
      <c r="S97" s="96"/>
      <c r="T97" s="92"/>
      <c r="U97" s="93"/>
    </row>
    <row r="98">
      <c r="A98" s="31"/>
      <c r="B98" s="94"/>
      <c r="C98" s="94"/>
      <c r="D98" s="94"/>
      <c r="E98" s="94"/>
      <c r="F98" s="94"/>
      <c r="G98" s="100"/>
      <c r="H98" s="100"/>
      <c r="I98" s="101"/>
      <c r="J98" s="101"/>
      <c r="K98" s="96"/>
      <c r="L98" s="96"/>
      <c r="M98" s="97"/>
      <c r="N98" s="97"/>
      <c r="O98" s="97"/>
      <c r="P98" s="97"/>
      <c r="Q98" s="98"/>
      <c r="R98" s="99"/>
      <c r="S98" s="96"/>
      <c r="T98" s="92"/>
      <c r="U98" s="93"/>
    </row>
    <row r="99">
      <c r="A99" s="31"/>
      <c r="B99" s="94"/>
      <c r="C99" s="94"/>
      <c r="D99" s="94"/>
      <c r="E99" s="94"/>
      <c r="F99" s="94"/>
      <c r="G99" s="100"/>
      <c r="H99" s="100"/>
      <c r="I99" s="101"/>
      <c r="J99" s="101"/>
      <c r="K99" s="96"/>
      <c r="L99" s="96"/>
      <c r="M99" s="97"/>
      <c r="N99" s="97"/>
      <c r="O99" s="97"/>
      <c r="P99" s="97"/>
      <c r="Q99" s="98"/>
      <c r="R99" s="99"/>
      <c r="S99" s="96"/>
      <c r="T99" s="92"/>
      <c r="U99" s="93"/>
    </row>
    <row r="100">
      <c r="A100" s="31"/>
      <c r="B100" s="94"/>
      <c r="C100" s="94"/>
      <c r="D100" s="94"/>
      <c r="E100" s="94"/>
      <c r="F100" s="94"/>
      <c r="G100" s="100"/>
      <c r="H100" s="100"/>
      <c r="I100" s="101"/>
      <c r="J100" s="101"/>
      <c r="K100" s="96"/>
      <c r="L100" s="96"/>
      <c r="M100" s="97"/>
      <c r="N100" s="97"/>
      <c r="O100" s="97"/>
      <c r="P100" s="97"/>
      <c r="Q100" s="98"/>
      <c r="R100" s="99"/>
      <c r="S100" s="96"/>
      <c r="T100" s="92"/>
      <c r="U100" s="93"/>
    </row>
    <row r="101">
      <c r="A101" s="31"/>
      <c r="B101" s="94"/>
      <c r="C101" s="94"/>
      <c r="D101" s="94"/>
      <c r="E101" s="94"/>
      <c r="F101" s="94"/>
      <c r="G101" s="100"/>
      <c r="H101" s="100"/>
      <c r="I101" s="101"/>
      <c r="J101" s="101"/>
      <c r="K101" s="96"/>
      <c r="L101" s="96"/>
      <c r="M101" s="97"/>
      <c r="N101" s="97"/>
      <c r="O101" s="97"/>
      <c r="P101" s="97"/>
      <c r="Q101" s="98"/>
      <c r="R101" s="99"/>
      <c r="S101" s="96"/>
      <c r="T101" s="92"/>
      <c r="U101" s="93"/>
    </row>
    <row r="102">
      <c r="A102" s="31"/>
      <c r="B102" s="94"/>
      <c r="C102" s="94"/>
      <c r="D102" s="94"/>
      <c r="E102" s="94"/>
      <c r="F102" s="94"/>
      <c r="G102" s="100"/>
      <c r="H102" s="100"/>
      <c r="I102" s="101"/>
      <c r="J102" s="101"/>
      <c r="K102" s="96"/>
      <c r="L102" s="96"/>
      <c r="M102" s="97"/>
      <c r="N102" s="97"/>
      <c r="O102" s="97"/>
      <c r="P102" s="97"/>
      <c r="Q102" s="98"/>
      <c r="R102" s="99"/>
      <c r="S102" s="96"/>
      <c r="T102" s="92"/>
      <c r="U102" s="93"/>
    </row>
    <row r="103">
      <c r="A103" s="31"/>
      <c r="B103" s="94"/>
      <c r="C103" s="94"/>
      <c r="D103" s="94"/>
      <c r="E103" s="94"/>
      <c r="F103" s="94"/>
      <c r="G103" s="100"/>
      <c r="H103" s="100"/>
      <c r="I103" s="101"/>
      <c r="J103" s="101"/>
      <c r="K103" s="96"/>
      <c r="L103" s="96"/>
      <c r="M103" s="97"/>
      <c r="N103" s="97"/>
      <c r="O103" s="97"/>
      <c r="P103" s="97"/>
      <c r="Q103" s="98"/>
      <c r="R103" s="99"/>
      <c r="S103" s="96"/>
      <c r="T103" s="92"/>
      <c r="U103" s="93"/>
    </row>
    <row r="104">
      <c r="A104" s="31"/>
      <c r="B104" s="94"/>
      <c r="C104" s="94"/>
      <c r="D104" s="94"/>
      <c r="E104" s="94"/>
      <c r="F104" s="94"/>
      <c r="G104" s="100"/>
      <c r="H104" s="100"/>
      <c r="I104" s="101"/>
      <c r="J104" s="101"/>
      <c r="K104" s="96"/>
      <c r="L104" s="96"/>
      <c r="M104" s="97"/>
      <c r="N104" s="97"/>
      <c r="O104" s="97"/>
      <c r="P104" s="97"/>
      <c r="Q104" s="98"/>
      <c r="R104" s="99"/>
      <c r="S104" s="96"/>
      <c r="T104" s="92"/>
      <c r="U104" s="93"/>
    </row>
    <row r="105">
      <c r="A105" s="31"/>
      <c r="B105" s="94"/>
      <c r="C105" s="94"/>
      <c r="D105" s="94"/>
      <c r="E105" s="94"/>
      <c r="F105" s="94"/>
      <c r="G105" s="100"/>
      <c r="H105" s="100"/>
      <c r="I105" s="101"/>
      <c r="J105" s="101"/>
      <c r="K105" s="96"/>
      <c r="L105" s="96"/>
      <c r="M105" s="97"/>
      <c r="N105" s="97"/>
      <c r="O105" s="97"/>
      <c r="P105" s="97"/>
      <c r="Q105" s="98"/>
      <c r="R105" s="99"/>
      <c r="S105" s="96"/>
      <c r="T105" s="92"/>
      <c r="U105" s="93"/>
    </row>
    <row r="106">
      <c r="A106" s="31"/>
      <c r="B106" s="94"/>
      <c r="C106" s="94"/>
      <c r="D106" s="94"/>
      <c r="E106" s="94"/>
      <c r="F106" s="94"/>
      <c r="G106" s="100"/>
      <c r="H106" s="100"/>
      <c r="I106" s="101"/>
      <c r="J106" s="101"/>
      <c r="K106" s="96"/>
      <c r="L106" s="96"/>
      <c r="M106" s="97"/>
      <c r="N106" s="97"/>
      <c r="O106" s="97"/>
      <c r="P106" s="97"/>
      <c r="Q106" s="98"/>
      <c r="R106" s="99"/>
      <c r="S106" s="96"/>
      <c r="T106" s="92"/>
      <c r="U106" s="93"/>
    </row>
    <row r="107">
      <c r="A107" s="31"/>
      <c r="B107" s="94"/>
      <c r="C107" s="94"/>
      <c r="D107" s="94"/>
      <c r="E107" s="94"/>
      <c r="F107" s="94"/>
      <c r="G107" s="100"/>
      <c r="H107" s="100"/>
      <c r="I107" s="101"/>
      <c r="J107" s="101"/>
      <c r="K107" s="96"/>
      <c r="L107" s="96"/>
      <c r="M107" s="97"/>
      <c r="N107" s="97"/>
      <c r="O107" s="97"/>
      <c r="P107" s="97"/>
      <c r="Q107" s="98"/>
      <c r="R107" s="99"/>
      <c r="S107" s="96"/>
      <c r="T107" s="92"/>
      <c r="U107" s="93"/>
    </row>
    <row r="108">
      <c r="A108" s="31"/>
      <c r="B108" s="94"/>
      <c r="C108" s="94"/>
      <c r="D108" s="94"/>
      <c r="E108" s="94"/>
      <c r="F108" s="94"/>
      <c r="G108" s="100"/>
      <c r="H108" s="100"/>
      <c r="I108" s="101"/>
      <c r="J108" s="101"/>
      <c r="K108" s="96"/>
      <c r="L108" s="96"/>
      <c r="M108" s="97"/>
      <c r="N108" s="97"/>
      <c r="O108" s="97"/>
      <c r="P108" s="97"/>
      <c r="Q108" s="98"/>
      <c r="R108" s="99"/>
      <c r="S108" s="96"/>
      <c r="T108" s="92"/>
      <c r="U108" s="93"/>
    </row>
    <row r="109">
      <c r="A109" s="31"/>
      <c r="B109" s="94"/>
      <c r="C109" s="94"/>
      <c r="D109" s="94"/>
      <c r="E109" s="94"/>
      <c r="F109" s="94"/>
      <c r="G109" s="100"/>
      <c r="H109" s="100"/>
      <c r="I109" s="101"/>
      <c r="J109" s="101"/>
      <c r="K109" s="96"/>
      <c r="L109" s="96"/>
      <c r="M109" s="97"/>
      <c r="N109" s="97"/>
      <c r="O109" s="97"/>
      <c r="P109" s="97"/>
      <c r="Q109" s="98"/>
      <c r="R109" s="99"/>
      <c r="S109" s="96"/>
      <c r="T109" s="92"/>
      <c r="U109" s="93"/>
    </row>
    <row r="110">
      <c r="A110" s="31"/>
      <c r="B110" s="94"/>
      <c r="C110" s="94"/>
      <c r="D110" s="94"/>
      <c r="E110" s="94"/>
      <c r="F110" s="94"/>
      <c r="G110" s="100"/>
      <c r="H110" s="100"/>
      <c r="I110" s="101"/>
      <c r="J110" s="101"/>
      <c r="K110" s="96"/>
      <c r="L110" s="96"/>
      <c r="M110" s="97"/>
      <c r="N110" s="97"/>
      <c r="O110" s="97"/>
      <c r="P110" s="97"/>
      <c r="Q110" s="98"/>
      <c r="R110" s="99"/>
      <c r="S110" s="96"/>
      <c r="T110" s="92"/>
      <c r="U110" s="93"/>
    </row>
    <row r="111">
      <c r="A111" s="31"/>
      <c r="B111" s="94"/>
      <c r="C111" s="94"/>
      <c r="D111" s="94"/>
      <c r="E111" s="94"/>
      <c r="F111" s="94"/>
      <c r="G111" s="100"/>
      <c r="H111" s="100"/>
      <c r="I111" s="101"/>
      <c r="J111" s="101"/>
      <c r="K111" s="96"/>
      <c r="L111" s="96"/>
      <c r="M111" s="97"/>
      <c r="N111" s="97"/>
      <c r="O111" s="97"/>
      <c r="P111" s="97"/>
      <c r="Q111" s="98"/>
      <c r="R111" s="99"/>
      <c r="S111" s="96"/>
      <c r="T111" s="92"/>
      <c r="U111" s="93"/>
    </row>
    <row r="112">
      <c r="A112" s="31"/>
      <c r="B112" s="94"/>
      <c r="C112" s="94"/>
      <c r="D112" s="94"/>
      <c r="E112" s="94"/>
      <c r="F112" s="94"/>
      <c r="G112" s="100"/>
      <c r="H112" s="100"/>
      <c r="I112" s="101"/>
      <c r="J112" s="101"/>
      <c r="K112" s="96"/>
      <c r="L112" s="96"/>
      <c r="M112" s="97"/>
      <c r="N112" s="97"/>
      <c r="O112" s="97"/>
      <c r="P112" s="97"/>
      <c r="Q112" s="98"/>
      <c r="R112" s="99"/>
      <c r="S112" s="96"/>
      <c r="T112" s="92"/>
      <c r="U112" s="93"/>
    </row>
    <row r="113">
      <c r="A113" s="31"/>
      <c r="B113" s="94"/>
      <c r="C113" s="94"/>
      <c r="D113" s="94"/>
      <c r="E113" s="94"/>
      <c r="F113" s="94"/>
      <c r="G113" s="100"/>
      <c r="H113" s="100"/>
      <c r="I113" s="101"/>
      <c r="J113" s="101"/>
      <c r="K113" s="96"/>
      <c r="L113" s="96"/>
      <c r="M113" s="97"/>
      <c r="N113" s="97"/>
      <c r="O113" s="97"/>
      <c r="P113" s="97"/>
      <c r="Q113" s="98"/>
      <c r="R113" s="99"/>
      <c r="S113" s="96"/>
      <c r="T113" s="92"/>
      <c r="U113" s="93"/>
    </row>
    <row r="114">
      <c r="A114" s="31"/>
      <c r="B114" s="94"/>
      <c r="C114" s="94"/>
      <c r="D114" s="94"/>
      <c r="E114" s="94"/>
      <c r="F114" s="94"/>
      <c r="G114" s="100"/>
      <c r="H114" s="100"/>
      <c r="I114" s="101"/>
      <c r="J114" s="101"/>
      <c r="K114" s="96"/>
      <c r="L114" s="96"/>
      <c r="M114" s="97"/>
      <c r="N114" s="97"/>
      <c r="O114" s="97"/>
      <c r="P114" s="97"/>
      <c r="Q114" s="98"/>
      <c r="R114" s="99"/>
      <c r="S114" s="96"/>
      <c r="T114" s="92"/>
      <c r="U114" s="93"/>
    </row>
    <row r="115">
      <c r="A115" s="31"/>
      <c r="B115" s="94"/>
      <c r="C115" s="94"/>
      <c r="D115" s="94"/>
      <c r="E115" s="94"/>
      <c r="F115" s="94"/>
      <c r="G115" s="100"/>
      <c r="H115" s="100"/>
      <c r="I115" s="101"/>
      <c r="J115" s="101"/>
      <c r="K115" s="96"/>
      <c r="L115" s="96"/>
      <c r="M115" s="97"/>
      <c r="N115" s="97"/>
      <c r="O115" s="97"/>
      <c r="P115" s="97"/>
      <c r="Q115" s="98"/>
      <c r="R115" s="99"/>
      <c r="S115" s="96"/>
      <c r="T115" s="92"/>
      <c r="U115" s="93"/>
    </row>
    <row r="116">
      <c r="A116" s="31"/>
      <c r="B116" s="94"/>
      <c r="C116" s="94"/>
      <c r="D116" s="94"/>
      <c r="E116" s="94"/>
      <c r="F116" s="94"/>
      <c r="G116" s="100"/>
      <c r="H116" s="100"/>
      <c r="I116" s="101"/>
      <c r="J116" s="101"/>
      <c r="K116" s="96"/>
      <c r="L116" s="96"/>
      <c r="M116" s="97"/>
      <c r="N116" s="97"/>
      <c r="O116" s="97"/>
      <c r="P116" s="97"/>
      <c r="Q116" s="98"/>
      <c r="R116" s="99"/>
      <c r="S116" s="96"/>
      <c r="T116" s="92"/>
      <c r="U116" s="93"/>
    </row>
    <row r="117">
      <c r="A117" s="31"/>
      <c r="B117" s="94"/>
      <c r="C117" s="94"/>
      <c r="D117" s="94"/>
      <c r="E117" s="94"/>
      <c r="F117" s="94"/>
      <c r="G117" s="100"/>
      <c r="H117" s="100"/>
      <c r="I117" s="101"/>
      <c r="J117" s="101"/>
      <c r="K117" s="96"/>
      <c r="L117" s="96"/>
      <c r="M117" s="97"/>
      <c r="N117" s="97"/>
      <c r="O117" s="97"/>
      <c r="P117" s="97"/>
      <c r="Q117" s="98"/>
      <c r="R117" s="99"/>
      <c r="S117" s="96"/>
      <c r="T117" s="92"/>
      <c r="U117" s="93"/>
    </row>
    <row r="118">
      <c r="A118" s="31"/>
      <c r="B118" s="94"/>
      <c r="C118" s="94"/>
      <c r="D118" s="94"/>
      <c r="E118" s="94"/>
      <c r="F118" s="94"/>
      <c r="G118" s="100"/>
      <c r="H118" s="100"/>
      <c r="I118" s="101"/>
      <c r="J118" s="101"/>
      <c r="K118" s="96"/>
      <c r="L118" s="96"/>
      <c r="M118" s="97"/>
      <c r="N118" s="97"/>
      <c r="O118" s="97"/>
      <c r="P118" s="97"/>
      <c r="Q118" s="98"/>
      <c r="R118" s="99"/>
      <c r="S118" s="96"/>
      <c r="T118" s="92"/>
      <c r="U118" s="93"/>
    </row>
    <row r="119">
      <c r="A119" s="31"/>
      <c r="B119" s="94"/>
      <c r="C119" s="94"/>
      <c r="D119" s="94"/>
      <c r="E119" s="94"/>
      <c r="F119" s="94"/>
      <c r="G119" s="100"/>
      <c r="H119" s="100"/>
      <c r="I119" s="101"/>
      <c r="J119" s="101"/>
      <c r="K119" s="96"/>
      <c r="L119" s="96"/>
      <c r="M119" s="97"/>
      <c r="N119" s="97"/>
      <c r="O119" s="97"/>
      <c r="P119" s="97"/>
      <c r="Q119" s="98"/>
      <c r="R119" s="99"/>
      <c r="S119" s="96"/>
      <c r="T119" s="92"/>
      <c r="U119" s="93"/>
    </row>
    <row r="120">
      <c r="A120" s="31"/>
      <c r="B120" s="94"/>
      <c r="C120" s="94"/>
      <c r="D120" s="94"/>
      <c r="E120" s="94"/>
      <c r="F120" s="94"/>
      <c r="G120" s="100"/>
      <c r="H120" s="100"/>
      <c r="I120" s="101"/>
      <c r="J120" s="101"/>
      <c r="K120" s="96"/>
      <c r="L120" s="96"/>
      <c r="M120" s="97"/>
      <c r="N120" s="97"/>
      <c r="O120" s="97"/>
      <c r="P120" s="97"/>
      <c r="Q120" s="98"/>
      <c r="R120" s="99"/>
      <c r="S120" s="96"/>
      <c r="T120" s="92"/>
      <c r="U120" s="93"/>
    </row>
    <row r="121">
      <c r="A121" s="31"/>
      <c r="B121" s="94"/>
      <c r="C121" s="94"/>
      <c r="D121" s="94"/>
      <c r="E121" s="94"/>
      <c r="F121" s="94"/>
      <c r="G121" s="100"/>
      <c r="H121" s="100"/>
      <c r="I121" s="101"/>
      <c r="J121" s="101"/>
      <c r="K121" s="96"/>
      <c r="L121" s="96"/>
      <c r="M121" s="97"/>
      <c r="N121" s="97"/>
      <c r="O121" s="97"/>
      <c r="P121" s="97"/>
      <c r="Q121" s="98"/>
      <c r="R121" s="99"/>
      <c r="S121" s="96"/>
      <c r="T121" s="92"/>
      <c r="U121" s="93"/>
    </row>
    <row r="122">
      <c r="A122" s="31"/>
      <c r="B122" s="94"/>
      <c r="C122" s="94"/>
      <c r="D122" s="94"/>
      <c r="E122" s="94"/>
      <c r="F122" s="94"/>
      <c r="G122" s="100"/>
      <c r="H122" s="100"/>
      <c r="I122" s="101"/>
      <c r="J122" s="101"/>
      <c r="K122" s="96"/>
      <c r="L122" s="96"/>
      <c r="M122" s="97"/>
      <c r="N122" s="97"/>
      <c r="O122" s="97"/>
      <c r="P122" s="97"/>
      <c r="Q122" s="98"/>
      <c r="R122" s="99"/>
      <c r="S122" s="96"/>
      <c r="T122" s="92"/>
      <c r="U122" s="93"/>
    </row>
    <row r="123">
      <c r="A123" s="31"/>
      <c r="B123" s="94"/>
      <c r="C123" s="94"/>
      <c r="D123" s="94"/>
      <c r="E123" s="94"/>
      <c r="F123" s="94"/>
      <c r="G123" s="100"/>
      <c r="H123" s="100"/>
      <c r="I123" s="101"/>
      <c r="J123" s="101"/>
      <c r="K123" s="96"/>
      <c r="L123" s="96"/>
      <c r="M123" s="97"/>
      <c r="N123" s="97"/>
      <c r="O123" s="97"/>
      <c r="P123" s="97"/>
      <c r="Q123" s="98"/>
      <c r="R123" s="99"/>
      <c r="S123" s="96"/>
      <c r="T123" s="92"/>
      <c r="U123" s="93"/>
    </row>
    <row r="124">
      <c r="A124" s="31"/>
      <c r="B124" s="94"/>
      <c r="C124" s="94"/>
      <c r="D124" s="94"/>
      <c r="E124" s="94"/>
      <c r="F124" s="94"/>
      <c r="G124" s="100"/>
      <c r="H124" s="100"/>
      <c r="I124" s="101"/>
      <c r="J124" s="101"/>
      <c r="K124" s="96"/>
      <c r="L124" s="96"/>
      <c r="M124" s="97"/>
      <c r="N124" s="97"/>
      <c r="O124" s="97"/>
      <c r="P124" s="97"/>
      <c r="Q124" s="98"/>
      <c r="R124" s="99"/>
      <c r="S124" s="96"/>
      <c r="T124" s="92"/>
      <c r="U124" s="93"/>
    </row>
    <row r="125">
      <c r="A125" s="31"/>
      <c r="B125" s="94"/>
      <c r="C125" s="94"/>
      <c r="D125" s="94"/>
      <c r="E125" s="94"/>
      <c r="F125" s="94"/>
      <c r="G125" s="100"/>
      <c r="H125" s="100"/>
      <c r="I125" s="101"/>
      <c r="J125" s="101"/>
      <c r="K125" s="96"/>
      <c r="L125" s="96"/>
      <c r="M125" s="97"/>
      <c r="N125" s="97"/>
      <c r="O125" s="97"/>
      <c r="P125" s="97"/>
      <c r="Q125" s="98"/>
      <c r="R125" s="99"/>
      <c r="S125" s="96"/>
      <c r="T125" s="92"/>
      <c r="U125" s="93"/>
    </row>
    <row r="126">
      <c r="A126" s="31"/>
      <c r="B126" s="94"/>
      <c r="C126" s="94"/>
      <c r="D126" s="94"/>
      <c r="E126" s="94"/>
      <c r="F126" s="94"/>
      <c r="G126" s="100"/>
      <c r="H126" s="100"/>
      <c r="I126" s="101"/>
      <c r="J126" s="101"/>
      <c r="K126" s="96"/>
      <c r="L126" s="96"/>
      <c r="M126" s="97"/>
      <c r="N126" s="97"/>
      <c r="O126" s="97"/>
      <c r="P126" s="97"/>
      <c r="Q126" s="98"/>
      <c r="R126" s="99"/>
      <c r="S126" s="96"/>
      <c r="T126" s="92"/>
      <c r="U126" s="93"/>
    </row>
    <row r="127">
      <c r="A127" s="31"/>
      <c r="B127" s="94"/>
      <c r="C127" s="94"/>
      <c r="D127" s="94"/>
      <c r="E127" s="94"/>
      <c r="F127" s="94"/>
      <c r="G127" s="100"/>
      <c r="H127" s="100"/>
      <c r="I127" s="101"/>
      <c r="J127" s="101"/>
      <c r="K127" s="96"/>
      <c r="L127" s="96"/>
      <c r="M127" s="97"/>
      <c r="N127" s="97"/>
      <c r="O127" s="97"/>
      <c r="P127" s="97"/>
      <c r="Q127" s="98"/>
      <c r="R127" s="99"/>
      <c r="S127" s="96"/>
      <c r="T127" s="92"/>
      <c r="U127" s="93"/>
    </row>
    <row r="128">
      <c r="A128" s="31"/>
      <c r="B128" s="94"/>
      <c r="C128" s="94"/>
      <c r="D128" s="94"/>
      <c r="E128" s="94"/>
      <c r="F128" s="94"/>
      <c r="G128" s="100"/>
      <c r="H128" s="100"/>
      <c r="I128" s="101"/>
      <c r="J128" s="101"/>
      <c r="K128" s="96"/>
      <c r="L128" s="96"/>
      <c r="M128" s="97"/>
      <c r="N128" s="97"/>
      <c r="O128" s="97"/>
      <c r="P128" s="97"/>
      <c r="Q128" s="98"/>
      <c r="R128" s="99"/>
      <c r="S128" s="96"/>
      <c r="T128" s="92"/>
      <c r="U128" s="93"/>
    </row>
    <row r="129">
      <c r="A129" s="31"/>
      <c r="B129" s="94"/>
      <c r="C129" s="94"/>
      <c r="D129" s="94"/>
      <c r="E129" s="94"/>
      <c r="F129" s="94"/>
      <c r="G129" s="100"/>
      <c r="H129" s="100"/>
      <c r="I129" s="101"/>
      <c r="J129" s="101"/>
      <c r="K129" s="96"/>
      <c r="L129" s="96"/>
      <c r="M129" s="97"/>
      <c r="N129" s="97"/>
      <c r="O129" s="97"/>
      <c r="P129" s="97"/>
      <c r="Q129" s="98"/>
      <c r="R129" s="99"/>
      <c r="S129" s="96"/>
      <c r="T129" s="92"/>
      <c r="U129" s="93"/>
    </row>
    <row r="130">
      <c r="A130" s="31"/>
      <c r="B130" s="94"/>
      <c r="C130" s="94"/>
      <c r="D130" s="94"/>
      <c r="E130" s="94"/>
      <c r="F130" s="94"/>
      <c r="G130" s="100"/>
      <c r="H130" s="100"/>
      <c r="I130" s="101"/>
      <c r="J130" s="101"/>
      <c r="K130" s="96"/>
      <c r="L130" s="96"/>
      <c r="M130" s="97"/>
      <c r="N130" s="97"/>
      <c r="O130" s="97"/>
      <c r="P130" s="97"/>
      <c r="Q130" s="98"/>
      <c r="R130" s="99"/>
      <c r="S130" s="96"/>
      <c r="T130" s="92"/>
      <c r="U130" s="93"/>
    </row>
    <row r="131">
      <c r="A131" s="31"/>
      <c r="B131" s="94"/>
      <c r="C131" s="94"/>
      <c r="D131" s="94"/>
      <c r="E131" s="94"/>
      <c r="F131" s="94"/>
      <c r="G131" s="100"/>
      <c r="H131" s="100"/>
      <c r="I131" s="101"/>
      <c r="J131" s="101"/>
      <c r="K131" s="96"/>
      <c r="L131" s="96"/>
      <c r="M131" s="97"/>
      <c r="N131" s="97"/>
      <c r="O131" s="97"/>
      <c r="P131" s="97"/>
      <c r="Q131" s="98"/>
      <c r="R131" s="99"/>
      <c r="S131" s="96"/>
      <c r="T131" s="92"/>
      <c r="U131" s="93"/>
    </row>
    <row r="132">
      <c r="A132" s="31"/>
      <c r="B132" s="94"/>
      <c r="C132" s="94"/>
      <c r="D132" s="94"/>
      <c r="E132" s="94"/>
      <c r="F132" s="94"/>
      <c r="G132" s="100"/>
      <c r="H132" s="100"/>
      <c r="I132" s="101"/>
      <c r="J132" s="101"/>
      <c r="K132" s="96"/>
      <c r="L132" s="96"/>
      <c r="M132" s="97"/>
      <c r="N132" s="97"/>
      <c r="O132" s="97"/>
      <c r="P132" s="97"/>
      <c r="Q132" s="98"/>
      <c r="R132" s="99"/>
      <c r="S132" s="96"/>
      <c r="T132" s="92"/>
      <c r="U132" s="93"/>
    </row>
    <row r="133">
      <c r="A133" s="31"/>
      <c r="B133" s="94"/>
      <c r="C133" s="94"/>
      <c r="D133" s="94"/>
      <c r="E133" s="94"/>
      <c r="F133" s="94"/>
      <c r="G133" s="100"/>
      <c r="H133" s="100"/>
      <c r="I133" s="101"/>
      <c r="J133" s="101"/>
      <c r="K133" s="96"/>
      <c r="L133" s="96"/>
      <c r="M133" s="97"/>
      <c r="N133" s="97"/>
      <c r="O133" s="97"/>
      <c r="P133" s="97"/>
      <c r="Q133" s="98"/>
      <c r="R133" s="99"/>
      <c r="S133" s="96"/>
      <c r="T133" s="92"/>
      <c r="U133" s="93"/>
    </row>
    <row r="134">
      <c r="A134" s="31"/>
      <c r="B134" s="94"/>
      <c r="C134" s="94"/>
      <c r="D134" s="94"/>
      <c r="E134" s="94"/>
      <c r="F134" s="94"/>
      <c r="G134" s="100"/>
      <c r="H134" s="100"/>
      <c r="I134" s="101"/>
      <c r="J134" s="101"/>
      <c r="K134" s="96"/>
      <c r="L134" s="96"/>
      <c r="M134" s="97"/>
      <c r="N134" s="97"/>
      <c r="O134" s="97"/>
      <c r="P134" s="97"/>
      <c r="Q134" s="98"/>
      <c r="R134" s="99"/>
      <c r="S134" s="96"/>
      <c r="T134" s="92"/>
      <c r="U134" s="93"/>
    </row>
    <row r="135">
      <c r="A135" s="31"/>
      <c r="B135" s="94"/>
      <c r="C135" s="94"/>
      <c r="D135" s="94"/>
      <c r="E135" s="94"/>
      <c r="F135" s="94"/>
      <c r="G135" s="100"/>
      <c r="H135" s="100"/>
      <c r="I135" s="101"/>
      <c r="J135" s="101"/>
      <c r="K135" s="96"/>
      <c r="L135" s="96"/>
      <c r="M135" s="97"/>
      <c r="N135" s="97"/>
      <c r="O135" s="97"/>
      <c r="P135" s="97"/>
      <c r="Q135" s="98"/>
      <c r="R135" s="99"/>
      <c r="S135" s="96"/>
      <c r="T135" s="92"/>
      <c r="U135" s="93"/>
    </row>
    <row r="136">
      <c r="A136" s="31"/>
      <c r="B136" s="94"/>
      <c r="C136" s="94"/>
      <c r="D136" s="94"/>
      <c r="E136" s="94"/>
      <c r="F136" s="94"/>
      <c r="G136" s="100"/>
      <c r="H136" s="100"/>
      <c r="I136" s="101"/>
      <c r="J136" s="101"/>
      <c r="K136" s="96"/>
      <c r="L136" s="96"/>
      <c r="M136" s="97"/>
      <c r="N136" s="97"/>
      <c r="O136" s="97"/>
      <c r="P136" s="97"/>
      <c r="Q136" s="98"/>
      <c r="R136" s="99"/>
      <c r="S136" s="96"/>
      <c r="T136" s="92"/>
      <c r="U136" s="93"/>
    </row>
    <row r="137">
      <c r="A137" s="31"/>
      <c r="B137" s="94"/>
      <c r="C137" s="94"/>
      <c r="D137" s="94"/>
      <c r="E137" s="94"/>
      <c r="F137" s="94"/>
      <c r="G137" s="100"/>
      <c r="H137" s="100"/>
      <c r="I137" s="101"/>
      <c r="J137" s="101"/>
      <c r="K137" s="96"/>
      <c r="L137" s="96"/>
      <c r="M137" s="97"/>
      <c r="N137" s="97"/>
      <c r="O137" s="97"/>
      <c r="P137" s="97"/>
      <c r="Q137" s="98"/>
      <c r="R137" s="99"/>
      <c r="S137" s="96"/>
      <c r="T137" s="92"/>
      <c r="U137" s="93"/>
    </row>
    <row r="138">
      <c r="A138" s="31"/>
      <c r="B138" s="94"/>
      <c r="C138" s="94"/>
      <c r="D138" s="94"/>
      <c r="E138" s="94"/>
      <c r="F138" s="94"/>
      <c r="G138" s="100"/>
      <c r="H138" s="100"/>
      <c r="I138" s="101"/>
      <c r="J138" s="101"/>
      <c r="K138" s="96"/>
      <c r="L138" s="96"/>
      <c r="M138" s="97"/>
      <c r="N138" s="97"/>
      <c r="O138" s="97"/>
      <c r="P138" s="97"/>
      <c r="Q138" s="98"/>
      <c r="R138" s="99"/>
      <c r="S138" s="96"/>
      <c r="T138" s="92"/>
      <c r="U138" s="93"/>
    </row>
    <row r="139">
      <c r="A139" s="31"/>
      <c r="B139" s="94"/>
      <c r="C139" s="94"/>
      <c r="D139" s="94"/>
      <c r="E139" s="94"/>
      <c r="F139" s="94"/>
      <c r="G139" s="100"/>
      <c r="H139" s="100"/>
      <c r="I139" s="101"/>
      <c r="J139" s="101"/>
      <c r="K139" s="96"/>
      <c r="L139" s="96"/>
      <c r="M139" s="97"/>
      <c r="N139" s="97"/>
      <c r="O139" s="97"/>
      <c r="P139" s="97"/>
      <c r="Q139" s="98"/>
      <c r="R139" s="99"/>
      <c r="S139" s="96"/>
      <c r="T139" s="92"/>
      <c r="U139" s="93"/>
    </row>
    <row r="140">
      <c r="A140" s="31"/>
      <c r="B140" s="94"/>
      <c r="C140" s="94"/>
      <c r="D140" s="94"/>
      <c r="E140" s="94"/>
      <c r="F140" s="94"/>
      <c r="G140" s="100"/>
      <c r="H140" s="100"/>
      <c r="I140" s="101"/>
      <c r="J140" s="101"/>
      <c r="K140" s="96"/>
      <c r="L140" s="96"/>
      <c r="M140" s="97"/>
      <c r="N140" s="97"/>
      <c r="O140" s="97"/>
      <c r="P140" s="97"/>
      <c r="Q140" s="98"/>
      <c r="R140" s="99"/>
      <c r="S140" s="96"/>
      <c r="T140" s="92"/>
      <c r="U140" s="93"/>
    </row>
    <row r="141">
      <c r="A141" s="31"/>
      <c r="B141" s="94"/>
      <c r="C141" s="94"/>
      <c r="D141" s="94"/>
      <c r="E141" s="94"/>
      <c r="F141" s="94"/>
      <c r="G141" s="100"/>
      <c r="H141" s="100"/>
      <c r="I141" s="101"/>
      <c r="J141" s="101"/>
      <c r="K141" s="96"/>
      <c r="L141" s="96"/>
      <c r="M141" s="97"/>
      <c r="N141" s="97"/>
      <c r="O141" s="97"/>
      <c r="P141" s="97"/>
      <c r="Q141" s="98"/>
      <c r="R141" s="99"/>
      <c r="S141" s="96"/>
      <c r="T141" s="92"/>
      <c r="U141" s="93"/>
    </row>
    <row r="142">
      <c r="A142" s="31"/>
      <c r="B142" s="94"/>
      <c r="C142" s="94"/>
      <c r="D142" s="94"/>
      <c r="E142" s="94"/>
      <c r="F142" s="94"/>
      <c r="G142" s="100"/>
      <c r="H142" s="100"/>
      <c r="I142" s="101"/>
      <c r="J142" s="101"/>
      <c r="K142" s="96"/>
      <c r="L142" s="96"/>
      <c r="M142" s="97"/>
      <c r="N142" s="97"/>
      <c r="O142" s="97"/>
      <c r="P142" s="97"/>
      <c r="Q142" s="98"/>
      <c r="R142" s="99"/>
      <c r="S142" s="96"/>
      <c r="T142" s="92"/>
      <c r="U142" s="93"/>
    </row>
    <row r="143">
      <c r="A143" s="31"/>
      <c r="B143" s="94"/>
      <c r="C143" s="94"/>
      <c r="D143" s="94"/>
      <c r="E143" s="94"/>
      <c r="F143" s="94"/>
      <c r="G143" s="100"/>
      <c r="H143" s="100"/>
      <c r="I143" s="101"/>
      <c r="J143" s="101"/>
      <c r="K143" s="96"/>
      <c r="L143" s="96"/>
      <c r="M143" s="97"/>
      <c r="N143" s="97"/>
      <c r="O143" s="97"/>
      <c r="P143" s="97"/>
      <c r="Q143" s="98"/>
      <c r="R143" s="99"/>
      <c r="S143" s="96"/>
      <c r="T143" s="92"/>
      <c r="U143" s="93"/>
    </row>
    <row r="144">
      <c r="A144" s="31"/>
      <c r="B144" s="94"/>
      <c r="C144" s="94"/>
      <c r="D144" s="94"/>
      <c r="E144" s="94"/>
      <c r="F144" s="94"/>
      <c r="G144" s="100"/>
      <c r="H144" s="100"/>
      <c r="I144" s="101"/>
      <c r="J144" s="101"/>
      <c r="K144" s="96"/>
      <c r="L144" s="96"/>
      <c r="M144" s="97"/>
      <c r="N144" s="97"/>
      <c r="O144" s="97"/>
      <c r="P144" s="97"/>
      <c r="Q144" s="98"/>
      <c r="R144" s="99"/>
      <c r="S144" s="96"/>
      <c r="T144" s="92"/>
      <c r="U144" s="93"/>
    </row>
    <row r="145">
      <c r="A145" s="31"/>
      <c r="B145" s="94"/>
      <c r="C145" s="94"/>
      <c r="D145" s="94"/>
      <c r="E145" s="94"/>
      <c r="F145" s="94"/>
      <c r="G145" s="100"/>
      <c r="H145" s="100"/>
      <c r="I145" s="101"/>
      <c r="J145" s="101"/>
      <c r="K145" s="96"/>
      <c r="L145" s="96"/>
      <c r="M145" s="97"/>
      <c r="N145" s="97"/>
      <c r="O145" s="97"/>
      <c r="P145" s="97"/>
      <c r="Q145" s="98"/>
      <c r="R145" s="99"/>
      <c r="S145" s="96"/>
      <c r="T145" s="92"/>
      <c r="U145" s="93"/>
    </row>
    <row r="146">
      <c r="A146" s="31"/>
      <c r="B146" s="94"/>
      <c r="C146" s="94"/>
      <c r="D146" s="94"/>
      <c r="E146" s="94"/>
      <c r="F146" s="94"/>
      <c r="G146" s="100"/>
      <c r="H146" s="100"/>
      <c r="I146" s="101"/>
      <c r="J146" s="101"/>
      <c r="K146" s="96"/>
      <c r="L146" s="96"/>
      <c r="M146" s="97"/>
      <c r="N146" s="97"/>
      <c r="O146" s="97"/>
      <c r="P146" s="97"/>
      <c r="Q146" s="98"/>
      <c r="R146" s="99"/>
      <c r="S146" s="96"/>
      <c r="T146" s="92"/>
      <c r="U146" s="93"/>
    </row>
    <row r="147">
      <c r="A147" s="31"/>
      <c r="B147" s="94"/>
      <c r="C147" s="94"/>
      <c r="D147" s="94"/>
      <c r="E147" s="94"/>
      <c r="F147" s="94"/>
      <c r="G147" s="100"/>
      <c r="H147" s="100"/>
      <c r="I147" s="101"/>
      <c r="J147" s="101"/>
      <c r="K147" s="96"/>
      <c r="L147" s="96"/>
      <c r="M147" s="97"/>
      <c r="N147" s="97"/>
      <c r="O147" s="97"/>
      <c r="P147" s="97"/>
      <c r="Q147" s="98"/>
      <c r="R147" s="99"/>
      <c r="S147" s="96"/>
      <c r="T147" s="92"/>
      <c r="U147" s="93"/>
    </row>
    <row r="148">
      <c r="A148" s="31"/>
      <c r="B148" s="94"/>
      <c r="C148" s="94"/>
      <c r="D148" s="94"/>
      <c r="E148" s="94"/>
      <c r="F148" s="94"/>
      <c r="G148" s="100"/>
      <c r="H148" s="100"/>
      <c r="I148" s="101"/>
      <c r="J148" s="101"/>
      <c r="K148" s="96"/>
      <c r="L148" s="96"/>
      <c r="M148" s="97"/>
      <c r="N148" s="97"/>
      <c r="O148" s="97"/>
      <c r="P148" s="97"/>
      <c r="Q148" s="98"/>
      <c r="R148" s="99"/>
      <c r="S148" s="96"/>
      <c r="T148" s="92"/>
      <c r="U148" s="93"/>
    </row>
    <row r="149">
      <c r="A149" s="31"/>
      <c r="B149" s="94"/>
      <c r="C149" s="94"/>
      <c r="D149" s="94"/>
      <c r="E149" s="94"/>
      <c r="F149" s="94"/>
      <c r="G149" s="100"/>
      <c r="H149" s="100"/>
      <c r="I149" s="101"/>
      <c r="J149" s="101"/>
      <c r="K149" s="96"/>
      <c r="L149" s="96"/>
      <c r="M149" s="97"/>
      <c r="N149" s="97"/>
      <c r="O149" s="97"/>
      <c r="P149" s="97"/>
      <c r="Q149" s="98"/>
      <c r="R149" s="99"/>
      <c r="S149" s="96"/>
      <c r="T149" s="92"/>
      <c r="U149" s="93"/>
    </row>
    <row r="150">
      <c r="A150" s="31"/>
      <c r="B150" s="94"/>
      <c r="C150" s="94"/>
      <c r="D150" s="94"/>
      <c r="E150" s="94"/>
      <c r="F150" s="94"/>
      <c r="G150" s="100"/>
      <c r="H150" s="100"/>
      <c r="I150" s="101"/>
      <c r="J150" s="101"/>
      <c r="K150" s="96"/>
      <c r="L150" s="96"/>
      <c r="M150" s="97"/>
      <c r="N150" s="97"/>
      <c r="O150" s="97"/>
      <c r="P150" s="97"/>
      <c r="Q150" s="98"/>
      <c r="R150" s="99"/>
      <c r="S150" s="96"/>
      <c r="T150" s="92"/>
      <c r="U150" s="93"/>
    </row>
    <row r="151">
      <c r="A151" s="31"/>
      <c r="B151" s="94"/>
      <c r="C151" s="94"/>
      <c r="D151" s="94"/>
      <c r="E151" s="94"/>
      <c r="F151" s="94"/>
      <c r="G151" s="100"/>
      <c r="H151" s="100"/>
      <c r="I151" s="101"/>
      <c r="J151" s="101"/>
      <c r="K151" s="96"/>
      <c r="L151" s="96"/>
      <c r="M151" s="97"/>
      <c r="N151" s="97"/>
      <c r="O151" s="97"/>
      <c r="P151" s="97"/>
      <c r="Q151" s="98"/>
      <c r="R151" s="99"/>
      <c r="S151" s="96"/>
      <c r="T151" s="92"/>
      <c r="U151" s="93"/>
    </row>
    <row r="152">
      <c r="A152" s="31"/>
      <c r="B152" s="94"/>
      <c r="C152" s="94"/>
      <c r="D152" s="94"/>
      <c r="E152" s="94"/>
      <c r="F152" s="94"/>
      <c r="G152" s="100"/>
      <c r="H152" s="100"/>
      <c r="I152" s="101"/>
      <c r="J152" s="101"/>
      <c r="K152" s="96"/>
      <c r="L152" s="96"/>
      <c r="M152" s="97"/>
      <c r="N152" s="97"/>
      <c r="O152" s="97"/>
      <c r="P152" s="97"/>
      <c r="Q152" s="98"/>
      <c r="R152" s="99"/>
      <c r="S152" s="96"/>
      <c r="T152" s="92"/>
      <c r="U152" s="93"/>
    </row>
    <row r="153">
      <c r="A153" s="31"/>
      <c r="B153" s="94"/>
      <c r="C153" s="94"/>
      <c r="D153" s="94"/>
      <c r="E153" s="94"/>
      <c r="F153" s="94"/>
      <c r="G153" s="100"/>
      <c r="H153" s="100"/>
      <c r="I153" s="101"/>
      <c r="J153" s="101"/>
      <c r="K153" s="96"/>
      <c r="L153" s="96"/>
      <c r="M153" s="97"/>
      <c r="N153" s="97"/>
      <c r="O153" s="97"/>
      <c r="P153" s="97"/>
      <c r="Q153" s="98"/>
      <c r="R153" s="99"/>
      <c r="S153" s="96"/>
      <c r="T153" s="92"/>
      <c r="U153" s="93"/>
    </row>
    <row r="154">
      <c r="A154" s="31"/>
      <c r="B154" s="94"/>
      <c r="C154" s="94"/>
      <c r="D154" s="94"/>
      <c r="E154" s="94"/>
      <c r="F154" s="94"/>
      <c r="G154" s="100"/>
      <c r="H154" s="100"/>
      <c r="I154" s="101"/>
      <c r="J154" s="101"/>
      <c r="K154" s="96"/>
      <c r="L154" s="96"/>
      <c r="M154" s="97"/>
      <c r="N154" s="97"/>
      <c r="O154" s="97"/>
      <c r="P154" s="97"/>
      <c r="Q154" s="98"/>
      <c r="R154" s="99"/>
      <c r="S154" s="96"/>
      <c r="T154" s="92"/>
      <c r="U154" s="93"/>
    </row>
    <row r="155">
      <c r="A155" s="31"/>
      <c r="B155" s="94"/>
      <c r="C155" s="94"/>
      <c r="D155" s="94"/>
      <c r="E155" s="94"/>
      <c r="F155" s="94"/>
      <c r="G155" s="100"/>
      <c r="H155" s="100"/>
      <c r="I155" s="101"/>
      <c r="J155" s="101"/>
      <c r="K155" s="96"/>
      <c r="L155" s="96"/>
      <c r="M155" s="97"/>
      <c r="N155" s="97"/>
      <c r="O155" s="97"/>
      <c r="P155" s="97"/>
      <c r="Q155" s="98"/>
      <c r="R155" s="99"/>
      <c r="S155" s="96"/>
      <c r="T155" s="92"/>
      <c r="U155" s="93"/>
    </row>
    <row r="156">
      <c r="A156" s="31"/>
      <c r="B156" s="94"/>
      <c r="C156" s="94"/>
      <c r="D156" s="94"/>
      <c r="E156" s="94"/>
      <c r="F156" s="94"/>
      <c r="G156" s="100"/>
      <c r="H156" s="100"/>
      <c r="I156" s="101"/>
      <c r="J156" s="101"/>
      <c r="K156" s="96"/>
      <c r="L156" s="96"/>
      <c r="M156" s="97"/>
      <c r="N156" s="97"/>
      <c r="O156" s="97"/>
      <c r="P156" s="97"/>
      <c r="Q156" s="98"/>
      <c r="R156" s="99"/>
      <c r="S156" s="96"/>
      <c r="T156" s="92"/>
      <c r="U156" s="93"/>
    </row>
    <row r="157">
      <c r="A157" s="31"/>
      <c r="B157" s="94"/>
      <c r="C157" s="94"/>
      <c r="D157" s="94"/>
      <c r="E157" s="94"/>
      <c r="F157" s="94"/>
      <c r="G157" s="100"/>
      <c r="H157" s="100"/>
      <c r="I157" s="101"/>
      <c r="J157" s="101"/>
      <c r="K157" s="96"/>
      <c r="L157" s="96"/>
      <c r="M157" s="97"/>
      <c r="N157" s="97"/>
      <c r="O157" s="97"/>
      <c r="P157" s="97"/>
      <c r="Q157" s="98"/>
      <c r="R157" s="99"/>
      <c r="S157" s="96"/>
      <c r="T157" s="92"/>
      <c r="U157" s="93"/>
    </row>
    <row r="158">
      <c r="A158" s="31"/>
      <c r="B158" s="94"/>
      <c r="C158" s="94"/>
      <c r="D158" s="94"/>
      <c r="E158" s="94"/>
      <c r="F158" s="94"/>
      <c r="G158" s="100"/>
      <c r="H158" s="100"/>
      <c r="I158" s="101"/>
      <c r="J158" s="101"/>
      <c r="K158" s="96"/>
      <c r="L158" s="96"/>
      <c r="M158" s="97"/>
      <c r="N158" s="97"/>
      <c r="O158" s="97"/>
      <c r="P158" s="97"/>
      <c r="Q158" s="98"/>
      <c r="R158" s="99"/>
      <c r="S158" s="96"/>
      <c r="T158" s="92"/>
      <c r="U158" s="93"/>
    </row>
    <row r="159">
      <c r="A159" s="31"/>
      <c r="B159" s="94"/>
      <c r="C159" s="94"/>
      <c r="D159" s="94"/>
      <c r="E159" s="94"/>
      <c r="F159" s="94"/>
      <c r="G159" s="100"/>
      <c r="H159" s="100"/>
      <c r="I159" s="101"/>
      <c r="J159" s="101"/>
      <c r="K159" s="96"/>
      <c r="L159" s="96"/>
      <c r="M159" s="97"/>
      <c r="N159" s="97"/>
      <c r="O159" s="97"/>
      <c r="P159" s="97"/>
      <c r="Q159" s="98"/>
      <c r="R159" s="99"/>
      <c r="S159" s="96"/>
      <c r="T159" s="92"/>
      <c r="U159" s="93"/>
    </row>
    <row r="160">
      <c r="A160" s="31"/>
      <c r="B160" s="94"/>
      <c r="C160" s="94"/>
      <c r="D160" s="94"/>
      <c r="E160" s="94"/>
      <c r="F160" s="94"/>
      <c r="G160" s="100"/>
      <c r="H160" s="100"/>
      <c r="I160" s="101"/>
      <c r="J160" s="101"/>
      <c r="K160" s="96"/>
      <c r="L160" s="96"/>
      <c r="M160" s="97"/>
      <c r="N160" s="97"/>
      <c r="O160" s="97"/>
      <c r="P160" s="97"/>
      <c r="Q160" s="98"/>
      <c r="R160" s="99"/>
      <c r="S160" s="96"/>
      <c r="T160" s="92"/>
      <c r="U160" s="93"/>
    </row>
    <row r="161">
      <c r="A161" s="31"/>
      <c r="B161" s="94"/>
      <c r="C161" s="94"/>
      <c r="D161" s="94"/>
      <c r="E161" s="94"/>
      <c r="F161" s="94"/>
      <c r="G161" s="100"/>
      <c r="H161" s="100"/>
      <c r="I161" s="101"/>
      <c r="J161" s="101"/>
      <c r="K161" s="96"/>
      <c r="L161" s="96"/>
      <c r="M161" s="97"/>
      <c r="N161" s="97"/>
      <c r="O161" s="97"/>
      <c r="P161" s="97"/>
      <c r="Q161" s="98"/>
      <c r="R161" s="99"/>
      <c r="S161" s="96"/>
      <c r="T161" s="92"/>
      <c r="U161" s="93"/>
    </row>
    <row r="162">
      <c r="A162" s="31"/>
      <c r="B162" s="94"/>
      <c r="C162" s="94"/>
      <c r="D162" s="94"/>
      <c r="E162" s="94"/>
      <c r="F162" s="94"/>
      <c r="G162" s="100"/>
      <c r="H162" s="100"/>
      <c r="I162" s="101"/>
      <c r="J162" s="101"/>
      <c r="K162" s="96"/>
      <c r="L162" s="96"/>
      <c r="M162" s="97"/>
      <c r="N162" s="97"/>
      <c r="O162" s="97"/>
      <c r="P162" s="97"/>
      <c r="Q162" s="98"/>
      <c r="R162" s="99"/>
      <c r="S162" s="96"/>
      <c r="T162" s="92"/>
      <c r="U162" s="93"/>
    </row>
    <row r="163">
      <c r="A163" s="31"/>
      <c r="B163" s="94"/>
      <c r="C163" s="94"/>
      <c r="D163" s="94"/>
      <c r="E163" s="94"/>
      <c r="F163" s="94"/>
      <c r="G163" s="100"/>
      <c r="H163" s="100"/>
      <c r="I163" s="101"/>
      <c r="J163" s="101"/>
      <c r="K163" s="96"/>
      <c r="L163" s="96"/>
      <c r="M163" s="97"/>
      <c r="N163" s="97"/>
      <c r="O163" s="97"/>
      <c r="P163" s="97"/>
      <c r="Q163" s="98"/>
      <c r="R163" s="99"/>
      <c r="S163" s="96"/>
      <c r="T163" s="92"/>
      <c r="U163" s="93"/>
    </row>
    <row r="164">
      <c r="A164" s="31"/>
      <c r="B164" s="94"/>
      <c r="C164" s="94"/>
      <c r="D164" s="94"/>
      <c r="E164" s="94"/>
      <c r="F164" s="94"/>
      <c r="G164" s="100"/>
      <c r="H164" s="100"/>
      <c r="I164" s="101"/>
      <c r="J164" s="101"/>
      <c r="K164" s="96"/>
      <c r="L164" s="96"/>
      <c r="M164" s="97"/>
      <c r="N164" s="97"/>
      <c r="O164" s="97"/>
      <c r="P164" s="97"/>
      <c r="Q164" s="98"/>
      <c r="R164" s="99"/>
      <c r="S164" s="96"/>
      <c r="T164" s="92"/>
      <c r="U164" s="93"/>
    </row>
    <row r="165">
      <c r="A165" s="31"/>
      <c r="B165" s="94"/>
      <c r="C165" s="94"/>
      <c r="D165" s="94"/>
      <c r="E165" s="94"/>
      <c r="F165" s="94"/>
      <c r="G165" s="100"/>
      <c r="H165" s="100"/>
      <c r="I165" s="101"/>
      <c r="J165" s="101"/>
      <c r="K165" s="96"/>
      <c r="L165" s="96"/>
      <c r="M165" s="97"/>
      <c r="N165" s="97"/>
      <c r="O165" s="97"/>
      <c r="P165" s="97"/>
      <c r="Q165" s="98"/>
      <c r="R165" s="99"/>
      <c r="S165" s="96"/>
      <c r="T165" s="92"/>
      <c r="U165" s="93"/>
    </row>
    <row r="166">
      <c r="A166" s="31"/>
      <c r="B166" s="94"/>
      <c r="C166" s="94"/>
      <c r="D166" s="94"/>
      <c r="E166" s="94"/>
      <c r="F166" s="94"/>
      <c r="G166" s="100"/>
      <c r="H166" s="100"/>
      <c r="I166" s="101"/>
      <c r="J166" s="101"/>
      <c r="K166" s="96"/>
      <c r="L166" s="96"/>
      <c r="M166" s="97"/>
      <c r="N166" s="97"/>
      <c r="O166" s="97"/>
      <c r="P166" s="97"/>
      <c r="Q166" s="98"/>
      <c r="R166" s="99"/>
      <c r="S166" s="96"/>
      <c r="T166" s="92"/>
      <c r="U166" s="93"/>
    </row>
    <row r="167">
      <c r="A167" s="31"/>
      <c r="B167" s="94"/>
      <c r="C167" s="94"/>
      <c r="D167" s="94"/>
      <c r="E167" s="94"/>
      <c r="F167" s="94"/>
      <c r="G167" s="100"/>
      <c r="H167" s="100"/>
      <c r="I167" s="101"/>
      <c r="J167" s="101"/>
      <c r="K167" s="96"/>
      <c r="L167" s="96"/>
      <c r="M167" s="97"/>
      <c r="N167" s="97"/>
      <c r="O167" s="97"/>
      <c r="P167" s="97"/>
      <c r="Q167" s="98"/>
      <c r="R167" s="99"/>
      <c r="S167" s="96"/>
      <c r="T167" s="92"/>
      <c r="U167" s="93"/>
    </row>
    <row r="168">
      <c r="A168" s="31"/>
      <c r="B168" s="94"/>
      <c r="C168" s="94"/>
      <c r="D168" s="94"/>
      <c r="E168" s="94"/>
      <c r="F168" s="94"/>
      <c r="G168" s="100"/>
      <c r="H168" s="100"/>
      <c r="I168" s="101"/>
      <c r="J168" s="101"/>
      <c r="K168" s="96"/>
      <c r="L168" s="96"/>
      <c r="M168" s="97"/>
      <c r="N168" s="97"/>
      <c r="O168" s="97"/>
      <c r="P168" s="97"/>
      <c r="Q168" s="98"/>
      <c r="R168" s="99"/>
      <c r="S168" s="96"/>
      <c r="T168" s="92"/>
      <c r="U168" s="93"/>
    </row>
    <row r="169">
      <c r="A169" s="31"/>
      <c r="B169" s="94"/>
      <c r="C169" s="94"/>
      <c r="D169" s="94"/>
      <c r="E169" s="94"/>
      <c r="F169" s="94"/>
      <c r="G169" s="100"/>
      <c r="H169" s="100"/>
      <c r="I169" s="101"/>
      <c r="J169" s="101"/>
      <c r="K169" s="96"/>
      <c r="L169" s="96"/>
      <c r="M169" s="97"/>
      <c r="N169" s="97"/>
      <c r="O169" s="97"/>
      <c r="P169" s="97"/>
      <c r="Q169" s="98"/>
      <c r="R169" s="99"/>
      <c r="S169" s="96"/>
      <c r="T169" s="92"/>
      <c r="U169" s="93"/>
    </row>
    <row r="170">
      <c r="A170" s="31"/>
      <c r="B170" s="94"/>
      <c r="C170" s="94"/>
      <c r="D170" s="94"/>
      <c r="E170" s="94"/>
      <c r="F170" s="94"/>
      <c r="G170" s="100"/>
      <c r="H170" s="100"/>
      <c r="I170" s="101"/>
      <c r="J170" s="101"/>
      <c r="K170" s="96"/>
      <c r="L170" s="96"/>
      <c r="M170" s="97"/>
      <c r="N170" s="97"/>
      <c r="O170" s="97"/>
      <c r="P170" s="97"/>
      <c r="Q170" s="98"/>
      <c r="R170" s="99"/>
      <c r="S170" s="96"/>
      <c r="T170" s="92"/>
      <c r="U170" s="93"/>
    </row>
    <row r="171">
      <c r="A171" s="31"/>
      <c r="B171" s="94"/>
      <c r="C171" s="94"/>
      <c r="D171" s="94"/>
      <c r="E171" s="94"/>
      <c r="F171" s="94"/>
      <c r="G171" s="100"/>
      <c r="H171" s="100"/>
      <c r="I171" s="101"/>
      <c r="J171" s="101"/>
      <c r="K171" s="96"/>
      <c r="L171" s="96"/>
      <c r="M171" s="97"/>
      <c r="N171" s="97"/>
      <c r="O171" s="97"/>
      <c r="P171" s="97"/>
      <c r="Q171" s="98"/>
      <c r="R171" s="99"/>
      <c r="S171" s="96"/>
      <c r="T171" s="92"/>
      <c r="U171" s="93"/>
    </row>
    <row r="172">
      <c r="A172" s="31"/>
      <c r="B172" s="94"/>
      <c r="C172" s="94"/>
      <c r="D172" s="94"/>
      <c r="E172" s="94"/>
      <c r="F172" s="94"/>
      <c r="G172" s="100"/>
      <c r="H172" s="100"/>
      <c r="I172" s="101"/>
      <c r="J172" s="101"/>
      <c r="K172" s="96"/>
      <c r="L172" s="96"/>
      <c r="M172" s="97"/>
      <c r="N172" s="97"/>
      <c r="O172" s="97"/>
      <c r="P172" s="97"/>
      <c r="Q172" s="98"/>
      <c r="R172" s="99"/>
      <c r="S172" s="96"/>
      <c r="T172" s="92"/>
      <c r="U172" s="93"/>
    </row>
    <row r="173">
      <c r="A173" s="31"/>
      <c r="B173" s="94"/>
      <c r="C173" s="94"/>
      <c r="D173" s="94"/>
      <c r="E173" s="94"/>
      <c r="F173" s="94"/>
      <c r="G173" s="100"/>
      <c r="H173" s="100"/>
      <c r="I173" s="101"/>
      <c r="J173" s="101"/>
      <c r="K173" s="96"/>
      <c r="L173" s="96"/>
      <c r="M173" s="97"/>
      <c r="N173" s="97"/>
      <c r="O173" s="97"/>
      <c r="P173" s="97"/>
      <c r="Q173" s="98"/>
      <c r="R173" s="99"/>
      <c r="S173" s="96"/>
      <c r="T173" s="92"/>
      <c r="U173" s="93"/>
    </row>
    <row r="174">
      <c r="A174" s="31"/>
      <c r="B174" s="94"/>
      <c r="C174" s="94"/>
      <c r="D174" s="94"/>
      <c r="E174" s="94"/>
      <c r="F174" s="94"/>
      <c r="G174" s="100"/>
      <c r="H174" s="100"/>
      <c r="I174" s="101"/>
      <c r="J174" s="101"/>
      <c r="K174" s="96"/>
      <c r="L174" s="96"/>
      <c r="M174" s="97"/>
      <c r="N174" s="97"/>
      <c r="O174" s="97"/>
      <c r="P174" s="97"/>
      <c r="Q174" s="98"/>
      <c r="R174" s="99"/>
      <c r="S174" s="96"/>
      <c r="T174" s="92"/>
      <c r="U174" s="93"/>
    </row>
    <row r="175">
      <c r="A175" s="31"/>
      <c r="B175" s="94"/>
      <c r="C175" s="94"/>
      <c r="D175" s="94"/>
      <c r="E175" s="94"/>
      <c r="F175" s="94"/>
      <c r="G175" s="100"/>
      <c r="H175" s="100"/>
      <c r="I175" s="101"/>
      <c r="J175" s="101"/>
      <c r="K175" s="96"/>
      <c r="L175" s="96"/>
      <c r="M175" s="97"/>
      <c r="N175" s="97"/>
      <c r="O175" s="97"/>
      <c r="P175" s="97"/>
      <c r="Q175" s="98"/>
      <c r="R175" s="99"/>
      <c r="S175" s="96"/>
      <c r="T175" s="92"/>
      <c r="U175" s="93"/>
    </row>
    <row r="176">
      <c r="A176" s="31"/>
      <c r="B176" s="94"/>
      <c r="C176" s="94"/>
      <c r="D176" s="94"/>
      <c r="E176" s="94"/>
      <c r="F176" s="94"/>
      <c r="G176" s="100"/>
      <c r="H176" s="100"/>
      <c r="I176" s="101"/>
      <c r="J176" s="101"/>
      <c r="K176" s="96"/>
      <c r="L176" s="96"/>
      <c r="M176" s="97"/>
      <c r="N176" s="97"/>
      <c r="O176" s="97"/>
      <c r="P176" s="97"/>
      <c r="Q176" s="98"/>
      <c r="R176" s="99"/>
      <c r="S176" s="96"/>
      <c r="T176" s="92"/>
      <c r="U176" s="93"/>
    </row>
    <row r="177">
      <c r="A177" s="31"/>
      <c r="B177" s="94"/>
      <c r="C177" s="94"/>
      <c r="D177" s="94"/>
      <c r="E177" s="94"/>
      <c r="F177" s="94"/>
      <c r="G177" s="100"/>
      <c r="H177" s="100"/>
      <c r="I177" s="101"/>
      <c r="J177" s="101"/>
      <c r="K177" s="96"/>
      <c r="L177" s="96"/>
      <c r="M177" s="97"/>
      <c r="N177" s="97"/>
      <c r="O177" s="97"/>
      <c r="P177" s="97"/>
      <c r="Q177" s="98"/>
      <c r="R177" s="99"/>
      <c r="S177" s="96"/>
      <c r="T177" s="92"/>
      <c r="U177" s="93"/>
    </row>
    <row r="178">
      <c r="A178" s="31"/>
      <c r="B178" s="94"/>
      <c r="C178" s="94"/>
      <c r="D178" s="94"/>
      <c r="E178" s="94"/>
      <c r="F178" s="94"/>
      <c r="G178" s="100"/>
      <c r="H178" s="100"/>
      <c r="I178" s="101"/>
      <c r="J178" s="101"/>
      <c r="K178" s="96"/>
      <c r="L178" s="96"/>
      <c r="M178" s="97"/>
      <c r="N178" s="97"/>
      <c r="O178" s="97"/>
      <c r="P178" s="97"/>
      <c r="Q178" s="98"/>
      <c r="R178" s="99"/>
      <c r="S178" s="96"/>
      <c r="T178" s="92"/>
      <c r="U178" s="93"/>
    </row>
    <row r="179">
      <c r="A179" s="31"/>
      <c r="B179" s="94"/>
      <c r="C179" s="94"/>
      <c r="D179" s="94"/>
      <c r="E179" s="94"/>
      <c r="F179" s="94"/>
      <c r="G179" s="100"/>
      <c r="H179" s="100"/>
      <c r="I179" s="101"/>
      <c r="J179" s="101"/>
      <c r="K179" s="96"/>
      <c r="L179" s="96"/>
      <c r="M179" s="97"/>
      <c r="N179" s="97"/>
      <c r="O179" s="97"/>
      <c r="P179" s="97"/>
      <c r="Q179" s="98"/>
      <c r="R179" s="99"/>
      <c r="S179" s="96"/>
      <c r="T179" s="92"/>
      <c r="U179" s="93"/>
    </row>
    <row r="180">
      <c r="A180" s="31"/>
      <c r="B180" s="94"/>
      <c r="C180" s="94"/>
      <c r="D180" s="94"/>
      <c r="E180" s="94"/>
      <c r="F180" s="94"/>
      <c r="G180" s="100"/>
      <c r="H180" s="100"/>
      <c r="I180" s="101"/>
      <c r="J180" s="101"/>
      <c r="K180" s="96"/>
      <c r="L180" s="96"/>
      <c r="M180" s="97"/>
      <c r="N180" s="97"/>
      <c r="O180" s="97"/>
      <c r="P180" s="97"/>
      <c r="Q180" s="98"/>
      <c r="R180" s="99"/>
      <c r="S180" s="96"/>
      <c r="T180" s="92"/>
      <c r="U180" s="93"/>
    </row>
    <row r="181">
      <c r="A181" s="31"/>
      <c r="B181" s="94"/>
      <c r="C181" s="94"/>
      <c r="D181" s="94"/>
      <c r="E181" s="94"/>
      <c r="F181" s="94"/>
      <c r="G181" s="100"/>
      <c r="H181" s="100"/>
      <c r="I181" s="101"/>
      <c r="J181" s="101"/>
      <c r="K181" s="96"/>
      <c r="L181" s="96"/>
      <c r="M181" s="97"/>
      <c r="N181" s="97"/>
      <c r="O181" s="97"/>
      <c r="P181" s="97"/>
      <c r="Q181" s="98"/>
      <c r="R181" s="99"/>
      <c r="S181" s="96"/>
      <c r="T181" s="92"/>
      <c r="U181" s="93"/>
    </row>
    <row r="182">
      <c r="A182" s="31"/>
      <c r="B182" s="94"/>
      <c r="C182" s="94"/>
      <c r="D182" s="94"/>
      <c r="E182" s="94"/>
      <c r="F182" s="94"/>
      <c r="G182" s="100"/>
      <c r="H182" s="100"/>
      <c r="I182" s="101"/>
      <c r="J182" s="101"/>
      <c r="K182" s="96"/>
      <c r="L182" s="96"/>
      <c r="M182" s="97"/>
      <c r="N182" s="97"/>
      <c r="O182" s="97"/>
      <c r="P182" s="97"/>
      <c r="Q182" s="98"/>
      <c r="R182" s="99"/>
      <c r="S182" s="96"/>
      <c r="T182" s="92"/>
      <c r="U182" s="93"/>
    </row>
    <row r="183">
      <c r="A183" s="31"/>
      <c r="B183" s="94"/>
      <c r="C183" s="94"/>
      <c r="D183" s="94"/>
      <c r="E183" s="94"/>
      <c r="F183" s="94"/>
      <c r="G183" s="100"/>
      <c r="H183" s="100"/>
      <c r="I183" s="101"/>
      <c r="J183" s="101"/>
      <c r="K183" s="96"/>
      <c r="L183" s="96"/>
      <c r="M183" s="97"/>
      <c r="N183" s="97"/>
      <c r="O183" s="97"/>
      <c r="P183" s="97"/>
      <c r="Q183" s="98"/>
      <c r="R183" s="99"/>
      <c r="S183" s="96"/>
      <c r="T183" s="92"/>
      <c r="U183" s="93"/>
    </row>
    <row r="184">
      <c r="A184" s="31"/>
      <c r="B184" s="94"/>
      <c r="C184" s="94"/>
      <c r="D184" s="94"/>
      <c r="E184" s="94"/>
      <c r="F184" s="94"/>
      <c r="G184" s="100"/>
      <c r="H184" s="100"/>
      <c r="I184" s="101"/>
      <c r="J184" s="101"/>
      <c r="K184" s="96"/>
      <c r="L184" s="96"/>
      <c r="M184" s="97"/>
      <c r="N184" s="97"/>
      <c r="O184" s="97"/>
      <c r="P184" s="97"/>
      <c r="Q184" s="98"/>
      <c r="R184" s="99"/>
      <c r="S184" s="96"/>
      <c r="T184" s="92"/>
      <c r="U184" s="93"/>
    </row>
    <row r="185">
      <c r="A185" s="31"/>
      <c r="B185" s="94"/>
      <c r="C185" s="94"/>
      <c r="D185" s="94"/>
      <c r="E185" s="94"/>
      <c r="F185" s="94"/>
      <c r="G185" s="100"/>
      <c r="H185" s="100"/>
      <c r="I185" s="101"/>
      <c r="J185" s="101"/>
      <c r="K185" s="96"/>
      <c r="L185" s="96"/>
      <c r="M185" s="97"/>
      <c r="N185" s="97"/>
      <c r="O185" s="97"/>
      <c r="P185" s="97"/>
      <c r="Q185" s="98"/>
      <c r="R185" s="99"/>
      <c r="S185" s="96"/>
      <c r="T185" s="92"/>
      <c r="U185" s="93"/>
    </row>
    <row r="186">
      <c r="A186" s="31"/>
      <c r="B186" s="94"/>
      <c r="C186" s="94"/>
      <c r="D186" s="94"/>
      <c r="E186" s="94"/>
      <c r="F186" s="94"/>
      <c r="G186" s="100"/>
      <c r="H186" s="100"/>
      <c r="I186" s="101"/>
      <c r="J186" s="101"/>
      <c r="K186" s="96"/>
      <c r="L186" s="96"/>
      <c r="M186" s="97"/>
      <c r="N186" s="97"/>
      <c r="O186" s="97"/>
      <c r="P186" s="97"/>
      <c r="Q186" s="98"/>
      <c r="R186" s="99"/>
      <c r="S186" s="96"/>
      <c r="T186" s="92"/>
      <c r="U186" s="93"/>
    </row>
    <row r="187">
      <c r="A187" s="31"/>
      <c r="B187" s="94"/>
      <c r="C187" s="94"/>
      <c r="D187" s="94"/>
      <c r="E187" s="94"/>
      <c r="F187" s="94"/>
      <c r="G187" s="100"/>
      <c r="H187" s="100"/>
      <c r="I187" s="101"/>
      <c r="J187" s="101"/>
      <c r="K187" s="96"/>
      <c r="L187" s="96"/>
      <c r="M187" s="97"/>
      <c r="N187" s="97"/>
      <c r="O187" s="97"/>
      <c r="P187" s="97"/>
      <c r="Q187" s="98"/>
      <c r="R187" s="99"/>
      <c r="S187" s="96"/>
      <c r="T187" s="92"/>
      <c r="U187" s="93"/>
    </row>
    <row r="188">
      <c r="A188" s="31"/>
      <c r="B188" s="94"/>
      <c r="C188" s="94"/>
      <c r="D188" s="94"/>
      <c r="E188" s="94"/>
      <c r="F188" s="94"/>
      <c r="G188" s="100"/>
      <c r="H188" s="100"/>
      <c r="I188" s="101"/>
      <c r="J188" s="101"/>
      <c r="K188" s="96"/>
      <c r="L188" s="96"/>
      <c r="M188" s="97"/>
      <c r="N188" s="97"/>
      <c r="O188" s="97"/>
      <c r="P188" s="97"/>
      <c r="Q188" s="98"/>
      <c r="R188" s="99"/>
      <c r="S188" s="96"/>
      <c r="T188" s="92"/>
      <c r="U188" s="93"/>
    </row>
    <row r="189">
      <c r="A189" s="31"/>
      <c r="B189" s="94"/>
      <c r="C189" s="94"/>
      <c r="D189" s="94"/>
      <c r="E189" s="94"/>
      <c r="F189" s="94"/>
      <c r="G189" s="100"/>
      <c r="H189" s="100"/>
      <c r="I189" s="101"/>
      <c r="J189" s="101"/>
      <c r="K189" s="96"/>
      <c r="L189" s="96"/>
      <c r="M189" s="97"/>
      <c r="N189" s="97"/>
      <c r="O189" s="97"/>
      <c r="P189" s="97"/>
      <c r="Q189" s="98"/>
      <c r="R189" s="99"/>
      <c r="S189" s="96"/>
      <c r="T189" s="92"/>
      <c r="U189" s="93"/>
    </row>
    <row r="190">
      <c r="A190" s="31"/>
      <c r="B190" s="94"/>
      <c r="C190" s="94"/>
      <c r="D190" s="94"/>
      <c r="E190" s="94"/>
      <c r="F190" s="94"/>
      <c r="G190" s="100"/>
      <c r="H190" s="100"/>
      <c r="I190" s="101"/>
      <c r="J190" s="101"/>
      <c r="K190" s="96"/>
      <c r="L190" s="96"/>
      <c r="M190" s="97"/>
      <c r="N190" s="97"/>
      <c r="O190" s="97"/>
      <c r="P190" s="97"/>
      <c r="Q190" s="98"/>
      <c r="R190" s="99"/>
      <c r="S190" s="96"/>
      <c r="T190" s="92"/>
      <c r="U190" s="93"/>
    </row>
    <row r="191">
      <c r="A191" s="31"/>
      <c r="B191" s="94"/>
      <c r="C191" s="94"/>
      <c r="D191" s="94"/>
      <c r="E191" s="94"/>
      <c r="F191" s="94"/>
      <c r="G191" s="100"/>
      <c r="H191" s="100"/>
      <c r="I191" s="101"/>
      <c r="J191" s="101"/>
      <c r="K191" s="96"/>
      <c r="L191" s="96"/>
      <c r="M191" s="97"/>
      <c r="N191" s="97"/>
      <c r="O191" s="97"/>
      <c r="P191" s="97"/>
      <c r="Q191" s="98"/>
      <c r="R191" s="99"/>
      <c r="S191" s="96"/>
      <c r="T191" s="92"/>
      <c r="U191" s="93"/>
    </row>
    <row r="192">
      <c r="A192" s="31"/>
      <c r="B192" s="94"/>
      <c r="C192" s="94"/>
      <c r="D192" s="94"/>
      <c r="E192" s="94"/>
      <c r="F192" s="94"/>
      <c r="G192" s="100"/>
      <c r="H192" s="100"/>
      <c r="I192" s="101"/>
      <c r="J192" s="101"/>
      <c r="K192" s="96"/>
      <c r="L192" s="96"/>
      <c r="M192" s="97"/>
      <c r="N192" s="97"/>
      <c r="O192" s="97"/>
      <c r="P192" s="97"/>
      <c r="Q192" s="98"/>
      <c r="R192" s="99"/>
      <c r="S192" s="96"/>
      <c r="T192" s="92"/>
      <c r="U192" s="93"/>
    </row>
    <row r="193">
      <c r="A193" s="31"/>
      <c r="B193" s="94"/>
      <c r="C193" s="94"/>
      <c r="D193" s="94"/>
      <c r="E193" s="94"/>
      <c r="F193" s="94"/>
      <c r="G193" s="100"/>
      <c r="H193" s="100"/>
      <c r="I193" s="101"/>
      <c r="J193" s="101"/>
      <c r="K193" s="96"/>
      <c r="L193" s="96"/>
      <c r="M193" s="97"/>
      <c r="N193" s="97"/>
      <c r="O193" s="97"/>
      <c r="P193" s="97"/>
      <c r="Q193" s="98"/>
      <c r="R193" s="99"/>
      <c r="S193" s="96"/>
      <c r="T193" s="92"/>
      <c r="U193" s="93"/>
    </row>
    <row r="194">
      <c r="A194" s="31"/>
      <c r="B194" s="94"/>
      <c r="C194" s="94"/>
      <c r="D194" s="94"/>
      <c r="E194" s="94"/>
      <c r="F194" s="94"/>
      <c r="G194" s="100"/>
      <c r="H194" s="100"/>
      <c r="I194" s="101"/>
      <c r="J194" s="101"/>
      <c r="K194" s="96"/>
      <c r="L194" s="96"/>
      <c r="M194" s="97"/>
      <c r="N194" s="97"/>
      <c r="O194" s="97"/>
      <c r="P194" s="97"/>
      <c r="Q194" s="98"/>
      <c r="R194" s="99"/>
      <c r="S194" s="96"/>
      <c r="T194" s="92"/>
      <c r="U194" s="93"/>
    </row>
    <row r="195">
      <c r="A195" s="31"/>
      <c r="B195" s="94"/>
      <c r="C195" s="94"/>
      <c r="D195" s="94"/>
      <c r="E195" s="94"/>
      <c r="F195" s="94"/>
      <c r="G195" s="100"/>
      <c r="H195" s="100"/>
      <c r="I195" s="101"/>
      <c r="J195" s="101"/>
      <c r="K195" s="96"/>
      <c r="L195" s="96"/>
      <c r="M195" s="97"/>
      <c r="N195" s="97"/>
      <c r="O195" s="97"/>
      <c r="P195" s="97"/>
      <c r="Q195" s="98"/>
      <c r="R195" s="99"/>
      <c r="S195" s="96"/>
      <c r="T195" s="92"/>
      <c r="U195" s="93"/>
    </row>
    <row r="196">
      <c r="A196" s="31"/>
      <c r="B196" s="94"/>
      <c r="C196" s="94"/>
      <c r="D196" s="94"/>
      <c r="E196" s="94"/>
      <c r="F196" s="94"/>
      <c r="G196" s="100"/>
      <c r="H196" s="100"/>
      <c r="I196" s="101"/>
      <c r="J196" s="101"/>
      <c r="K196" s="96"/>
      <c r="L196" s="96"/>
      <c r="M196" s="97"/>
      <c r="N196" s="97"/>
      <c r="O196" s="97"/>
      <c r="P196" s="97"/>
      <c r="Q196" s="98"/>
      <c r="R196" s="99"/>
      <c r="S196" s="96"/>
      <c r="T196" s="92"/>
      <c r="U196" s="93"/>
    </row>
    <row r="197">
      <c r="A197" s="31"/>
      <c r="B197" s="94"/>
      <c r="C197" s="94"/>
      <c r="D197" s="94"/>
      <c r="E197" s="94"/>
      <c r="F197" s="94"/>
      <c r="G197" s="100"/>
      <c r="H197" s="100"/>
      <c r="I197" s="101"/>
      <c r="J197" s="101"/>
      <c r="K197" s="96"/>
      <c r="L197" s="96"/>
      <c r="M197" s="97"/>
      <c r="N197" s="97"/>
      <c r="O197" s="97"/>
      <c r="P197" s="97"/>
      <c r="Q197" s="98"/>
      <c r="R197" s="99"/>
      <c r="S197" s="96"/>
      <c r="T197" s="92"/>
      <c r="U197" s="93"/>
    </row>
    <row r="198">
      <c r="A198" s="31"/>
      <c r="B198" s="94"/>
      <c r="C198" s="94"/>
      <c r="D198" s="94"/>
      <c r="E198" s="94"/>
      <c r="F198" s="94"/>
      <c r="G198" s="100"/>
      <c r="H198" s="100"/>
      <c r="I198" s="101"/>
      <c r="J198" s="101"/>
      <c r="K198" s="96"/>
      <c r="L198" s="96"/>
      <c r="M198" s="97"/>
      <c r="N198" s="97"/>
      <c r="O198" s="97"/>
      <c r="P198" s="97"/>
      <c r="Q198" s="98"/>
      <c r="R198" s="99"/>
      <c r="S198" s="96"/>
      <c r="T198" s="92"/>
      <c r="U198" s="93"/>
    </row>
    <row r="199">
      <c r="A199" s="31"/>
      <c r="B199" s="94"/>
      <c r="C199" s="94"/>
      <c r="D199" s="94"/>
      <c r="E199" s="94"/>
      <c r="F199" s="94"/>
      <c r="G199" s="100"/>
      <c r="H199" s="100"/>
      <c r="I199" s="101"/>
      <c r="J199" s="101"/>
      <c r="K199" s="96"/>
      <c r="L199" s="96"/>
      <c r="M199" s="97"/>
      <c r="N199" s="97"/>
      <c r="O199" s="97"/>
      <c r="P199" s="97"/>
      <c r="Q199" s="98"/>
      <c r="R199" s="99"/>
      <c r="S199" s="96"/>
      <c r="T199" s="92"/>
      <c r="U199" s="93"/>
    </row>
    <row r="200">
      <c r="A200" s="31"/>
      <c r="B200" s="94"/>
      <c r="C200" s="94"/>
      <c r="D200" s="94"/>
      <c r="E200" s="94"/>
      <c r="F200" s="94"/>
      <c r="G200" s="100"/>
      <c r="H200" s="100"/>
      <c r="I200" s="101"/>
      <c r="J200" s="101"/>
      <c r="K200" s="96"/>
      <c r="L200" s="96"/>
      <c r="M200" s="97"/>
      <c r="N200" s="97"/>
      <c r="O200" s="97"/>
      <c r="P200" s="97"/>
      <c r="Q200" s="98"/>
      <c r="R200" s="99"/>
      <c r="S200" s="96"/>
      <c r="T200" s="92"/>
      <c r="U200" s="93"/>
    </row>
    <row r="201">
      <c r="A201" s="31"/>
      <c r="B201" s="94"/>
      <c r="C201" s="94"/>
      <c r="D201" s="94"/>
      <c r="E201" s="94"/>
      <c r="F201" s="94"/>
      <c r="G201" s="100"/>
      <c r="H201" s="100"/>
      <c r="I201" s="101"/>
      <c r="J201" s="101"/>
      <c r="K201" s="96"/>
      <c r="L201" s="96"/>
      <c r="M201" s="97"/>
      <c r="N201" s="97"/>
      <c r="O201" s="97"/>
      <c r="P201" s="97"/>
      <c r="Q201" s="98"/>
      <c r="R201" s="99"/>
      <c r="S201" s="96"/>
      <c r="T201" s="92"/>
      <c r="U201" s="93"/>
    </row>
    <row r="202">
      <c r="A202" s="31"/>
      <c r="B202" s="94"/>
      <c r="C202" s="94"/>
      <c r="D202" s="94"/>
      <c r="E202" s="94"/>
      <c r="F202" s="94"/>
      <c r="G202" s="100"/>
      <c r="H202" s="100"/>
      <c r="I202" s="101"/>
      <c r="J202" s="101"/>
      <c r="K202" s="96"/>
      <c r="L202" s="96"/>
      <c r="M202" s="97"/>
      <c r="N202" s="97"/>
      <c r="O202" s="97"/>
      <c r="P202" s="97"/>
      <c r="Q202" s="98"/>
      <c r="R202" s="99"/>
      <c r="S202" s="96"/>
      <c r="T202" s="92"/>
      <c r="U202" s="93"/>
    </row>
    <row r="203">
      <c r="A203" s="31"/>
      <c r="B203" s="94"/>
      <c r="C203" s="94"/>
      <c r="D203" s="94"/>
      <c r="E203" s="94"/>
      <c r="F203" s="94"/>
      <c r="G203" s="100"/>
      <c r="H203" s="100"/>
      <c r="I203" s="101"/>
      <c r="J203" s="101"/>
      <c r="K203" s="96"/>
      <c r="L203" s="96"/>
      <c r="M203" s="97"/>
      <c r="N203" s="97"/>
      <c r="O203" s="97"/>
      <c r="P203" s="97"/>
      <c r="Q203" s="98"/>
      <c r="R203" s="99"/>
      <c r="S203" s="96"/>
      <c r="T203" s="92"/>
      <c r="U203" s="93"/>
    </row>
    <row r="204">
      <c r="A204" s="31"/>
      <c r="B204" s="94"/>
      <c r="C204" s="94"/>
      <c r="D204" s="94"/>
      <c r="E204" s="94"/>
      <c r="F204" s="94"/>
      <c r="G204" s="100"/>
      <c r="H204" s="100"/>
      <c r="I204" s="101"/>
      <c r="J204" s="101"/>
      <c r="K204" s="96"/>
      <c r="L204" s="96"/>
      <c r="M204" s="97"/>
      <c r="N204" s="97"/>
      <c r="O204" s="97"/>
      <c r="P204" s="97"/>
      <c r="Q204" s="98"/>
      <c r="R204" s="99"/>
      <c r="S204" s="96"/>
      <c r="T204" s="92"/>
      <c r="U204" s="93"/>
    </row>
    <row r="205">
      <c r="A205" s="31"/>
      <c r="B205" s="94"/>
      <c r="C205" s="94"/>
      <c r="D205" s="94"/>
      <c r="E205" s="94"/>
      <c r="F205" s="94"/>
      <c r="G205" s="100"/>
      <c r="H205" s="100"/>
      <c r="I205" s="101"/>
      <c r="J205" s="101"/>
      <c r="K205" s="96"/>
      <c r="L205" s="96"/>
      <c r="M205" s="97"/>
      <c r="N205" s="97"/>
      <c r="O205" s="97"/>
      <c r="P205" s="97"/>
      <c r="Q205" s="98"/>
      <c r="R205" s="99"/>
      <c r="S205" s="96"/>
      <c r="T205" s="92"/>
      <c r="U205" s="93"/>
    </row>
    <row r="206">
      <c r="A206" s="31"/>
      <c r="B206" s="94"/>
      <c r="C206" s="94"/>
      <c r="D206" s="94"/>
      <c r="E206" s="94"/>
      <c r="F206" s="94"/>
      <c r="G206" s="100"/>
      <c r="H206" s="100"/>
      <c r="I206" s="101"/>
      <c r="J206" s="101"/>
      <c r="K206" s="96"/>
      <c r="L206" s="96"/>
      <c r="M206" s="97"/>
      <c r="N206" s="97"/>
      <c r="O206" s="97"/>
      <c r="P206" s="97"/>
      <c r="Q206" s="98"/>
      <c r="R206" s="99"/>
      <c r="S206" s="96"/>
      <c r="T206" s="92"/>
      <c r="U206" s="93"/>
    </row>
    <row r="207">
      <c r="A207" s="31"/>
      <c r="B207" s="94"/>
      <c r="C207" s="94"/>
      <c r="D207" s="94"/>
      <c r="E207" s="94"/>
      <c r="F207" s="94"/>
      <c r="G207" s="100"/>
      <c r="H207" s="100"/>
      <c r="I207" s="101"/>
      <c r="J207" s="101"/>
      <c r="K207" s="96"/>
      <c r="L207" s="96"/>
      <c r="M207" s="97"/>
      <c r="N207" s="97"/>
      <c r="O207" s="97"/>
      <c r="P207" s="97"/>
      <c r="Q207" s="98"/>
      <c r="R207" s="99"/>
      <c r="S207" s="96"/>
      <c r="T207" s="92"/>
      <c r="U207" s="93"/>
    </row>
    <row r="208">
      <c r="A208" s="31"/>
      <c r="B208" s="94"/>
      <c r="C208" s="94"/>
      <c r="D208" s="94"/>
      <c r="E208" s="94"/>
      <c r="F208" s="94"/>
      <c r="G208" s="100"/>
      <c r="H208" s="100"/>
      <c r="I208" s="101"/>
      <c r="J208" s="101"/>
      <c r="K208" s="96"/>
      <c r="L208" s="96"/>
      <c r="M208" s="97"/>
      <c r="N208" s="97"/>
      <c r="O208" s="97"/>
      <c r="P208" s="97"/>
      <c r="Q208" s="98"/>
      <c r="R208" s="99"/>
      <c r="S208" s="96"/>
      <c r="T208" s="92"/>
      <c r="U208" s="93"/>
    </row>
    <row r="209">
      <c r="A209" s="31"/>
      <c r="B209" s="94"/>
      <c r="C209" s="94"/>
      <c r="D209" s="94"/>
      <c r="E209" s="94"/>
      <c r="F209" s="94"/>
      <c r="G209" s="100"/>
      <c r="H209" s="100"/>
      <c r="I209" s="101"/>
      <c r="J209" s="101"/>
      <c r="K209" s="96"/>
      <c r="L209" s="96"/>
      <c r="M209" s="97"/>
      <c r="N209" s="97"/>
      <c r="O209" s="97"/>
      <c r="P209" s="97"/>
      <c r="Q209" s="98"/>
      <c r="R209" s="99"/>
      <c r="S209" s="96"/>
      <c r="T209" s="92"/>
      <c r="U209" s="93"/>
    </row>
    <row r="210">
      <c r="A210" s="31"/>
      <c r="B210" s="94"/>
      <c r="C210" s="94"/>
      <c r="D210" s="94"/>
      <c r="E210" s="94"/>
      <c r="F210" s="94"/>
      <c r="G210" s="100"/>
      <c r="H210" s="100"/>
      <c r="I210" s="101"/>
      <c r="J210" s="101"/>
      <c r="K210" s="96"/>
      <c r="L210" s="96"/>
      <c r="M210" s="97"/>
      <c r="N210" s="97"/>
      <c r="O210" s="97"/>
      <c r="P210" s="97"/>
      <c r="Q210" s="98"/>
      <c r="R210" s="99"/>
      <c r="S210" s="96"/>
      <c r="T210" s="92"/>
      <c r="U210" s="93"/>
    </row>
    <row r="211">
      <c r="A211" s="31"/>
      <c r="B211" s="94"/>
      <c r="C211" s="94"/>
      <c r="D211" s="94"/>
      <c r="E211" s="94"/>
      <c r="F211" s="94"/>
      <c r="G211" s="100"/>
      <c r="H211" s="100"/>
      <c r="I211" s="101"/>
      <c r="J211" s="101"/>
      <c r="K211" s="96"/>
      <c r="L211" s="96"/>
      <c r="M211" s="97"/>
      <c r="N211" s="97"/>
      <c r="O211" s="97"/>
      <c r="P211" s="97"/>
      <c r="Q211" s="98"/>
      <c r="R211" s="99"/>
      <c r="S211" s="96"/>
      <c r="T211" s="92"/>
      <c r="U211" s="93"/>
    </row>
    <row r="212">
      <c r="A212" s="31"/>
      <c r="B212" s="94"/>
      <c r="C212" s="94"/>
      <c r="D212" s="94"/>
      <c r="E212" s="94"/>
      <c r="F212" s="94"/>
      <c r="G212" s="100"/>
      <c r="H212" s="100"/>
      <c r="I212" s="101"/>
      <c r="J212" s="101"/>
      <c r="K212" s="96"/>
      <c r="L212" s="96"/>
      <c r="M212" s="97"/>
      <c r="N212" s="97"/>
      <c r="O212" s="97"/>
      <c r="P212" s="97"/>
      <c r="Q212" s="98"/>
      <c r="R212" s="99"/>
      <c r="S212" s="96"/>
      <c r="T212" s="92"/>
      <c r="U212" s="93"/>
    </row>
    <row r="213">
      <c r="A213" s="31"/>
      <c r="B213" s="94"/>
      <c r="C213" s="94"/>
      <c r="D213" s="94"/>
      <c r="E213" s="94"/>
      <c r="F213" s="94"/>
      <c r="G213" s="100"/>
      <c r="H213" s="100"/>
      <c r="I213" s="101"/>
      <c r="J213" s="101"/>
      <c r="K213" s="96"/>
      <c r="L213" s="96"/>
      <c r="M213" s="97"/>
      <c r="N213" s="97"/>
      <c r="O213" s="97"/>
      <c r="P213" s="97"/>
      <c r="Q213" s="98"/>
      <c r="R213" s="99"/>
      <c r="S213" s="96"/>
      <c r="T213" s="92"/>
      <c r="U213" s="93"/>
    </row>
    <row r="214">
      <c r="A214" s="31"/>
      <c r="B214" s="94"/>
      <c r="C214" s="94"/>
      <c r="D214" s="94"/>
      <c r="E214" s="94"/>
      <c r="F214" s="94"/>
      <c r="G214" s="100"/>
      <c r="H214" s="100"/>
      <c r="I214" s="101"/>
      <c r="J214" s="101"/>
      <c r="K214" s="96"/>
      <c r="L214" s="96"/>
      <c r="M214" s="97"/>
      <c r="N214" s="97"/>
      <c r="O214" s="97"/>
      <c r="P214" s="97"/>
      <c r="Q214" s="98"/>
      <c r="R214" s="99"/>
      <c r="S214" s="96"/>
      <c r="T214" s="92"/>
      <c r="U214" s="93"/>
    </row>
    <row r="215">
      <c r="A215" s="31"/>
      <c r="B215" s="94"/>
      <c r="C215" s="94"/>
      <c r="D215" s="94"/>
      <c r="E215" s="94"/>
      <c r="F215" s="94"/>
      <c r="G215" s="100"/>
      <c r="H215" s="100"/>
      <c r="I215" s="101"/>
      <c r="J215" s="101"/>
      <c r="K215" s="96"/>
      <c r="L215" s="96"/>
      <c r="M215" s="97"/>
      <c r="N215" s="97"/>
      <c r="O215" s="97"/>
      <c r="P215" s="97"/>
      <c r="Q215" s="98"/>
      <c r="R215" s="99"/>
      <c r="S215" s="96"/>
      <c r="T215" s="92"/>
      <c r="U215" s="93"/>
    </row>
    <row r="216">
      <c r="A216" s="31"/>
      <c r="B216" s="94"/>
      <c r="C216" s="94"/>
      <c r="D216" s="94"/>
      <c r="E216" s="94"/>
      <c r="F216" s="94"/>
      <c r="G216" s="100"/>
      <c r="H216" s="100"/>
      <c r="I216" s="101"/>
      <c r="J216" s="101"/>
      <c r="K216" s="96"/>
      <c r="L216" s="96"/>
      <c r="M216" s="97"/>
      <c r="N216" s="97"/>
      <c r="O216" s="97"/>
      <c r="P216" s="97"/>
      <c r="Q216" s="98"/>
      <c r="R216" s="99"/>
      <c r="S216" s="96"/>
      <c r="T216" s="92"/>
      <c r="U216" s="93"/>
    </row>
    <row r="217">
      <c r="A217" s="31"/>
      <c r="B217" s="94"/>
      <c r="C217" s="94"/>
      <c r="D217" s="94"/>
      <c r="E217" s="94"/>
      <c r="F217" s="94"/>
      <c r="G217" s="100"/>
      <c r="H217" s="100"/>
      <c r="I217" s="101"/>
      <c r="J217" s="101"/>
      <c r="K217" s="96"/>
      <c r="L217" s="96"/>
      <c r="M217" s="97"/>
      <c r="N217" s="97"/>
      <c r="O217" s="97"/>
      <c r="P217" s="97"/>
      <c r="Q217" s="98"/>
      <c r="R217" s="99"/>
      <c r="S217" s="96"/>
      <c r="T217" s="92"/>
      <c r="U217" s="93"/>
    </row>
    <row r="218">
      <c r="A218" s="31"/>
      <c r="B218" s="94"/>
      <c r="C218" s="94"/>
      <c r="D218" s="94"/>
      <c r="E218" s="94"/>
      <c r="F218" s="94"/>
      <c r="G218" s="100"/>
      <c r="H218" s="100"/>
      <c r="I218" s="101"/>
      <c r="J218" s="101"/>
      <c r="K218" s="96"/>
      <c r="L218" s="96"/>
      <c r="M218" s="97"/>
      <c r="N218" s="97"/>
      <c r="O218" s="97"/>
      <c r="P218" s="97"/>
      <c r="Q218" s="98"/>
      <c r="R218" s="99"/>
      <c r="S218" s="96"/>
      <c r="T218" s="92"/>
      <c r="U218" s="93"/>
    </row>
    <row r="219">
      <c r="A219" s="31"/>
      <c r="B219" s="94"/>
      <c r="C219" s="94"/>
      <c r="D219" s="94"/>
      <c r="E219" s="94"/>
      <c r="F219" s="94"/>
      <c r="G219" s="100"/>
      <c r="H219" s="100"/>
      <c r="I219" s="101"/>
      <c r="J219" s="101"/>
      <c r="K219" s="96"/>
      <c r="L219" s="96"/>
      <c r="M219" s="97"/>
      <c r="N219" s="97"/>
      <c r="O219" s="97"/>
      <c r="P219" s="97"/>
      <c r="Q219" s="98"/>
      <c r="R219" s="99"/>
      <c r="S219" s="96"/>
      <c r="T219" s="92"/>
      <c r="U219" s="93"/>
    </row>
    <row r="220">
      <c r="A220" s="31"/>
      <c r="B220" s="94"/>
      <c r="C220" s="94"/>
      <c r="D220" s="94"/>
      <c r="E220" s="94"/>
      <c r="F220" s="94"/>
      <c r="G220" s="100"/>
      <c r="H220" s="100"/>
      <c r="I220" s="101"/>
      <c r="J220" s="101"/>
      <c r="K220" s="96"/>
      <c r="L220" s="96"/>
      <c r="M220" s="97"/>
      <c r="N220" s="97"/>
      <c r="O220" s="97"/>
      <c r="P220" s="97"/>
      <c r="Q220" s="98"/>
      <c r="R220" s="99"/>
      <c r="S220" s="96"/>
      <c r="T220" s="92"/>
      <c r="U220" s="93"/>
    </row>
    <row r="221">
      <c r="A221" s="31"/>
      <c r="B221" s="94"/>
      <c r="C221" s="94"/>
      <c r="D221" s="94"/>
      <c r="E221" s="94"/>
      <c r="F221" s="94"/>
      <c r="G221" s="100"/>
      <c r="H221" s="100"/>
      <c r="I221" s="101"/>
      <c r="J221" s="101"/>
      <c r="K221" s="96"/>
      <c r="L221" s="96"/>
      <c r="M221" s="97"/>
      <c r="N221" s="97"/>
      <c r="O221" s="97"/>
      <c r="P221" s="97"/>
      <c r="Q221" s="98"/>
      <c r="R221" s="99"/>
      <c r="S221" s="96"/>
      <c r="T221" s="92"/>
      <c r="U221" s="93"/>
    </row>
    <row r="222">
      <c r="A222" s="31"/>
      <c r="B222" s="94"/>
      <c r="C222" s="94"/>
      <c r="D222" s="94"/>
      <c r="E222" s="94"/>
      <c r="F222" s="94"/>
      <c r="G222" s="100"/>
      <c r="H222" s="100"/>
      <c r="I222" s="101"/>
      <c r="J222" s="101"/>
      <c r="K222" s="96"/>
      <c r="L222" s="96"/>
      <c r="M222" s="97"/>
      <c r="N222" s="97"/>
      <c r="O222" s="97"/>
      <c r="P222" s="97"/>
      <c r="Q222" s="98"/>
      <c r="R222" s="99"/>
      <c r="S222" s="96"/>
      <c r="T222" s="92"/>
      <c r="U222" s="93"/>
    </row>
    <row r="223">
      <c r="A223" s="31"/>
      <c r="B223" s="94"/>
      <c r="C223" s="94"/>
      <c r="D223" s="94"/>
      <c r="E223" s="94"/>
      <c r="F223" s="94"/>
      <c r="G223" s="100"/>
      <c r="H223" s="100"/>
      <c r="I223" s="101"/>
      <c r="J223" s="101"/>
      <c r="K223" s="96"/>
      <c r="L223" s="96"/>
      <c r="M223" s="97"/>
      <c r="N223" s="97"/>
      <c r="O223" s="97"/>
      <c r="P223" s="97"/>
      <c r="Q223" s="98"/>
      <c r="R223" s="99"/>
      <c r="S223" s="96"/>
      <c r="T223" s="92"/>
      <c r="U223" s="93"/>
    </row>
    <row r="224">
      <c r="A224" s="31"/>
      <c r="B224" s="94"/>
      <c r="C224" s="94"/>
      <c r="D224" s="94"/>
      <c r="E224" s="94"/>
      <c r="F224" s="94"/>
      <c r="G224" s="100"/>
      <c r="H224" s="100"/>
      <c r="I224" s="101"/>
      <c r="J224" s="101"/>
      <c r="K224" s="96"/>
      <c r="L224" s="96"/>
      <c r="M224" s="97"/>
      <c r="N224" s="97"/>
      <c r="O224" s="97"/>
      <c r="P224" s="97"/>
      <c r="Q224" s="98"/>
      <c r="R224" s="99"/>
      <c r="S224" s="96"/>
      <c r="T224" s="92"/>
      <c r="U224" s="93"/>
    </row>
    <row r="225">
      <c r="A225" s="31"/>
      <c r="B225" s="94"/>
      <c r="C225" s="94"/>
      <c r="D225" s="94"/>
      <c r="E225" s="94"/>
      <c r="F225" s="94"/>
      <c r="G225" s="100"/>
      <c r="H225" s="100"/>
      <c r="I225" s="101"/>
      <c r="J225" s="101"/>
      <c r="K225" s="96"/>
      <c r="L225" s="96"/>
      <c r="M225" s="97"/>
      <c r="N225" s="97"/>
      <c r="O225" s="97"/>
      <c r="P225" s="97"/>
      <c r="Q225" s="98"/>
      <c r="R225" s="99"/>
      <c r="S225" s="96"/>
      <c r="T225" s="92"/>
      <c r="U225" s="93"/>
    </row>
    <row r="226">
      <c r="A226" s="31"/>
      <c r="B226" s="94"/>
      <c r="C226" s="94"/>
      <c r="D226" s="94"/>
      <c r="E226" s="94"/>
      <c r="F226" s="94"/>
      <c r="G226" s="100"/>
      <c r="H226" s="100"/>
      <c r="I226" s="101"/>
      <c r="J226" s="101"/>
      <c r="K226" s="96"/>
      <c r="L226" s="96"/>
      <c r="M226" s="97"/>
      <c r="N226" s="97"/>
      <c r="O226" s="97"/>
      <c r="P226" s="97"/>
      <c r="Q226" s="98"/>
      <c r="R226" s="99"/>
      <c r="S226" s="96"/>
      <c r="T226" s="92"/>
      <c r="U226" s="93"/>
    </row>
    <row r="227">
      <c r="A227" s="31"/>
      <c r="B227" s="94"/>
      <c r="C227" s="94"/>
      <c r="D227" s="94"/>
      <c r="E227" s="94"/>
      <c r="F227" s="94"/>
      <c r="G227" s="100"/>
      <c r="H227" s="100"/>
      <c r="I227" s="101"/>
      <c r="J227" s="101"/>
      <c r="K227" s="96"/>
      <c r="L227" s="96"/>
      <c r="M227" s="97"/>
      <c r="N227" s="97"/>
      <c r="O227" s="97"/>
      <c r="P227" s="97"/>
      <c r="Q227" s="98"/>
      <c r="R227" s="99"/>
      <c r="S227" s="96"/>
      <c r="T227" s="92"/>
      <c r="U227" s="93"/>
    </row>
    <row r="228">
      <c r="A228" s="31"/>
      <c r="B228" s="94"/>
      <c r="C228" s="94"/>
      <c r="D228" s="94"/>
      <c r="E228" s="94"/>
      <c r="F228" s="94"/>
      <c r="G228" s="100"/>
      <c r="H228" s="100"/>
      <c r="I228" s="101"/>
      <c r="J228" s="101"/>
      <c r="K228" s="96"/>
      <c r="L228" s="96"/>
      <c r="M228" s="97"/>
      <c r="N228" s="97"/>
      <c r="O228" s="97"/>
      <c r="P228" s="97"/>
      <c r="Q228" s="98"/>
      <c r="R228" s="99"/>
      <c r="S228" s="96"/>
      <c r="T228" s="92"/>
      <c r="U228" s="93"/>
    </row>
    <row r="229">
      <c r="A229" s="31"/>
      <c r="B229" s="94"/>
      <c r="C229" s="94"/>
      <c r="D229" s="94"/>
      <c r="E229" s="94"/>
      <c r="F229" s="94"/>
      <c r="G229" s="100"/>
      <c r="H229" s="100"/>
      <c r="I229" s="101"/>
      <c r="J229" s="101"/>
      <c r="K229" s="96"/>
      <c r="L229" s="96"/>
      <c r="M229" s="97"/>
      <c r="N229" s="97"/>
      <c r="O229" s="97"/>
      <c r="P229" s="97"/>
      <c r="Q229" s="98"/>
      <c r="R229" s="99"/>
      <c r="S229" s="96"/>
      <c r="T229" s="92"/>
      <c r="U229" s="93"/>
    </row>
    <row r="230">
      <c r="A230" s="31"/>
      <c r="B230" s="94"/>
      <c r="C230" s="94"/>
      <c r="D230" s="94"/>
      <c r="E230" s="94"/>
      <c r="F230" s="94"/>
      <c r="G230" s="100"/>
      <c r="H230" s="100"/>
      <c r="I230" s="101"/>
      <c r="J230" s="101"/>
      <c r="K230" s="96"/>
      <c r="L230" s="96"/>
      <c r="M230" s="97"/>
      <c r="N230" s="97"/>
      <c r="O230" s="97"/>
      <c r="P230" s="97"/>
      <c r="Q230" s="98"/>
      <c r="R230" s="99"/>
      <c r="S230" s="96"/>
      <c r="T230" s="92"/>
      <c r="U230" s="93"/>
    </row>
    <row r="231">
      <c r="A231" s="31"/>
      <c r="B231" s="94"/>
      <c r="C231" s="94"/>
      <c r="D231" s="94"/>
      <c r="E231" s="94"/>
      <c r="F231" s="94"/>
      <c r="G231" s="100"/>
      <c r="H231" s="100"/>
      <c r="I231" s="101"/>
      <c r="J231" s="101"/>
      <c r="K231" s="96"/>
      <c r="L231" s="96"/>
      <c r="M231" s="97"/>
      <c r="N231" s="97"/>
      <c r="O231" s="97"/>
      <c r="P231" s="97"/>
      <c r="Q231" s="98"/>
      <c r="R231" s="99"/>
      <c r="S231" s="96"/>
      <c r="T231" s="92"/>
      <c r="U231" s="93"/>
    </row>
    <row r="232">
      <c r="A232" s="31"/>
      <c r="B232" s="94"/>
      <c r="C232" s="94"/>
      <c r="D232" s="94"/>
      <c r="E232" s="94"/>
      <c r="F232" s="94"/>
      <c r="G232" s="100"/>
      <c r="H232" s="100"/>
      <c r="I232" s="101"/>
      <c r="J232" s="101"/>
      <c r="K232" s="96"/>
      <c r="L232" s="96"/>
      <c r="M232" s="97"/>
      <c r="N232" s="97"/>
      <c r="O232" s="97"/>
      <c r="P232" s="97"/>
      <c r="Q232" s="98"/>
      <c r="R232" s="99"/>
      <c r="S232" s="96"/>
      <c r="T232" s="92"/>
      <c r="U232" s="93"/>
    </row>
    <row r="233">
      <c r="A233" s="31"/>
      <c r="B233" s="94"/>
      <c r="C233" s="94"/>
      <c r="D233" s="94"/>
      <c r="E233" s="94"/>
      <c r="F233" s="94"/>
      <c r="G233" s="100"/>
      <c r="H233" s="100"/>
      <c r="I233" s="101"/>
      <c r="J233" s="101"/>
      <c r="K233" s="96"/>
      <c r="L233" s="96"/>
      <c r="M233" s="97"/>
      <c r="N233" s="97"/>
      <c r="O233" s="97"/>
      <c r="P233" s="97"/>
      <c r="Q233" s="98"/>
      <c r="R233" s="99"/>
      <c r="S233" s="96"/>
      <c r="T233" s="92"/>
      <c r="U233" s="93"/>
    </row>
    <row r="234">
      <c r="A234" s="31"/>
      <c r="B234" s="94"/>
      <c r="C234" s="94"/>
      <c r="D234" s="94"/>
      <c r="E234" s="94"/>
      <c r="F234" s="94"/>
      <c r="G234" s="100"/>
      <c r="H234" s="100"/>
      <c r="I234" s="101"/>
      <c r="J234" s="101"/>
      <c r="K234" s="96"/>
      <c r="L234" s="96"/>
      <c r="M234" s="97"/>
      <c r="N234" s="97"/>
      <c r="O234" s="97"/>
      <c r="P234" s="97"/>
      <c r="Q234" s="98"/>
      <c r="R234" s="99"/>
      <c r="S234" s="96"/>
      <c r="T234" s="92"/>
      <c r="U234" s="93"/>
    </row>
    <row r="235">
      <c r="A235" s="31"/>
      <c r="B235" s="94"/>
      <c r="C235" s="94"/>
      <c r="D235" s="94"/>
      <c r="E235" s="94"/>
      <c r="F235" s="94"/>
      <c r="G235" s="100"/>
      <c r="H235" s="100"/>
      <c r="I235" s="101"/>
      <c r="J235" s="101"/>
      <c r="K235" s="96"/>
      <c r="L235" s="96"/>
      <c r="M235" s="97"/>
      <c r="N235" s="97"/>
      <c r="O235" s="97"/>
      <c r="P235" s="97"/>
      <c r="Q235" s="98"/>
      <c r="R235" s="99"/>
      <c r="S235" s="96"/>
      <c r="T235" s="92"/>
      <c r="U235" s="93"/>
    </row>
    <row r="236">
      <c r="A236" s="31"/>
      <c r="B236" s="94"/>
      <c r="C236" s="94"/>
      <c r="D236" s="94"/>
      <c r="E236" s="94"/>
      <c r="F236" s="94"/>
      <c r="G236" s="100"/>
      <c r="H236" s="100"/>
      <c r="I236" s="101"/>
      <c r="J236" s="101"/>
      <c r="K236" s="96"/>
      <c r="L236" s="96"/>
      <c r="M236" s="97"/>
      <c r="N236" s="97"/>
      <c r="O236" s="97"/>
      <c r="P236" s="97"/>
      <c r="Q236" s="98"/>
      <c r="R236" s="99"/>
      <c r="S236" s="96"/>
      <c r="T236" s="92"/>
      <c r="U236" s="93"/>
    </row>
    <row r="237">
      <c r="A237" s="31"/>
      <c r="B237" s="94"/>
      <c r="C237" s="94"/>
      <c r="D237" s="94"/>
      <c r="E237" s="94"/>
      <c r="F237" s="94"/>
      <c r="G237" s="100"/>
      <c r="H237" s="100"/>
      <c r="I237" s="101"/>
      <c r="J237" s="101"/>
      <c r="K237" s="96"/>
      <c r="L237" s="96"/>
      <c r="M237" s="97"/>
      <c r="N237" s="97"/>
      <c r="O237" s="97"/>
      <c r="P237" s="97"/>
      <c r="Q237" s="98"/>
      <c r="R237" s="99"/>
      <c r="S237" s="96"/>
      <c r="T237" s="92"/>
      <c r="U237" s="93"/>
    </row>
    <row r="238">
      <c r="A238" s="31"/>
      <c r="B238" s="94"/>
      <c r="C238" s="94"/>
      <c r="D238" s="94"/>
      <c r="E238" s="94"/>
      <c r="F238" s="94"/>
      <c r="G238" s="100"/>
      <c r="H238" s="100"/>
      <c r="I238" s="101"/>
      <c r="J238" s="101"/>
      <c r="K238" s="96"/>
      <c r="L238" s="96"/>
      <c r="M238" s="97"/>
      <c r="N238" s="97"/>
      <c r="O238" s="97"/>
      <c r="P238" s="97"/>
      <c r="Q238" s="98"/>
      <c r="R238" s="99"/>
      <c r="S238" s="96"/>
      <c r="T238" s="92"/>
      <c r="U238" s="93"/>
    </row>
    <row r="239">
      <c r="A239" s="31"/>
      <c r="B239" s="94"/>
      <c r="C239" s="94"/>
      <c r="D239" s="94"/>
      <c r="E239" s="94"/>
      <c r="F239" s="94"/>
      <c r="G239" s="100"/>
      <c r="H239" s="100"/>
      <c r="I239" s="101"/>
      <c r="J239" s="101"/>
      <c r="K239" s="96"/>
      <c r="L239" s="96"/>
      <c r="M239" s="97"/>
      <c r="N239" s="97"/>
      <c r="O239" s="97"/>
      <c r="P239" s="97"/>
      <c r="Q239" s="98"/>
      <c r="R239" s="99"/>
      <c r="S239" s="96"/>
      <c r="T239" s="92"/>
      <c r="U239" s="93"/>
    </row>
    <row r="240">
      <c r="A240" s="31"/>
      <c r="B240" s="94"/>
      <c r="C240" s="94"/>
      <c r="D240" s="94"/>
      <c r="E240" s="94"/>
      <c r="F240" s="94"/>
      <c r="G240" s="100"/>
      <c r="H240" s="100"/>
      <c r="I240" s="101"/>
      <c r="J240" s="101"/>
      <c r="K240" s="96"/>
      <c r="L240" s="96"/>
      <c r="M240" s="97"/>
      <c r="N240" s="97"/>
      <c r="O240" s="97"/>
      <c r="P240" s="97"/>
      <c r="Q240" s="98"/>
      <c r="R240" s="99"/>
      <c r="S240" s="96"/>
      <c r="T240" s="92"/>
      <c r="U240" s="93"/>
    </row>
    <row r="241">
      <c r="A241" s="31"/>
      <c r="B241" s="94"/>
      <c r="C241" s="94"/>
      <c r="D241" s="94"/>
      <c r="E241" s="94"/>
      <c r="F241" s="94"/>
      <c r="G241" s="100"/>
      <c r="H241" s="100"/>
      <c r="I241" s="101"/>
      <c r="J241" s="101"/>
      <c r="K241" s="96"/>
      <c r="L241" s="96"/>
      <c r="M241" s="97"/>
      <c r="N241" s="97"/>
      <c r="O241" s="97"/>
      <c r="P241" s="97"/>
      <c r="Q241" s="98"/>
      <c r="R241" s="99"/>
      <c r="S241" s="96"/>
      <c r="T241" s="92"/>
      <c r="U241" s="93"/>
    </row>
    <row r="242">
      <c r="A242" s="31"/>
      <c r="B242" s="94"/>
      <c r="C242" s="94"/>
      <c r="D242" s="94"/>
      <c r="E242" s="94"/>
      <c r="F242" s="94"/>
      <c r="G242" s="100"/>
      <c r="H242" s="100"/>
      <c r="I242" s="101"/>
      <c r="J242" s="101"/>
      <c r="K242" s="96"/>
      <c r="L242" s="96"/>
      <c r="M242" s="97"/>
      <c r="N242" s="97"/>
      <c r="O242" s="97"/>
      <c r="P242" s="97"/>
      <c r="Q242" s="98"/>
      <c r="R242" s="99"/>
      <c r="S242" s="96"/>
      <c r="T242" s="92"/>
      <c r="U242" s="93"/>
    </row>
    <row r="243">
      <c r="A243" s="31"/>
      <c r="B243" s="94"/>
      <c r="C243" s="94"/>
      <c r="D243" s="94"/>
      <c r="E243" s="94"/>
      <c r="F243" s="94"/>
      <c r="G243" s="100"/>
      <c r="H243" s="100"/>
      <c r="I243" s="101"/>
      <c r="J243" s="101"/>
      <c r="K243" s="96"/>
      <c r="L243" s="96"/>
      <c r="M243" s="97"/>
      <c r="N243" s="97"/>
      <c r="O243" s="97"/>
      <c r="P243" s="97"/>
      <c r="Q243" s="98"/>
      <c r="R243" s="99"/>
      <c r="S243" s="96"/>
      <c r="T243" s="92"/>
      <c r="U243" s="93"/>
    </row>
    <row r="244">
      <c r="A244" s="31"/>
      <c r="B244" s="94"/>
      <c r="C244" s="94"/>
      <c r="D244" s="94"/>
      <c r="E244" s="94"/>
      <c r="F244" s="94"/>
      <c r="G244" s="100"/>
      <c r="H244" s="100"/>
      <c r="I244" s="101"/>
      <c r="J244" s="101"/>
      <c r="K244" s="96"/>
      <c r="L244" s="96"/>
      <c r="M244" s="97"/>
      <c r="N244" s="97"/>
      <c r="O244" s="97"/>
      <c r="P244" s="97"/>
      <c r="Q244" s="98"/>
      <c r="R244" s="99"/>
      <c r="S244" s="96"/>
      <c r="T244" s="92"/>
      <c r="U244" s="93"/>
    </row>
    <row r="245">
      <c r="A245" s="31"/>
      <c r="B245" s="94"/>
      <c r="C245" s="94"/>
      <c r="D245" s="94"/>
      <c r="E245" s="94"/>
      <c r="F245" s="94"/>
      <c r="G245" s="100"/>
      <c r="H245" s="100"/>
      <c r="I245" s="101"/>
      <c r="J245" s="101"/>
      <c r="K245" s="96"/>
      <c r="L245" s="96"/>
      <c r="M245" s="97"/>
      <c r="N245" s="97"/>
      <c r="O245" s="97"/>
      <c r="P245" s="97"/>
      <c r="Q245" s="98"/>
      <c r="R245" s="99"/>
      <c r="S245" s="96"/>
      <c r="T245" s="92"/>
      <c r="U245" s="93"/>
    </row>
    <row r="246">
      <c r="A246" s="31"/>
      <c r="B246" s="94"/>
      <c r="C246" s="94"/>
      <c r="D246" s="94"/>
      <c r="E246" s="94"/>
      <c r="F246" s="94"/>
      <c r="G246" s="100"/>
      <c r="H246" s="100"/>
      <c r="I246" s="101"/>
      <c r="J246" s="101"/>
      <c r="K246" s="96"/>
      <c r="L246" s="96"/>
      <c r="M246" s="97"/>
      <c r="N246" s="97"/>
      <c r="O246" s="97"/>
      <c r="P246" s="97"/>
      <c r="Q246" s="98"/>
      <c r="R246" s="99"/>
      <c r="S246" s="96"/>
      <c r="T246" s="92"/>
      <c r="U246" s="93"/>
    </row>
    <row r="247">
      <c r="A247" s="31"/>
      <c r="B247" s="94"/>
      <c r="C247" s="94"/>
      <c r="D247" s="94"/>
      <c r="E247" s="94"/>
      <c r="F247" s="94"/>
      <c r="G247" s="100"/>
      <c r="H247" s="100"/>
      <c r="I247" s="101"/>
      <c r="J247" s="101"/>
      <c r="K247" s="96"/>
      <c r="L247" s="96"/>
      <c r="M247" s="97"/>
      <c r="N247" s="97"/>
      <c r="O247" s="97"/>
      <c r="P247" s="97"/>
      <c r="Q247" s="98"/>
      <c r="R247" s="99"/>
      <c r="S247" s="96"/>
      <c r="T247" s="92"/>
      <c r="U247" s="93"/>
    </row>
    <row r="248">
      <c r="A248" s="31"/>
      <c r="B248" s="94"/>
      <c r="C248" s="94"/>
      <c r="D248" s="94"/>
      <c r="E248" s="94"/>
      <c r="F248" s="94"/>
      <c r="G248" s="100"/>
      <c r="H248" s="100"/>
      <c r="I248" s="101"/>
      <c r="J248" s="101"/>
      <c r="K248" s="96"/>
      <c r="L248" s="96"/>
      <c r="M248" s="97"/>
      <c r="N248" s="97"/>
      <c r="O248" s="97"/>
      <c r="P248" s="97"/>
      <c r="Q248" s="98"/>
      <c r="R248" s="99"/>
      <c r="S248" s="96"/>
      <c r="T248" s="92"/>
      <c r="U248" s="93"/>
    </row>
    <row r="249">
      <c r="A249" s="31"/>
      <c r="B249" s="94"/>
      <c r="C249" s="94"/>
      <c r="D249" s="94"/>
      <c r="E249" s="94"/>
      <c r="F249" s="94"/>
      <c r="G249" s="100"/>
      <c r="H249" s="100"/>
      <c r="I249" s="101"/>
      <c r="J249" s="101"/>
      <c r="K249" s="96"/>
      <c r="L249" s="96"/>
      <c r="M249" s="97"/>
      <c r="N249" s="97"/>
      <c r="O249" s="97"/>
      <c r="P249" s="97"/>
      <c r="Q249" s="98"/>
      <c r="R249" s="99"/>
      <c r="S249" s="96"/>
      <c r="T249" s="92"/>
      <c r="U249" s="93"/>
    </row>
    <row r="250">
      <c r="A250" s="31"/>
      <c r="B250" s="94"/>
      <c r="C250" s="94"/>
      <c r="D250" s="94"/>
      <c r="E250" s="94"/>
      <c r="F250" s="94"/>
      <c r="G250" s="100"/>
      <c r="H250" s="100"/>
      <c r="I250" s="101"/>
      <c r="J250" s="101"/>
      <c r="K250" s="96"/>
      <c r="L250" s="96"/>
      <c r="M250" s="97"/>
      <c r="N250" s="97"/>
      <c r="O250" s="97"/>
      <c r="P250" s="97"/>
      <c r="Q250" s="98"/>
      <c r="R250" s="99"/>
      <c r="S250" s="96"/>
      <c r="T250" s="92"/>
      <c r="U250" s="93"/>
    </row>
    <row r="251">
      <c r="A251" s="31"/>
      <c r="B251" s="94"/>
      <c r="C251" s="94"/>
      <c r="D251" s="94"/>
      <c r="E251" s="94"/>
      <c r="F251" s="94"/>
      <c r="G251" s="100"/>
      <c r="H251" s="100"/>
      <c r="I251" s="101"/>
      <c r="J251" s="101"/>
      <c r="K251" s="96"/>
      <c r="L251" s="96"/>
      <c r="M251" s="97"/>
      <c r="N251" s="97"/>
      <c r="O251" s="97"/>
      <c r="P251" s="97"/>
      <c r="Q251" s="98"/>
      <c r="R251" s="99"/>
      <c r="S251" s="96"/>
      <c r="T251" s="92"/>
      <c r="U251" s="93"/>
    </row>
    <row r="252">
      <c r="A252" s="31"/>
      <c r="B252" s="94"/>
      <c r="C252" s="94"/>
      <c r="D252" s="94"/>
      <c r="E252" s="94"/>
      <c r="F252" s="94"/>
      <c r="G252" s="100"/>
      <c r="H252" s="100"/>
      <c r="I252" s="101"/>
      <c r="J252" s="101"/>
      <c r="K252" s="96"/>
      <c r="L252" s="96"/>
      <c r="M252" s="97"/>
      <c r="N252" s="97"/>
      <c r="O252" s="97"/>
      <c r="P252" s="97"/>
      <c r="Q252" s="98"/>
      <c r="R252" s="99"/>
      <c r="S252" s="96"/>
      <c r="T252" s="92"/>
      <c r="U252" s="93"/>
    </row>
    <row r="253">
      <c r="A253" s="31"/>
      <c r="B253" s="94"/>
      <c r="C253" s="94"/>
      <c r="D253" s="94"/>
      <c r="E253" s="94"/>
      <c r="F253" s="94"/>
      <c r="G253" s="100"/>
      <c r="H253" s="100"/>
      <c r="I253" s="101"/>
      <c r="J253" s="101"/>
      <c r="K253" s="96"/>
      <c r="L253" s="96"/>
      <c r="M253" s="97"/>
      <c r="N253" s="97"/>
      <c r="O253" s="97"/>
      <c r="P253" s="97"/>
      <c r="Q253" s="98"/>
      <c r="R253" s="99"/>
      <c r="S253" s="96"/>
      <c r="T253" s="92"/>
      <c r="U253" s="93"/>
    </row>
    <row r="254">
      <c r="A254" s="31"/>
      <c r="B254" s="94"/>
      <c r="C254" s="94"/>
      <c r="D254" s="94"/>
      <c r="E254" s="94"/>
      <c r="F254" s="94"/>
      <c r="G254" s="100"/>
      <c r="H254" s="100"/>
      <c r="I254" s="101"/>
      <c r="J254" s="101"/>
      <c r="K254" s="96"/>
      <c r="L254" s="96"/>
      <c r="M254" s="97"/>
      <c r="N254" s="97"/>
      <c r="O254" s="97"/>
      <c r="P254" s="97"/>
      <c r="Q254" s="98"/>
      <c r="R254" s="99"/>
      <c r="S254" s="96"/>
      <c r="T254" s="92"/>
      <c r="U254" s="93"/>
    </row>
    <row r="255">
      <c r="A255" s="31"/>
      <c r="B255" s="94"/>
      <c r="C255" s="94"/>
      <c r="D255" s="94"/>
      <c r="E255" s="94"/>
      <c r="F255" s="94"/>
      <c r="G255" s="100"/>
      <c r="H255" s="100"/>
      <c r="I255" s="101"/>
      <c r="J255" s="101"/>
      <c r="K255" s="96"/>
      <c r="L255" s="96"/>
      <c r="M255" s="97"/>
      <c r="N255" s="97"/>
      <c r="O255" s="97"/>
      <c r="P255" s="97"/>
      <c r="Q255" s="98"/>
      <c r="R255" s="99"/>
      <c r="S255" s="96"/>
      <c r="T255" s="92"/>
      <c r="U255" s="93"/>
    </row>
    <row r="256">
      <c r="A256" s="31"/>
      <c r="B256" s="94"/>
      <c r="C256" s="94"/>
      <c r="D256" s="94"/>
      <c r="E256" s="94"/>
      <c r="F256" s="94"/>
      <c r="G256" s="100"/>
      <c r="H256" s="100"/>
      <c r="I256" s="101"/>
      <c r="J256" s="101"/>
      <c r="K256" s="96"/>
      <c r="L256" s="96"/>
      <c r="M256" s="97"/>
      <c r="N256" s="97"/>
      <c r="O256" s="97"/>
      <c r="P256" s="97"/>
      <c r="Q256" s="98"/>
      <c r="R256" s="99"/>
      <c r="S256" s="96"/>
      <c r="T256" s="92"/>
      <c r="U256" s="93"/>
    </row>
    <row r="257">
      <c r="A257" s="31"/>
      <c r="B257" s="94"/>
      <c r="C257" s="94"/>
      <c r="D257" s="94"/>
      <c r="E257" s="94"/>
      <c r="F257" s="94"/>
      <c r="G257" s="100"/>
      <c r="H257" s="100"/>
      <c r="I257" s="101"/>
      <c r="J257" s="101"/>
      <c r="K257" s="96"/>
      <c r="L257" s="96"/>
      <c r="M257" s="97"/>
      <c r="N257" s="97"/>
      <c r="O257" s="97"/>
      <c r="P257" s="97"/>
      <c r="Q257" s="98"/>
      <c r="R257" s="99"/>
      <c r="S257" s="96"/>
      <c r="T257" s="92"/>
      <c r="U257" s="93"/>
    </row>
    <row r="258">
      <c r="A258" s="31"/>
      <c r="B258" s="94"/>
      <c r="C258" s="94"/>
      <c r="D258" s="94"/>
      <c r="E258" s="94"/>
      <c r="F258" s="94"/>
      <c r="G258" s="100"/>
      <c r="H258" s="100"/>
      <c r="I258" s="101"/>
      <c r="J258" s="101"/>
      <c r="K258" s="96"/>
      <c r="L258" s="96"/>
      <c r="M258" s="97"/>
      <c r="N258" s="97"/>
      <c r="O258" s="97"/>
      <c r="P258" s="97"/>
      <c r="Q258" s="98"/>
      <c r="R258" s="99"/>
      <c r="S258" s="96"/>
      <c r="T258" s="92"/>
      <c r="U258" s="93"/>
    </row>
    <row r="259">
      <c r="A259" s="31"/>
      <c r="B259" s="94"/>
      <c r="C259" s="94"/>
      <c r="D259" s="94"/>
      <c r="E259" s="94"/>
      <c r="F259" s="94"/>
      <c r="G259" s="100"/>
      <c r="H259" s="100"/>
      <c r="I259" s="101"/>
      <c r="J259" s="101"/>
      <c r="K259" s="96"/>
      <c r="L259" s="96"/>
      <c r="M259" s="97"/>
      <c r="N259" s="97"/>
      <c r="O259" s="97"/>
      <c r="P259" s="97"/>
      <c r="Q259" s="98"/>
      <c r="R259" s="99"/>
      <c r="S259" s="96"/>
      <c r="T259" s="92"/>
      <c r="U259" s="93"/>
    </row>
    <row r="260">
      <c r="A260" s="31"/>
      <c r="B260" s="94"/>
      <c r="C260" s="94"/>
      <c r="D260" s="94"/>
      <c r="E260" s="94"/>
      <c r="F260" s="94"/>
      <c r="G260" s="100"/>
      <c r="H260" s="100"/>
      <c r="I260" s="101"/>
      <c r="J260" s="101"/>
      <c r="K260" s="96"/>
      <c r="L260" s="96"/>
      <c r="M260" s="97"/>
      <c r="N260" s="97"/>
      <c r="O260" s="97"/>
      <c r="P260" s="97"/>
      <c r="Q260" s="98"/>
      <c r="R260" s="99"/>
      <c r="S260" s="96"/>
      <c r="T260" s="92"/>
      <c r="U260" s="93"/>
    </row>
    <row r="261">
      <c r="A261" s="31"/>
      <c r="B261" s="94"/>
      <c r="C261" s="94"/>
      <c r="D261" s="94"/>
      <c r="E261" s="94"/>
      <c r="F261" s="94"/>
      <c r="G261" s="100"/>
      <c r="H261" s="100"/>
      <c r="I261" s="101"/>
      <c r="J261" s="101"/>
      <c r="K261" s="96"/>
      <c r="L261" s="96"/>
      <c r="M261" s="97"/>
      <c r="N261" s="97"/>
      <c r="O261" s="97"/>
      <c r="P261" s="97"/>
      <c r="Q261" s="98"/>
      <c r="R261" s="99"/>
      <c r="S261" s="96"/>
      <c r="T261" s="92"/>
      <c r="U261" s="93"/>
    </row>
    <row r="262">
      <c r="A262" s="31"/>
      <c r="B262" s="94"/>
      <c r="C262" s="94"/>
      <c r="D262" s="94"/>
      <c r="E262" s="94"/>
      <c r="F262" s="94"/>
      <c r="G262" s="100"/>
      <c r="H262" s="100"/>
      <c r="I262" s="101"/>
      <c r="J262" s="101"/>
      <c r="K262" s="96"/>
      <c r="L262" s="96"/>
      <c r="M262" s="97"/>
      <c r="N262" s="97"/>
      <c r="O262" s="97"/>
      <c r="P262" s="97"/>
      <c r="Q262" s="98"/>
      <c r="R262" s="99"/>
      <c r="S262" s="96"/>
      <c r="T262" s="92"/>
      <c r="U262" s="93"/>
    </row>
    <row r="263">
      <c r="A263" s="31"/>
      <c r="B263" s="94"/>
      <c r="C263" s="94"/>
      <c r="D263" s="94"/>
      <c r="E263" s="94"/>
      <c r="F263" s="94"/>
      <c r="G263" s="100"/>
      <c r="H263" s="100"/>
      <c r="I263" s="101"/>
      <c r="J263" s="101"/>
      <c r="K263" s="96"/>
      <c r="L263" s="96"/>
      <c r="M263" s="97"/>
      <c r="N263" s="97"/>
      <c r="O263" s="97"/>
      <c r="P263" s="97"/>
      <c r="Q263" s="98"/>
      <c r="R263" s="99"/>
      <c r="S263" s="96"/>
      <c r="T263" s="92"/>
      <c r="U263" s="93"/>
    </row>
    <row r="264">
      <c r="A264" s="31"/>
      <c r="B264" s="94"/>
      <c r="C264" s="94"/>
      <c r="D264" s="94"/>
      <c r="E264" s="94"/>
      <c r="F264" s="94"/>
      <c r="G264" s="100"/>
      <c r="H264" s="100"/>
      <c r="I264" s="101"/>
      <c r="J264" s="101"/>
      <c r="K264" s="96"/>
      <c r="L264" s="96"/>
      <c r="M264" s="97"/>
      <c r="N264" s="97"/>
      <c r="O264" s="97"/>
      <c r="P264" s="97"/>
      <c r="Q264" s="98"/>
      <c r="R264" s="99"/>
      <c r="S264" s="96"/>
      <c r="T264" s="92"/>
      <c r="U264" s="93"/>
    </row>
    <row r="265">
      <c r="A265" s="31"/>
      <c r="B265" s="94"/>
      <c r="C265" s="94"/>
      <c r="D265" s="94"/>
      <c r="E265" s="94"/>
      <c r="F265" s="94"/>
      <c r="G265" s="100"/>
      <c r="H265" s="100"/>
      <c r="I265" s="101"/>
      <c r="J265" s="101"/>
      <c r="K265" s="96"/>
      <c r="L265" s="96"/>
      <c r="M265" s="97"/>
      <c r="N265" s="97"/>
      <c r="O265" s="97"/>
      <c r="P265" s="97"/>
      <c r="Q265" s="98"/>
      <c r="R265" s="99"/>
      <c r="S265" s="96"/>
      <c r="T265" s="92"/>
      <c r="U265" s="93"/>
    </row>
    <row r="266">
      <c r="A266" s="31"/>
      <c r="B266" s="94"/>
      <c r="C266" s="94"/>
      <c r="D266" s="94"/>
      <c r="E266" s="94"/>
      <c r="F266" s="94"/>
      <c r="G266" s="100"/>
      <c r="H266" s="100"/>
      <c r="I266" s="101"/>
      <c r="J266" s="101"/>
      <c r="K266" s="96"/>
      <c r="L266" s="96"/>
      <c r="M266" s="97"/>
      <c r="N266" s="97"/>
      <c r="O266" s="97"/>
      <c r="P266" s="97"/>
      <c r="Q266" s="98"/>
      <c r="R266" s="99"/>
      <c r="S266" s="96"/>
      <c r="T266" s="92"/>
      <c r="U266" s="93"/>
    </row>
    <row r="267">
      <c r="A267" s="31"/>
      <c r="B267" s="94"/>
      <c r="C267" s="94"/>
      <c r="D267" s="94"/>
      <c r="E267" s="94"/>
      <c r="F267" s="94"/>
      <c r="G267" s="100"/>
      <c r="H267" s="100"/>
      <c r="I267" s="101"/>
      <c r="J267" s="101"/>
      <c r="K267" s="96"/>
      <c r="L267" s="96"/>
      <c r="M267" s="97"/>
      <c r="N267" s="97"/>
      <c r="O267" s="97"/>
      <c r="P267" s="97"/>
      <c r="Q267" s="98"/>
      <c r="R267" s="99"/>
      <c r="S267" s="96"/>
      <c r="T267" s="92"/>
      <c r="U267" s="93"/>
    </row>
    <row r="268">
      <c r="A268" s="31"/>
      <c r="B268" s="94"/>
      <c r="C268" s="94"/>
      <c r="D268" s="94"/>
      <c r="E268" s="94"/>
      <c r="F268" s="94"/>
      <c r="G268" s="100"/>
      <c r="H268" s="100"/>
      <c r="I268" s="101"/>
      <c r="J268" s="101"/>
      <c r="K268" s="96"/>
      <c r="L268" s="96"/>
      <c r="M268" s="97"/>
      <c r="N268" s="97"/>
      <c r="O268" s="97"/>
      <c r="P268" s="97"/>
      <c r="Q268" s="98"/>
      <c r="R268" s="99"/>
      <c r="S268" s="96"/>
      <c r="T268" s="92"/>
      <c r="U268" s="93"/>
    </row>
    <row r="269">
      <c r="A269" s="31"/>
      <c r="B269" s="94"/>
      <c r="C269" s="94"/>
      <c r="D269" s="94"/>
      <c r="E269" s="94"/>
      <c r="F269" s="94"/>
      <c r="G269" s="100"/>
      <c r="H269" s="100"/>
      <c r="I269" s="101"/>
      <c r="J269" s="101"/>
      <c r="K269" s="96"/>
      <c r="L269" s="96"/>
      <c r="M269" s="97"/>
      <c r="N269" s="97"/>
      <c r="O269" s="97"/>
      <c r="P269" s="97"/>
      <c r="Q269" s="98"/>
      <c r="R269" s="99"/>
      <c r="S269" s="96"/>
      <c r="T269" s="92"/>
      <c r="U269" s="93"/>
    </row>
    <row r="270">
      <c r="A270" s="31"/>
      <c r="B270" s="94"/>
      <c r="C270" s="94"/>
      <c r="D270" s="94"/>
      <c r="E270" s="94"/>
      <c r="F270" s="94"/>
      <c r="G270" s="100"/>
      <c r="H270" s="100"/>
      <c r="I270" s="101"/>
      <c r="J270" s="101"/>
      <c r="K270" s="96"/>
      <c r="L270" s="96"/>
      <c r="M270" s="97"/>
      <c r="N270" s="97"/>
      <c r="O270" s="97"/>
      <c r="P270" s="97"/>
      <c r="Q270" s="98"/>
      <c r="R270" s="99"/>
      <c r="S270" s="96"/>
      <c r="T270" s="92"/>
      <c r="U270" s="93"/>
    </row>
    <row r="271">
      <c r="A271" s="31"/>
      <c r="B271" s="94"/>
      <c r="C271" s="94"/>
      <c r="D271" s="94"/>
      <c r="E271" s="94"/>
      <c r="F271" s="94"/>
      <c r="G271" s="100"/>
      <c r="H271" s="100"/>
      <c r="I271" s="101"/>
      <c r="J271" s="101"/>
      <c r="K271" s="96"/>
      <c r="L271" s="96"/>
      <c r="M271" s="97"/>
      <c r="N271" s="97"/>
      <c r="O271" s="97"/>
      <c r="P271" s="97"/>
      <c r="Q271" s="98"/>
      <c r="R271" s="99"/>
      <c r="S271" s="96"/>
      <c r="T271" s="92"/>
      <c r="U271" s="93"/>
    </row>
    <row r="272">
      <c r="A272" s="31"/>
      <c r="B272" s="94"/>
      <c r="C272" s="94"/>
      <c r="D272" s="94"/>
      <c r="E272" s="94"/>
      <c r="F272" s="94"/>
      <c r="G272" s="100"/>
      <c r="H272" s="100"/>
      <c r="I272" s="101"/>
      <c r="J272" s="101"/>
      <c r="K272" s="96"/>
      <c r="L272" s="96"/>
      <c r="M272" s="97"/>
      <c r="N272" s="97"/>
      <c r="O272" s="97"/>
      <c r="P272" s="97"/>
      <c r="Q272" s="98"/>
      <c r="R272" s="99"/>
      <c r="S272" s="96"/>
      <c r="T272" s="92"/>
      <c r="U272" s="93"/>
    </row>
    <row r="273">
      <c r="A273" s="31"/>
      <c r="B273" s="94"/>
      <c r="C273" s="94"/>
      <c r="D273" s="94"/>
      <c r="E273" s="94"/>
      <c r="F273" s="94"/>
      <c r="G273" s="100"/>
      <c r="H273" s="100"/>
      <c r="I273" s="101"/>
      <c r="J273" s="101"/>
      <c r="K273" s="96"/>
      <c r="L273" s="96"/>
      <c r="M273" s="97"/>
      <c r="N273" s="97"/>
      <c r="O273" s="97"/>
      <c r="P273" s="97"/>
      <c r="Q273" s="98"/>
      <c r="R273" s="99"/>
      <c r="S273" s="96"/>
      <c r="T273" s="92"/>
      <c r="U273" s="93"/>
    </row>
    <row r="274">
      <c r="A274" s="31"/>
      <c r="B274" s="94"/>
      <c r="C274" s="94"/>
      <c r="D274" s="94"/>
      <c r="E274" s="94"/>
      <c r="F274" s="94"/>
      <c r="G274" s="100"/>
      <c r="H274" s="100"/>
      <c r="I274" s="101"/>
      <c r="J274" s="101"/>
      <c r="K274" s="96"/>
      <c r="L274" s="96"/>
      <c r="M274" s="97"/>
      <c r="N274" s="97"/>
      <c r="O274" s="97"/>
      <c r="P274" s="97"/>
      <c r="Q274" s="98"/>
      <c r="R274" s="99"/>
      <c r="S274" s="96"/>
      <c r="T274" s="92"/>
      <c r="U274" s="93"/>
    </row>
    <row r="275">
      <c r="A275" s="31"/>
      <c r="B275" s="94"/>
      <c r="C275" s="94"/>
      <c r="D275" s="94"/>
      <c r="E275" s="94"/>
      <c r="F275" s="94"/>
      <c r="G275" s="100"/>
      <c r="H275" s="100"/>
      <c r="I275" s="101"/>
      <c r="J275" s="101"/>
      <c r="K275" s="96"/>
      <c r="L275" s="96"/>
      <c r="M275" s="97"/>
      <c r="N275" s="97"/>
      <c r="O275" s="97"/>
      <c r="P275" s="97"/>
      <c r="Q275" s="98"/>
      <c r="R275" s="99"/>
      <c r="S275" s="96"/>
      <c r="T275" s="92"/>
      <c r="U275" s="93"/>
    </row>
    <row r="276">
      <c r="A276" s="31"/>
      <c r="B276" s="94"/>
      <c r="C276" s="94"/>
      <c r="D276" s="94"/>
      <c r="E276" s="94"/>
      <c r="F276" s="94"/>
      <c r="G276" s="100"/>
      <c r="H276" s="100"/>
      <c r="I276" s="101"/>
      <c r="J276" s="101"/>
      <c r="K276" s="96"/>
      <c r="L276" s="96"/>
      <c r="M276" s="97"/>
      <c r="N276" s="97"/>
      <c r="O276" s="97"/>
      <c r="P276" s="97"/>
      <c r="Q276" s="98"/>
      <c r="R276" s="99"/>
      <c r="S276" s="96"/>
      <c r="T276" s="92"/>
      <c r="U276" s="93"/>
    </row>
    <row r="277">
      <c r="A277" s="31"/>
      <c r="B277" s="94"/>
      <c r="C277" s="94"/>
      <c r="D277" s="94"/>
      <c r="E277" s="94"/>
      <c r="F277" s="94"/>
      <c r="G277" s="100"/>
      <c r="H277" s="100"/>
      <c r="I277" s="101"/>
      <c r="J277" s="101"/>
      <c r="K277" s="96"/>
      <c r="L277" s="96"/>
      <c r="M277" s="97"/>
      <c r="N277" s="97"/>
      <c r="O277" s="97"/>
      <c r="P277" s="97"/>
      <c r="Q277" s="98"/>
      <c r="R277" s="99"/>
      <c r="S277" s="96"/>
      <c r="T277" s="92"/>
      <c r="U277" s="93"/>
    </row>
    <row r="278">
      <c r="A278" s="31"/>
      <c r="B278" s="94"/>
      <c r="C278" s="94"/>
      <c r="D278" s="94"/>
      <c r="E278" s="94"/>
      <c r="F278" s="94"/>
      <c r="G278" s="100"/>
      <c r="H278" s="100"/>
      <c r="I278" s="101"/>
      <c r="J278" s="101"/>
      <c r="K278" s="96"/>
      <c r="L278" s="96"/>
      <c r="M278" s="97"/>
      <c r="N278" s="97"/>
      <c r="O278" s="97"/>
      <c r="P278" s="97"/>
      <c r="Q278" s="98"/>
      <c r="R278" s="99"/>
      <c r="S278" s="96"/>
      <c r="T278" s="92"/>
      <c r="U278" s="93"/>
    </row>
    <row r="279">
      <c r="A279" s="31"/>
      <c r="B279" s="94"/>
      <c r="C279" s="94"/>
      <c r="D279" s="94"/>
      <c r="E279" s="94"/>
      <c r="F279" s="94"/>
      <c r="G279" s="100"/>
      <c r="H279" s="100"/>
      <c r="I279" s="101"/>
      <c r="J279" s="101"/>
      <c r="K279" s="96"/>
      <c r="L279" s="96"/>
      <c r="M279" s="97"/>
      <c r="N279" s="97"/>
      <c r="O279" s="97"/>
      <c r="P279" s="97"/>
      <c r="Q279" s="98"/>
      <c r="R279" s="99"/>
      <c r="S279" s="96"/>
      <c r="T279" s="92"/>
      <c r="U279" s="93"/>
    </row>
    <row r="280">
      <c r="A280" s="31"/>
      <c r="B280" s="94"/>
      <c r="C280" s="94"/>
      <c r="D280" s="94"/>
      <c r="E280" s="94"/>
      <c r="F280" s="94"/>
      <c r="G280" s="100"/>
      <c r="H280" s="100"/>
      <c r="I280" s="101"/>
      <c r="J280" s="101"/>
      <c r="K280" s="96"/>
      <c r="L280" s="96"/>
      <c r="M280" s="97"/>
      <c r="N280" s="97"/>
      <c r="O280" s="97"/>
      <c r="P280" s="97"/>
      <c r="Q280" s="98"/>
      <c r="R280" s="99"/>
      <c r="S280" s="96"/>
      <c r="T280" s="92"/>
      <c r="U280" s="93"/>
    </row>
    <row r="281">
      <c r="A281" s="31"/>
      <c r="B281" s="94"/>
      <c r="C281" s="94"/>
      <c r="D281" s="94"/>
      <c r="E281" s="94"/>
      <c r="F281" s="94"/>
      <c r="G281" s="100"/>
      <c r="H281" s="100"/>
      <c r="I281" s="101"/>
      <c r="J281" s="101"/>
      <c r="K281" s="96"/>
      <c r="L281" s="96"/>
      <c r="M281" s="97"/>
      <c r="N281" s="97"/>
      <c r="O281" s="97"/>
      <c r="P281" s="97"/>
      <c r="Q281" s="98"/>
      <c r="R281" s="99"/>
      <c r="S281" s="96"/>
      <c r="T281" s="92"/>
      <c r="U281" s="93"/>
    </row>
    <row r="282">
      <c r="A282" s="31"/>
      <c r="B282" s="94"/>
      <c r="C282" s="94"/>
      <c r="D282" s="94"/>
      <c r="E282" s="94"/>
      <c r="F282" s="94"/>
      <c r="G282" s="100"/>
      <c r="H282" s="100"/>
      <c r="I282" s="101"/>
      <c r="J282" s="101"/>
      <c r="K282" s="96"/>
      <c r="L282" s="96"/>
      <c r="M282" s="97"/>
      <c r="N282" s="97"/>
      <c r="O282" s="97"/>
      <c r="P282" s="97"/>
      <c r="Q282" s="98"/>
      <c r="R282" s="99"/>
      <c r="S282" s="96"/>
      <c r="T282" s="92"/>
      <c r="U282" s="93"/>
    </row>
    <row r="283">
      <c r="A283" s="31"/>
      <c r="B283" s="94"/>
      <c r="C283" s="94"/>
      <c r="D283" s="94"/>
      <c r="E283" s="94"/>
      <c r="F283" s="94"/>
      <c r="G283" s="100"/>
      <c r="H283" s="100"/>
      <c r="I283" s="101"/>
      <c r="J283" s="101"/>
      <c r="K283" s="96"/>
      <c r="L283" s="96"/>
      <c r="M283" s="97"/>
      <c r="N283" s="97"/>
      <c r="O283" s="97"/>
      <c r="P283" s="97"/>
      <c r="Q283" s="98"/>
      <c r="R283" s="99"/>
      <c r="S283" s="96"/>
      <c r="T283" s="92"/>
      <c r="U283" s="93"/>
    </row>
    <row r="284">
      <c r="A284" s="31"/>
      <c r="B284" s="94"/>
      <c r="C284" s="94"/>
      <c r="D284" s="94"/>
      <c r="E284" s="94"/>
      <c r="F284" s="94"/>
      <c r="G284" s="100"/>
      <c r="H284" s="100"/>
      <c r="I284" s="101"/>
      <c r="J284" s="101"/>
      <c r="K284" s="96"/>
      <c r="L284" s="96"/>
      <c r="M284" s="97"/>
      <c r="N284" s="97"/>
      <c r="O284" s="97"/>
      <c r="P284" s="97"/>
      <c r="Q284" s="98"/>
      <c r="R284" s="99"/>
      <c r="S284" s="96"/>
      <c r="T284" s="92"/>
      <c r="U284" s="93"/>
    </row>
    <row r="285">
      <c r="A285" s="31"/>
      <c r="B285" s="94"/>
      <c r="C285" s="94"/>
      <c r="D285" s="94"/>
      <c r="E285" s="94"/>
      <c r="F285" s="94"/>
      <c r="G285" s="100"/>
      <c r="H285" s="100"/>
      <c r="I285" s="101"/>
      <c r="J285" s="101"/>
      <c r="K285" s="96"/>
      <c r="L285" s="96"/>
      <c r="M285" s="97"/>
      <c r="N285" s="97"/>
      <c r="O285" s="97"/>
      <c r="P285" s="97"/>
      <c r="Q285" s="98"/>
      <c r="R285" s="99"/>
      <c r="S285" s="96"/>
      <c r="T285" s="92"/>
      <c r="U285" s="93"/>
    </row>
    <row r="286">
      <c r="A286" s="31"/>
      <c r="B286" s="94"/>
      <c r="C286" s="94"/>
      <c r="D286" s="94"/>
      <c r="E286" s="94"/>
      <c r="F286" s="94"/>
      <c r="G286" s="100"/>
      <c r="H286" s="100"/>
      <c r="I286" s="101"/>
      <c r="J286" s="101"/>
      <c r="K286" s="96"/>
      <c r="L286" s="96"/>
      <c r="M286" s="97"/>
      <c r="N286" s="97"/>
      <c r="O286" s="97"/>
      <c r="P286" s="97"/>
      <c r="Q286" s="98"/>
      <c r="R286" s="99"/>
      <c r="S286" s="96"/>
      <c r="T286" s="92"/>
      <c r="U286" s="93"/>
    </row>
    <row r="287">
      <c r="A287" s="31"/>
      <c r="B287" s="94"/>
      <c r="C287" s="94"/>
      <c r="D287" s="94"/>
      <c r="E287" s="94"/>
      <c r="F287" s="94"/>
      <c r="G287" s="100"/>
      <c r="H287" s="100"/>
      <c r="I287" s="101"/>
      <c r="J287" s="101"/>
      <c r="K287" s="96"/>
      <c r="L287" s="96"/>
      <c r="M287" s="97"/>
      <c r="N287" s="97"/>
      <c r="O287" s="97"/>
      <c r="P287" s="97"/>
      <c r="Q287" s="98"/>
      <c r="R287" s="99"/>
      <c r="S287" s="96"/>
      <c r="T287" s="92"/>
      <c r="U287" s="93"/>
    </row>
    <row r="288">
      <c r="A288" s="31"/>
      <c r="B288" s="94"/>
      <c r="C288" s="94"/>
      <c r="D288" s="94"/>
      <c r="E288" s="94"/>
      <c r="F288" s="94"/>
      <c r="G288" s="100"/>
      <c r="H288" s="100"/>
      <c r="I288" s="101"/>
      <c r="J288" s="101"/>
      <c r="K288" s="96"/>
      <c r="L288" s="96"/>
      <c r="M288" s="97"/>
      <c r="N288" s="97"/>
      <c r="O288" s="97"/>
      <c r="P288" s="97"/>
      <c r="Q288" s="98"/>
      <c r="R288" s="99"/>
      <c r="S288" s="96"/>
      <c r="T288" s="92"/>
      <c r="U288" s="93"/>
    </row>
    <row r="289">
      <c r="A289" s="31"/>
      <c r="B289" s="94"/>
      <c r="C289" s="94"/>
      <c r="D289" s="94"/>
      <c r="E289" s="94"/>
      <c r="F289" s="94"/>
      <c r="G289" s="100"/>
      <c r="H289" s="100"/>
      <c r="I289" s="101"/>
      <c r="J289" s="101"/>
      <c r="K289" s="96"/>
      <c r="L289" s="96"/>
      <c r="M289" s="97"/>
      <c r="N289" s="97"/>
      <c r="O289" s="97"/>
      <c r="P289" s="97"/>
      <c r="Q289" s="98"/>
      <c r="R289" s="99"/>
      <c r="S289" s="96"/>
      <c r="T289" s="92"/>
      <c r="U289" s="93"/>
    </row>
    <row r="290">
      <c r="A290" s="31"/>
      <c r="B290" s="94"/>
      <c r="C290" s="94"/>
      <c r="D290" s="94"/>
      <c r="E290" s="94"/>
      <c r="F290" s="94"/>
      <c r="G290" s="100"/>
      <c r="H290" s="100"/>
      <c r="I290" s="101"/>
      <c r="J290" s="101"/>
      <c r="K290" s="96"/>
      <c r="L290" s="96"/>
      <c r="M290" s="97"/>
      <c r="N290" s="97"/>
      <c r="O290" s="97"/>
      <c r="P290" s="97"/>
      <c r="Q290" s="98"/>
      <c r="R290" s="99"/>
      <c r="S290" s="96"/>
      <c r="T290" s="92"/>
      <c r="U290" s="93"/>
    </row>
    <row r="291">
      <c r="A291" s="31"/>
      <c r="B291" s="94"/>
      <c r="C291" s="94"/>
      <c r="D291" s="94"/>
      <c r="E291" s="94"/>
      <c r="F291" s="94"/>
      <c r="G291" s="100"/>
      <c r="H291" s="100"/>
      <c r="I291" s="101"/>
      <c r="J291" s="101"/>
      <c r="K291" s="96"/>
      <c r="L291" s="96"/>
      <c r="M291" s="97"/>
      <c r="N291" s="97"/>
      <c r="O291" s="97"/>
      <c r="P291" s="97"/>
      <c r="Q291" s="98"/>
      <c r="R291" s="99"/>
      <c r="S291" s="96"/>
      <c r="T291" s="92"/>
      <c r="U291" s="93"/>
    </row>
    <row r="292">
      <c r="A292" s="31"/>
      <c r="B292" s="94"/>
      <c r="C292" s="94"/>
      <c r="D292" s="94"/>
      <c r="E292" s="94"/>
      <c r="F292" s="94"/>
      <c r="G292" s="100"/>
      <c r="H292" s="100"/>
      <c r="I292" s="101"/>
      <c r="J292" s="101"/>
      <c r="K292" s="96"/>
      <c r="L292" s="96"/>
      <c r="M292" s="97"/>
      <c r="N292" s="97"/>
      <c r="O292" s="97"/>
      <c r="P292" s="97"/>
      <c r="Q292" s="98"/>
      <c r="R292" s="99"/>
      <c r="S292" s="96"/>
      <c r="T292" s="92"/>
      <c r="U292" s="93"/>
    </row>
    <row r="293">
      <c r="A293" s="31"/>
      <c r="B293" s="94"/>
      <c r="C293" s="94"/>
      <c r="D293" s="94"/>
      <c r="E293" s="94"/>
      <c r="F293" s="94"/>
      <c r="G293" s="100"/>
      <c r="H293" s="100"/>
      <c r="I293" s="101"/>
      <c r="J293" s="101"/>
      <c r="K293" s="96"/>
      <c r="L293" s="96"/>
      <c r="M293" s="97"/>
      <c r="N293" s="97"/>
      <c r="O293" s="97"/>
      <c r="P293" s="97"/>
      <c r="Q293" s="98"/>
      <c r="R293" s="99"/>
      <c r="S293" s="96"/>
      <c r="T293" s="92"/>
      <c r="U293" s="93"/>
    </row>
    <row r="294">
      <c r="A294" s="31"/>
      <c r="B294" s="94"/>
      <c r="C294" s="94"/>
      <c r="D294" s="94"/>
      <c r="E294" s="94"/>
      <c r="F294" s="94"/>
      <c r="G294" s="100"/>
      <c r="H294" s="100"/>
      <c r="I294" s="101"/>
      <c r="J294" s="101"/>
      <c r="K294" s="96"/>
      <c r="L294" s="96"/>
      <c r="M294" s="97"/>
      <c r="N294" s="97"/>
      <c r="O294" s="97"/>
      <c r="P294" s="97"/>
      <c r="Q294" s="98"/>
      <c r="R294" s="99"/>
      <c r="S294" s="96"/>
      <c r="T294" s="92"/>
      <c r="U294" s="93"/>
    </row>
    <row r="295">
      <c r="A295" s="31"/>
      <c r="B295" s="94"/>
      <c r="C295" s="94"/>
      <c r="D295" s="94"/>
      <c r="E295" s="94"/>
      <c r="F295" s="94"/>
      <c r="G295" s="100"/>
      <c r="H295" s="100"/>
      <c r="I295" s="101"/>
      <c r="J295" s="101"/>
      <c r="K295" s="96"/>
      <c r="L295" s="96"/>
      <c r="M295" s="97"/>
      <c r="N295" s="97"/>
      <c r="O295" s="97"/>
      <c r="P295" s="97"/>
      <c r="Q295" s="98"/>
      <c r="R295" s="99"/>
      <c r="S295" s="96"/>
      <c r="T295" s="92"/>
      <c r="U295" s="93"/>
    </row>
    <row r="296">
      <c r="A296" s="31"/>
      <c r="B296" s="94"/>
      <c r="C296" s="94"/>
      <c r="D296" s="94"/>
      <c r="E296" s="94"/>
      <c r="F296" s="94"/>
      <c r="G296" s="100"/>
      <c r="H296" s="100"/>
      <c r="I296" s="101"/>
      <c r="J296" s="101"/>
      <c r="K296" s="96"/>
      <c r="L296" s="96"/>
      <c r="M296" s="97"/>
      <c r="N296" s="97"/>
      <c r="O296" s="97"/>
      <c r="P296" s="97"/>
      <c r="Q296" s="98"/>
      <c r="R296" s="99"/>
      <c r="S296" s="96"/>
      <c r="T296" s="92"/>
      <c r="U296" s="93"/>
    </row>
    <row r="297">
      <c r="A297" s="31"/>
      <c r="B297" s="94"/>
      <c r="C297" s="94"/>
      <c r="D297" s="94"/>
      <c r="E297" s="94"/>
      <c r="F297" s="94"/>
      <c r="G297" s="100"/>
      <c r="H297" s="100"/>
      <c r="I297" s="101"/>
      <c r="J297" s="101"/>
      <c r="K297" s="96"/>
      <c r="L297" s="96"/>
      <c r="M297" s="97"/>
      <c r="N297" s="97"/>
      <c r="O297" s="97"/>
      <c r="P297" s="97"/>
      <c r="Q297" s="98"/>
      <c r="R297" s="99"/>
      <c r="S297" s="96"/>
      <c r="T297" s="92"/>
      <c r="U297" s="93"/>
    </row>
    <row r="298">
      <c r="A298" s="31"/>
      <c r="B298" s="94"/>
      <c r="C298" s="94"/>
      <c r="D298" s="94"/>
      <c r="E298" s="94"/>
      <c r="F298" s="94"/>
      <c r="G298" s="100"/>
      <c r="H298" s="100"/>
      <c r="I298" s="101"/>
      <c r="J298" s="101"/>
      <c r="K298" s="96"/>
      <c r="L298" s="96"/>
      <c r="M298" s="97"/>
      <c r="N298" s="97"/>
      <c r="O298" s="97"/>
      <c r="P298" s="97"/>
      <c r="Q298" s="98"/>
      <c r="R298" s="99"/>
      <c r="S298" s="96"/>
      <c r="T298" s="92"/>
      <c r="U298" s="93"/>
    </row>
    <row r="299">
      <c r="A299" s="31"/>
      <c r="B299" s="94"/>
      <c r="C299" s="94"/>
      <c r="D299" s="94"/>
      <c r="E299" s="94"/>
      <c r="F299" s="94"/>
      <c r="G299" s="100"/>
      <c r="H299" s="100"/>
      <c r="I299" s="101"/>
      <c r="J299" s="101"/>
      <c r="K299" s="96"/>
      <c r="L299" s="96"/>
      <c r="M299" s="97"/>
      <c r="N299" s="97"/>
      <c r="O299" s="97"/>
      <c r="P299" s="97"/>
      <c r="Q299" s="98"/>
      <c r="R299" s="99"/>
      <c r="S299" s="96"/>
      <c r="T299" s="92"/>
      <c r="U299" s="93"/>
    </row>
    <row r="300">
      <c r="A300" s="31"/>
      <c r="B300" s="94"/>
      <c r="C300" s="94"/>
      <c r="D300" s="94"/>
      <c r="E300" s="94"/>
      <c r="F300" s="94"/>
      <c r="G300" s="100"/>
      <c r="H300" s="100"/>
      <c r="I300" s="101"/>
      <c r="J300" s="101"/>
      <c r="K300" s="96"/>
      <c r="L300" s="96"/>
      <c r="M300" s="97"/>
      <c r="N300" s="97"/>
      <c r="O300" s="97"/>
      <c r="P300" s="97"/>
      <c r="Q300" s="98"/>
      <c r="R300" s="99"/>
      <c r="S300" s="96"/>
      <c r="T300" s="92"/>
      <c r="U300" s="93"/>
    </row>
    <row r="301">
      <c r="A301" s="31"/>
      <c r="B301" s="94"/>
      <c r="C301" s="94"/>
      <c r="D301" s="94"/>
      <c r="E301" s="94"/>
      <c r="F301" s="94"/>
      <c r="G301" s="100"/>
      <c r="H301" s="100"/>
      <c r="I301" s="101"/>
      <c r="J301" s="101"/>
      <c r="K301" s="96"/>
      <c r="L301" s="96"/>
      <c r="M301" s="97"/>
      <c r="N301" s="97"/>
      <c r="O301" s="97"/>
      <c r="P301" s="97"/>
      <c r="Q301" s="98"/>
      <c r="R301" s="99"/>
      <c r="S301" s="96"/>
      <c r="T301" s="92"/>
      <c r="U301" s="93"/>
    </row>
    <row r="302">
      <c r="A302" s="31"/>
      <c r="B302" s="94"/>
      <c r="C302" s="94"/>
      <c r="D302" s="94"/>
      <c r="E302" s="94"/>
      <c r="F302" s="94"/>
      <c r="G302" s="100"/>
      <c r="H302" s="100"/>
      <c r="I302" s="101"/>
      <c r="J302" s="101"/>
      <c r="K302" s="96"/>
      <c r="L302" s="96"/>
      <c r="M302" s="97"/>
      <c r="N302" s="97"/>
      <c r="O302" s="97"/>
      <c r="P302" s="97"/>
      <c r="Q302" s="98"/>
      <c r="R302" s="99"/>
      <c r="S302" s="96"/>
      <c r="T302" s="92"/>
      <c r="U302" s="93"/>
    </row>
    <row r="303">
      <c r="A303" s="31"/>
      <c r="B303" s="94"/>
      <c r="C303" s="94"/>
      <c r="D303" s="94"/>
      <c r="E303" s="94"/>
      <c r="F303" s="94"/>
      <c r="G303" s="100"/>
      <c r="H303" s="100"/>
      <c r="I303" s="101"/>
      <c r="J303" s="101"/>
      <c r="K303" s="96"/>
      <c r="L303" s="96"/>
      <c r="M303" s="97"/>
      <c r="N303" s="97"/>
      <c r="O303" s="97"/>
      <c r="P303" s="97"/>
      <c r="Q303" s="98"/>
      <c r="R303" s="99"/>
      <c r="S303" s="96"/>
      <c r="T303" s="92"/>
      <c r="U303" s="93"/>
    </row>
    <row r="304">
      <c r="A304" s="31"/>
      <c r="B304" s="94"/>
      <c r="C304" s="94"/>
      <c r="D304" s="94"/>
      <c r="E304" s="94"/>
      <c r="F304" s="94"/>
      <c r="G304" s="100"/>
      <c r="H304" s="100"/>
      <c r="I304" s="101"/>
      <c r="J304" s="101"/>
      <c r="K304" s="96"/>
      <c r="L304" s="96"/>
      <c r="M304" s="97"/>
      <c r="N304" s="97"/>
      <c r="O304" s="97"/>
      <c r="P304" s="97"/>
      <c r="Q304" s="98"/>
      <c r="R304" s="99"/>
      <c r="S304" s="96"/>
      <c r="T304" s="92"/>
      <c r="U304" s="93"/>
    </row>
    <row r="305">
      <c r="A305" s="31"/>
      <c r="B305" s="94"/>
      <c r="C305" s="94"/>
      <c r="D305" s="94"/>
      <c r="E305" s="94"/>
      <c r="F305" s="94"/>
      <c r="G305" s="100"/>
      <c r="H305" s="100"/>
      <c r="I305" s="101"/>
      <c r="J305" s="101"/>
      <c r="K305" s="96"/>
      <c r="L305" s="96"/>
      <c r="M305" s="97"/>
      <c r="N305" s="97"/>
      <c r="O305" s="97"/>
      <c r="P305" s="97"/>
      <c r="Q305" s="98"/>
      <c r="R305" s="99"/>
      <c r="S305" s="96"/>
      <c r="T305" s="92"/>
      <c r="U305" s="93"/>
    </row>
    <row r="306">
      <c r="A306" s="31"/>
      <c r="B306" s="94"/>
      <c r="C306" s="94"/>
      <c r="D306" s="94"/>
      <c r="E306" s="94"/>
      <c r="F306" s="94"/>
      <c r="G306" s="100"/>
      <c r="H306" s="100"/>
      <c r="I306" s="101"/>
      <c r="J306" s="101"/>
      <c r="K306" s="96"/>
      <c r="L306" s="96"/>
      <c r="M306" s="97"/>
      <c r="N306" s="97"/>
      <c r="O306" s="97"/>
      <c r="P306" s="97"/>
      <c r="Q306" s="98"/>
      <c r="R306" s="99"/>
      <c r="S306" s="96"/>
      <c r="T306" s="92"/>
      <c r="U306" s="93"/>
    </row>
    <row r="307">
      <c r="A307" s="31"/>
      <c r="B307" s="94"/>
      <c r="C307" s="94"/>
      <c r="D307" s="94"/>
      <c r="E307" s="94"/>
      <c r="F307" s="94"/>
      <c r="G307" s="100"/>
      <c r="H307" s="100"/>
      <c r="I307" s="101"/>
      <c r="J307" s="101"/>
      <c r="K307" s="96"/>
      <c r="L307" s="96"/>
      <c r="M307" s="97"/>
      <c r="N307" s="97"/>
      <c r="O307" s="97"/>
      <c r="P307" s="97"/>
      <c r="Q307" s="98"/>
      <c r="R307" s="99"/>
      <c r="S307" s="96"/>
      <c r="T307" s="92"/>
      <c r="U307" s="93"/>
    </row>
    <row r="308">
      <c r="A308" s="31"/>
      <c r="B308" s="94"/>
      <c r="C308" s="94"/>
      <c r="D308" s="94"/>
      <c r="E308" s="94"/>
      <c r="F308" s="94"/>
      <c r="G308" s="100"/>
      <c r="H308" s="100"/>
      <c r="I308" s="101"/>
      <c r="J308" s="101"/>
      <c r="K308" s="96"/>
      <c r="L308" s="96"/>
      <c r="M308" s="97"/>
      <c r="N308" s="97"/>
      <c r="O308" s="97"/>
      <c r="P308" s="97"/>
      <c r="Q308" s="98"/>
      <c r="R308" s="99"/>
      <c r="S308" s="96"/>
      <c r="T308" s="92"/>
      <c r="U308" s="93"/>
    </row>
    <row r="309">
      <c r="A309" s="31"/>
      <c r="B309" s="94"/>
      <c r="C309" s="94"/>
      <c r="D309" s="94"/>
      <c r="E309" s="94"/>
      <c r="F309" s="94"/>
      <c r="G309" s="100"/>
      <c r="H309" s="100"/>
      <c r="I309" s="101"/>
      <c r="J309" s="101"/>
      <c r="K309" s="96"/>
      <c r="L309" s="96"/>
      <c r="M309" s="97"/>
      <c r="N309" s="97"/>
      <c r="O309" s="97"/>
      <c r="P309" s="97"/>
      <c r="Q309" s="98"/>
      <c r="R309" s="99"/>
      <c r="S309" s="96"/>
      <c r="T309" s="92"/>
      <c r="U309" s="93"/>
    </row>
    <row r="310">
      <c r="A310" s="31"/>
      <c r="B310" s="94"/>
      <c r="C310" s="94"/>
      <c r="D310" s="94"/>
      <c r="E310" s="94"/>
      <c r="F310" s="94"/>
      <c r="G310" s="100"/>
      <c r="H310" s="100"/>
      <c r="I310" s="101"/>
      <c r="J310" s="101"/>
      <c r="K310" s="96"/>
      <c r="L310" s="96"/>
      <c r="M310" s="97"/>
      <c r="N310" s="97"/>
      <c r="O310" s="97"/>
      <c r="P310" s="97"/>
      <c r="Q310" s="98"/>
      <c r="R310" s="99"/>
      <c r="S310" s="96"/>
      <c r="T310" s="92"/>
      <c r="U310" s="93"/>
    </row>
    <row r="311">
      <c r="A311" s="31"/>
      <c r="B311" s="94"/>
      <c r="C311" s="94"/>
      <c r="D311" s="94"/>
      <c r="E311" s="94"/>
      <c r="F311" s="94"/>
      <c r="G311" s="100"/>
      <c r="H311" s="100"/>
      <c r="I311" s="101"/>
      <c r="J311" s="101"/>
      <c r="K311" s="96"/>
      <c r="L311" s="96"/>
      <c r="M311" s="97"/>
      <c r="N311" s="97"/>
      <c r="O311" s="97"/>
      <c r="P311" s="97"/>
      <c r="Q311" s="98"/>
      <c r="R311" s="99"/>
      <c r="S311" s="96"/>
      <c r="T311" s="92"/>
      <c r="U311" s="93"/>
    </row>
    <row r="312">
      <c r="A312" s="31"/>
      <c r="B312" s="94"/>
      <c r="C312" s="94"/>
      <c r="D312" s="94"/>
      <c r="E312" s="94"/>
      <c r="F312" s="94"/>
      <c r="G312" s="100"/>
      <c r="H312" s="100"/>
      <c r="I312" s="101"/>
      <c r="J312" s="101"/>
      <c r="K312" s="96"/>
      <c r="L312" s="96"/>
      <c r="M312" s="97"/>
      <c r="N312" s="97"/>
      <c r="O312" s="97"/>
      <c r="P312" s="97"/>
      <c r="Q312" s="98"/>
      <c r="R312" s="99"/>
      <c r="S312" s="96"/>
      <c r="T312" s="92"/>
      <c r="U312" s="93"/>
    </row>
    <row r="313">
      <c r="A313" s="31"/>
      <c r="B313" s="94"/>
      <c r="C313" s="94"/>
      <c r="D313" s="94"/>
      <c r="E313" s="94"/>
      <c r="F313" s="94"/>
      <c r="G313" s="100"/>
      <c r="H313" s="100"/>
      <c r="I313" s="101"/>
      <c r="J313" s="101"/>
      <c r="K313" s="96"/>
      <c r="L313" s="96"/>
      <c r="M313" s="97"/>
      <c r="N313" s="97"/>
      <c r="O313" s="97"/>
      <c r="P313" s="97"/>
      <c r="Q313" s="98"/>
      <c r="R313" s="99"/>
      <c r="S313" s="96"/>
      <c r="T313" s="92"/>
      <c r="U313" s="93"/>
    </row>
    <row r="314">
      <c r="A314" s="31"/>
      <c r="B314" s="94"/>
      <c r="C314" s="94"/>
      <c r="D314" s="94"/>
      <c r="E314" s="94"/>
      <c r="F314" s="94"/>
      <c r="G314" s="100"/>
      <c r="H314" s="100"/>
      <c r="I314" s="101"/>
      <c r="J314" s="101"/>
      <c r="K314" s="96"/>
      <c r="L314" s="96"/>
      <c r="M314" s="97"/>
      <c r="N314" s="97"/>
      <c r="O314" s="97"/>
      <c r="P314" s="97"/>
      <c r="Q314" s="98"/>
      <c r="R314" s="99"/>
      <c r="S314" s="96"/>
      <c r="T314" s="92"/>
      <c r="U314" s="93"/>
    </row>
    <row r="315">
      <c r="A315" s="31"/>
      <c r="B315" s="94"/>
      <c r="C315" s="94"/>
      <c r="D315" s="94"/>
      <c r="E315" s="94"/>
      <c r="F315" s="94"/>
      <c r="G315" s="100"/>
      <c r="H315" s="100"/>
      <c r="I315" s="101"/>
      <c r="J315" s="101"/>
      <c r="K315" s="96"/>
      <c r="L315" s="96"/>
      <c r="M315" s="97"/>
      <c r="N315" s="97"/>
      <c r="O315" s="97"/>
      <c r="P315" s="97"/>
      <c r="Q315" s="98"/>
      <c r="R315" s="99"/>
      <c r="S315" s="96"/>
      <c r="T315" s="92"/>
      <c r="U315" s="93"/>
    </row>
    <row r="316">
      <c r="A316" s="31"/>
      <c r="B316" s="94"/>
      <c r="C316" s="94"/>
      <c r="D316" s="94"/>
      <c r="E316" s="94"/>
      <c r="F316" s="94"/>
      <c r="G316" s="100"/>
      <c r="H316" s="100"/>
      <c r="I316" s="101"/>
      <c r="J316" s="101"/>
      <c r="K316" s="96"/>
      <c r="L316" s="96"/>
      <c r="M316" s="97"/>
      <c r="N316" s="97"/>
      <c r="O316" s="97"/>
      <c r="P316" s="97"/>
      <c r="Q316" s="98"/>
      <c r="R316" s="99"/>
      <c r="S316" s="96"/>
      <c r="T316" s="92"/>
      <c r="U316" s="93"/>
    </row>
    <row r="317">
      <c r="A317" s="31"/>
      <c r="B317" s="94"/>
      <c r="C317" s="94"/>
      <c r="D317" s="94"/>
      <c r="E317" s="94"/>
      <c r="F317" s="94"/>
      <c r="G317" s="100"/>
      <c r="H317" s="100"/>
      <c r="I317" s="101"/>
      <c r="J317" s="101"/>
      <c r="K317" s="96"/>
      <c r="L317" s="96"/>
      <c r="M317" s="97"/>
      <c r="N317" s="97"/>
      <c r="O317" s="97"/>
      <c r="P317" s="97"/>
      <c r="Q317" s="98"/>
      <c r="R317" s="99"/>
      <c r="S317" s="96"/>
      <c r="T317" s="92"/>
      <c r="U317" s="93"/>
    </row>
    <row r="318">
      <c r="A318" s="31"/>
      <c r="B318" s="94"/>
      <c r="C318" s="94"/>
      <c r="D318" s="94"/>
      <c r="E318" s="94"/>
      <c r="F318" s="94"/>
      <c r="G318" s="100"/>
      <c r="H318" s="100"/>
      <c r="I318" s="101"/>
      <c r="J318" s="101"/>
      <c r="K318" s="96"/>
      <c r="L318" s="96"/>
      <c r="M318" s="97"/>
      <c r="N318" s="97"/>
      <c r="O318" s="97"/>
      <c r="P318" s="97"/>
      <c r="Q318" s="98"/>
      <c r="R318" s="99"/>
      <c r="S318" s="96"/>
      <c r="T318" s="92"/>
      <c r="U318" s="93"/>
    </row>
    <row r="319">
      <c r="A319" s="31"/>
      <c r="B319" s="94"/>
      <c r="C319" s="94"/>
      <c r="D319" s="94"/>
      <c r="E319" s="94"/>
      <c r="F319" s="94"/>
      <c r="G319" s="100"/>
      <c r="H319" s="100"/>
      <c r="I319" s="101"/>
      <c r="J319" s="101"/>
      <c r="K319" s="96"/>
      <c r="L319" s="96"/>
      <c r="M319" s="97"/>
      <c r="N319" s="97"/>
      <c r="O319" s="97"/>
      <c r="P319" s="97"/>
      <c r="Q319" s="98"/>
      <c r="R319" s="99"/>
      <c r="S319" s="96"/>
      <c r="T319" s="92"/>
      <c r="U319" s="93"/>
    </row>
    <row r="320">
      <c r="A320" s="31"/>
      <c r="B320" s="94"/>
      <c r="C320" s="94"/>
      <c r="D320" s="94"/>
      <c r="E320" s="94"/>
      <c r="F320" s="94"/>
      <c r="G320" s="100"/>
      <c r="H320" s="100"/>
      <c r="I320" s="101"/>
      <c r="J320" s="101"/>
      <c r="K320" s="96"/>
      <c r="L320" s="96"/>
      <c r="M320" s="97"/>
      <c r="N320" s="97"/>
      <c r="O320" s="97"/>
      <c r="P320" s="97"/>
      <c r="Q320" s="98"/>
      <c r="R320" s="99"/>
      <c r="S320" s="96"/>
      <c r="T320" s="92"/>
      <c r="U320" s="93"/>
    </row>
    <row r="321">
      <c r="A321" s="31"/>
      <c r="B321" s="94"/>
      <c r="C321" s="94"/>
      <c r="D321" s="94"/>
      <c r="E321" s="94"/>
      <c r="F321" s="94"/>
      <c r="G321" s="100"/>
      <c r="H321" s="100"/>
      <c r="I321" s="101"/>
      <c r="J321" s="101"/>
      <c r="K321" s="96"/>
      <c r="L321" s="96"/>
      <c r="M321" s="97"/>
      <c r="N321" s="97"/>
      <c r="O321" s="97"/>
      <c r="P321" s="97"/>
      <c r="Q321" s="98"/>
      <c r="R321" s="99"/>
      <c r="S321" s="96"/>
      <c r="T321" s="92"/>
      <c r="U321" s="93"/>
    </row>
    <row r="322">
      <c r="A322" s="31"/>
      <c r="B322" s="94"/>
      <c r="C322" s="94"/>
      <c r="D322" s="94"/>
      <c r="E322" s="94"/>
      <c r="F322" s="94"/>
      <c r="G322" s="100"/>
      <c r="H322" s="100"/>
      <c r="I322" s="101"/>
      <c r="J322" s="101"/>
      <c r="K322" s="96"/>
      <c r="L322" s="96"/>
      <c r="M322" s="97"/>
      <c r="N322" s="97"/>
      <c r="O322" s="97"/>
      <c r="P322" s="97"/>
      <c r="Q322" s="98"/>
      <c r="R322" s="99"/>
      <c r="S322" s="96"/>
      <c r="T322" s="92"/>
      <c r="U322" s="93"/>
    </row>
    <row r="323">
      <c r="A323" s="31"/>
      <c r="B323" s="94"/>
      <c r="C323" s="94"/>
      <c r="D323" s="94"/>
      <c r="E323" s="94"/>
      <c r="F323" s="94"/>
      <c r="G323" s="100"/>
      <c r="H323" s="100"/>
      <c r="I323" s="101"/>
      <c r="J323" s="101"/>
      <c r="K323" s="96"/>
      <c r="L323" s="96"/>
      <c r="M323" s="97"/>
      <c r="N323" s="97"/>
      <c r="O323" s="97"/>
      <c r="P323" s="97"/>
      <c r="Q323" s="98"/>
      <c r="R323" s="99"/>
      <c r="S323" s="96"/>
      <c r="T323" s="92"/>
      <c r="U323" s="93"/>
    </row>
    <row r="324">
      <c r="A324" s="31"/>
      <c r="B324" s="94"/>
      <c r="C324" s="94"/>
      <c r="D324" s="94"/>
      <c r="E324" s="94"/>
      <c r="F324" s="94"/>
      <c r="G324" s="100"/>
      <c r="H324" s="100"/>
      <c r="I324" s="101"/>
      <c r="J324" s="101"/>
      <c r="K324" s="96"/>
      <c r="L324" s="96"/>
      <c r="M324" s="97"/>
      <c r="N324" s="97"/>
      <c r="O324" s="97"/>
      <c r="P324" s="97"/>
      <c r="Q324" s="98"/>
      <c r="R324" s="99"/>
      <c r="S324" s="96"/>
      <c r="T324" s="92"/>
      <c r="U324" s="93"/>
    </row>
    <row r="325">
      <c r="A325" s="31"/>
      <c r="B325" s="94"/>
      <c r="C325" s="94"/>
      <c r="D325" s="94"/>
      <c r="E325" s="94"/>
      <c r="F325" s="94"/>
      <c r="G325" s="100"/>
      <c r="H325" s="100"/>
      <c r="I325" s="101"/>
      <c r="J325" s="101"/>
      <c r="K325" s="96"/>
      <c r="L325" s="96"/>
      <c r="M325" s="97"/>
      <c r="N325" s="97"/>
      <c r="O325" s="97"/>
      <c r="P325" s="97"/>
      <c r="Q325" s="98"/>
      <c r="R325" s="99"/>
      <c r="S325" s="96"/>
      <c r="T325" s="92"/>
      <c r="U325" s="93"/>
    </row>
    <row r="326">
      <c r="A326" s="31"/>
      <c r="B326" s="94"/>
      <c r="C326" s="94"/>
      <c r="D326" s="94"/>
      <c r="E326" s="94"/>
      <c r="F326" s="94"/>
      <c r="G326" s="100"/>
      <c r="H326" s="100"/>
      <c r="I326" s="101"/>
      <c r="J326" s="101"/>
      <c r="K326" s="96"/>
      <c r="L326" s="96"/>
      <c r="M326" s="97"/>
      <c r="N326" s="97"/>
      <c r="O326" s="97"/>
      <c r="P326" s="97"/>
      <c r="Q326" s="98"/>
      <c r="R326" s="99"/>
      <c r="S326" s="96"/>
      <c r="T326" s="92"/>
      <c r="U326" s="93"/>
    </row>
    <row r="327">
      <c r="A327" s="31"/>
      <c r="B327" s="94"/>
      <c r="C327" s="94"/>
      <c r="D327" s="94"/>
      <c r="E327" s="94"/>
      <c r="F327" s="94"/>
      <c r="G327" s="100"/>
      <c r="H327" s="100"/>
      <c r="I327" s="101"/>
      <c r="J327" s="101"/>
      <c r="K327" s="96"/>
      <c r="L327" s="96"/>
      <c r="M327" s="97"/>
      <c r="N327" s="97"/>
      <c r="O327" s="97"/>
      <c r="P327" s="97"/>
      <c r="Q327" s="98"/>
      <c r="R327" s="99"/>
      <c r="S327" s="96"/>
      <c r="T327" s="92"/>
      <c r="U327" s="93"/>
    </row>
    <row r="328">
      <c r="A328" s="31"/>
      <c r="B328" s="94"/>
      <c r="C328" s="94"/>
      <c r="D328" s="94"/>
      <c r="E328" s="94"/>
      <c r="F328" s="94"/>
      <c r="G328" s="100"/>
      <c r="H328" s="100"/>
      <c r="I328" s="101"/>
      <c r="J328" s="101"/>
      <c r="K328" s="96"/>
      <c r="L328" s="96"/>
      <c r="M328" s="97"/>
      <c r="N328" s="97"/>
      <c r="O328" s="97"/>
      <c r="P328" s="97"/>
      <c r="Q328" s="98"/>
      <c r="R328" s="99"/>
      <c r="S328" s="96"/>
      <c r="T328" s="92"/>
      <c r="U328" s="93"/>
    </row>
    <row r="329">
      <c r="A329" s="31"/>
      <c r="B329" s="94"/>
      <c r="C329" s="94"/>
      <c r="D329" s="94"/>
      <c r="E329" s="94"/>
      <c r="F329" s="94"/>
      <c r="G329" s="100"/>
      <c r="H329" s="100"/>
      <c r="I329" s="101"/>
      <c r="J329" s="101"/>
      <c r="K329" s="96"/>
      <c r="L329" s="96"/>
      <c r="M329" s="97"/>
      <c r="N329" s="97"/>
      <c r="O329" s="97"/>
      <c r="P329" s="97"/>
      <c r="Q329" s="98"/>
      <c r="R329" s="99"/>
      <c r="S329" s="96"/>
      <c r="T329" s="92"/>
      <c r="U329" s="93"/>
    </row>
    <row r="330">
      <c r="A330" s="31"/>
      <c r="B330" s="94"/>
      <c r="C330" s="94"/>
      <c r="D330" s="94"/>
      <c r="E330" s="94"/>
      <c r="F330" s="94"/>
      <c r="G330" s="100"/>
      <c r="H330" s="100"/>
      <c r="I330" s="101"/>
      <c r="J330" s="101"/>
      <c r="K330" s="96"/>
      <c r="L330" s="96"/>
      <c r="M330" s="97"/>
      <c r="N330" s="97"/>
      <c r="O330" s="97"/>
      <c r="P330" s="97"/>
      <c r="Q330" s="98"/>
      <c r="R330" s="99"/>
      <c r="S330" s="96"/>
      <c r="T330" s="92"/>
      <c r="U330" s="93"/>
    </row>
    <row r="331">
      <c r="A331" s="31"/>
      <c r="B331" s="94"/>
      <c r="C331" s="94"/>
      <c r="D331" s="94"/>
      <c r="E331" s="94"/>
      <c r="F331" s="94"/>
      <c r="G331" s="100"/>
      <c r="H331" s="100"/>
      <c r="I331" s="101"/>
      <c r="J331" s="101"/>
      <c r="K331" s="96"/>
      <c r="L331" s="96"/>
      <c r="M331" s="97"/>
      <c r="N331" s="97"/>
      <c r="O331" s="97"/>
      <c r="P331" s="97"/>
      <c r="Q331" s="98"/>
      <c r="R331" s="99"/>
      <c r="S331" s="96"/>
      <c r="T331" s="92"/>
      <c r="U331" s="93"/>
    </row>
    <row r="332">
      <c r="A332" s="31"/>
      <c r="B332" s="94"/>
      <c r="C332" s="94"/>
      <c r="D332" s="94"/>
      <c r="E332" s="94"/>
      <c r="F332" s="94"/>
      <c r="G332" s="100"/>
      <c r="H332" s="100"/>
      <c r="I332" s="101"/>
      <c r="J332" s="101"/>
      <c r="K332" s="96"/>
      <c r="L332" s="96"/>
      <c r="M332" s="97"/>
      <c r="N332" s="97"/>
      <c r="O332" s="97"/>
      <c r="P332" s="97"/>
      <c r="Q332" s="98"/>
      <c r="R332" s="99"/>
      <c r="S332" s="96"/>
      <c r="T332" s="92"/>
      <c r="U332" s="93"/>
    </row>
    <row r="333">
      <c r="A333" s="31"/>
      <c r="B333" s="94"/>
      <c r="C333" s="94"/>
      <c r="D333" s="94"/>
      <c r="E333" s="94"/>
      <c r="F333" s="94"/>
      <c r="G333" s="100"/>
      <c r="H333" s="100"/>
      <c r="I333" s="101"/>
      <c r="J333" s="101"/>
      <c r="K333" s="96"/>
      <c r="L333" s="96"/>
      <c r="M333" s="97"/>
      <c r="N333" s="97"/>
      <c r="O333" s="97"/>
      <c r="P333" s="97"/>
      <c r="Q333" s="98"/>
      <c r="R333" s="99"/>
      <c r="S333" s="96"/>
      <c r="T333" s="92"/>
      <c r="U333" s="93"/>
    </row>
    <row r="334">
      <c r="A334" s="31"/>
      <c r="B334" s="94"/>
      <c r="C334" s="94"/>
      <c r="D334" s="94"/>
      <c r="E334" s="94"/>
      <c r="F334" s="94"/>
      <c r="G334" s="100"/>
      <c r="H334" s="100"/>
      <c r="I334" s="101"/>
      <c r="J334" s="101"/>
      <c r="K334" s="96"/>
      <c r="L334" s="96"/>
      <c r="M334" s="97"/>
      <c r="N334" s="97"/>
      <c r="O334" s="97"/>
      <c r="P334" s="97"/>
      <c r="Q334" s="98"/>
      <c r="R334" s="99"/>
      <c r="S334" s="96"/>
      <c r="T334" s="92"/>
      <c r="U334" s="93"/>
    </row>
    <row r="335">
      <c r="A335" s="31"/>
      <c r="B335" s="94"/>
      <c r="C335" s="94"/>
      <c r="D335" s="94"/>
      <c r="E335" s="94"/>
      <c r="F335" s="94"/>
      <c r="G335" s="100"/>
      <c r="H335" s="100"/>
      <c r="I335" s="101"/>
      <c r="J335" s="101"/>
      <c r="K335" s="96"/>
      <c r="L335" s="96"/>
      <c r="M335" s="97"/>
      <c r="N335" s="97"/>
      <c r="O335" s="97"/>
      <c r="P335" s="97"/>
      <c r="Q335" s="98"/>
      <c r="R335" s="99"/>
      <c r="S335" s="96"/>
      <c r="T335" s="92"/>
      <c r="U335" s="93"/>
    </row>
    <row r="336">
      <c r="A336" s="31"/>
      <c r="B336" s="94"/>
      <c r="C336" s="94"/>
      <c r="D336" s="94"/>
      <c r="E336" s="94"/>
      <c r="F336" s="94"/>
      <c r="G336" s="100"/>
      <c r="H336" s="100"/>
      <c r="I336" s="101"/>
      <c r="J336" s="101"/>
      <c r="K336" s="96"/>
      <c r="L336" s="96"/>
      <c r="M336" s="97"/>
      <c r="N336" s="97"/>
      <c r="O336" s="97"/>
      <c r="P336" s="97"/>
      <c r="Q336" s="98"/>
      <c r="R336" s="99"/>
      <c r="S336" s="96"/>
      <c r="T336" s="92"/>
      <c r="U336" s="93"/>
    </row>
    <row r="337">
      <c r="A337" s="31"/>
      <c r="B337" s="94"/>
      <c r="C337" s="94"/>
      <c r="D337" s="94"/>
      <c r="E337" s="94"/>
      <c r="F337" s="94"/>
      <c r="G337" s="100"/>
      <c r="H337" s="100"/>
      <c r="I337" s="101"/>
      <c r="J337" s="101"/>
      <c r="K337" s="96"/>
      <c r="L337" s="96"/>
      <c r="M337" s="97"/>
      <c r="N337" s="97"/>
      <c r="O337" s="97"/>
      <c r="P337" s="97"/>
      <c r="Q337" s="98"/>
      <c r="R337" s="99"/>
      <c r="S337" s="96"/>
      <c r="T337" s="92"/>
      <c r="U337" s="93"/>
    </row>
    <row r="338">
      <c r="A338" s="31"/>
      <c r="B338" s="94"/>
      <c r="C338" s="94"/>
      <c r="D338" s="94"/>
      <c r="E338" s="94"/>
      <c r="F338" s="94"/>
      <c r="G338" s="100"/>
      <c r="H338" s="100"/>
      <c r="I338" s="101"/>
      <c r="J338" s="101"/>
      <c r="K338" s="96"/>
      <c r="L338" s="96"/>
      <c r="M338" s="97"/>
      <c r="N338" s="97"/>
      <c r="O338" s="97"/>
      <c r="P338" s="97"/>
      <c r="Q338" s="98"/>
      <c r="R338" s="99"/>
      <c r="S338" s="96"/>
      <c r="T338" s="92"/>
      <c r="U338" s="93"/>
    </row>
    <row r="339">
      <c r="A339" s="31"/>
      <c r="B339" s="94"/>
      <c r="C339" s="94"/>
      <c r="D339" s="94"/>
      <c r="E339" s="94"/>
      <c r="F339" s="94"/>
      <c r="G339" s="100"/>
      <c r="H339" s="100"/>
      <c r="I339" s="101"/>
      <c r="J339" s="101"/>
      <c r="K339" s="96"/>
      <c r="L339" s="96"/>
      <c r="M339" s="97"/>
      <c r="N339" s="97"/>
      <c r="O339" s="97"/>
      <c r="P339" s="97"/>
      <c r="Q339" s="98"/>
      <c r="R339" s="99"/>
      <c r="S339" s="96"/>
      <c r="T339" s="92"/>
      <c r="U339" s="93"/>
    </row>
    <row r="340">
      <c r="A340" s="31"/>
      <c r="B340" s="94"/>
      <c r="C340" s="94"/>
      <c r="D340" s="94"/>
      <c r="E340" s="94"/>
      <c r="F340" s="94"/>
      <c r="G340" s="100"/>
      <c r="H340" s="100"/>
      <c r="I340" s="101"/>
      <c r="J340" s="101"/>
      <c r="K340" s="96"/>
      <c r="L340" s="96"/>
      <c r="M340" s="97"/>
      <c r="N340" s="97"/>
      <c r="O340" s="97"/>
      <c r="P340" s="97"/>
      <c r="Q340" s="98"/>
      <c r="R340" s="99"/>
      <c r="S340" s="96"/>
      <c r="T340" s="92"/>
      <c r="U340" s="93"/>
    </row>
    <row r="341">
      <c r="A341" s="31"/>
      <c r="B341" s="94"/>
      <c r="C341" s="94"/>
      <c r="D341" s="94"/>
      <c r="E341" s="94"/>
      <c r="F341" s="94"/>
      <c r="G341" s="100"/>
      <c r="H341" s="100"/>
      <c r="I341" s="101"/>
      <c r="J341" s="101"/>
      <c r="K341" s="96"/>
      <c r="L341" s="96"/>
      <c r="M341" s="97"/>
      <c r="N341" s="97"/>
      <c r="O341" s="97"/>
      <c r="P341" s="97"/>
      <c r="Q341" s="98"/>
      <c r="R341" s="99"/>
      <c r="S341" s="96"/>
      <c r="T341" s="92"/>
      <c r="U341" s="93"/>
    </row>
    <row r="342">
      <c r="A342" s="31"/>
      <c r="B342" s="94"/>
      <c r="C342" s="94"/>
      <c r="D342" s="94"/>
      <c r="E342" s="94"/>
      <c r="F342" s="94"/>
      <c r="G342" s="100"/>
      <c r="H342" s="100"/>
      <c r="I342" s="101"/>
      <c r="J342" s="101"/>
      <c r="K342" s="96"/>
      <c r="L342" s="96"/>
      <c r="M342" s="97"/>
      <c r="N342" s="97"/>
      <c r="O342" s="97"/>
      <c r="P342" s="97"/>
      <c r="Q342" s="98"/>
      <c r="R342" s="99"/>
      <c r="S342" s="96"/>
      <c r="T342" s="92"/>
      <c r="U342" s="93"/>
    </row>
    <row r="343">
      <c r="A343" s="31"/>
      <c r="B343" s="94"/>
      <c r="C343" s="94"/>
      <c r="D343" s="94"/>
      <c r="E343" s="94"/>
      <c r="F343" s="94"/>
      <c r="G343" s="100"/>
      <c r="H343" s="100"/>
      <c r="I343" s="101"/>
      <c r="J343" s="101"/>
      <c r="K343" s="96"/>
      <c r="L343" s="96"/>
      <c r="M343" s="97"/>
      <c r="N343" s="97"/>
      <c r="O343" s="97"/>
      <c r="P343" s="97"/>
      <c r="Q343" s="98"/>
      <c r="R343" s="99"/>
      <c r="S343" s="96"/>
      <c r="T343" s="92"/>
      <c r="U343" s="93"/>
    </row>
    <row r="344">
      <c r="A344" s="31"/>
      <c r="B344" s="94"/>
      <c r="C344" s="94"/>
      <c r="D344" s="94"/>
      <c r="E344" s="94"/>
      <c r="F344" s="94"/>
      <c r="G344" s="100"/>
      <c r="H344" s="100"/>
      <c r="I344" s="101"/>
      <c r="J344" s="101"/>
      <c r="K344" s="96"/>
      <c r="L344" s="96"/>
      <c r="M344" s="97"/>
      <c r="N344" s="97"/>
      <c r="O344" s="97"/>
      <c r="P344" s="97"/>
      <c r="Q344" s="98"/>
      <c r="R344" s="99"/>
      <c r="S344" s="96"/>
      <c r="T344" s="92"/>
      <c r="U344" s="93"/>
    </row>
    <row r="345">
      <c r="A345" s="31"/>
      <c r="B345" s="94"/>
      <c r="C345" s="94"/>
      <c r="D345" s="94"/>
      <c r="E345" s="94"/>
      <c r="F345" s="94"/>
      <c r="G345" s="100"/>
      <c r="H345" s="100"/>
      <c r="I345" s="101"/>
      <c r="J345" s="101"/>
      <c r="K345" s="96"/>
      <c r="L345" s="96"/>
      <c r="M345" s="97"/>
      <c r="N345" s="97"/>
      <c r="O345" s="97"/>
      <c r="P345" s="97"/>
      <c r="Q345" s="98"/>
      <c r="R345" s="99"/>
      <c r="S345" s="96"/>
      <c r="T345" s="92"/>
      <c r="U345" s="93"/>
    </row>
    <row r="346">
      <c r="A346" s="31"/>
      <c r="B346" s="94"/>
      <c r="C346" s="94"/>
      <c r="D346" s="94"/>
      <c r="E346" s="94"/>
      <c r="F346" s="94"/>
      <c r="G346" s="100"/>
      <c r="H346" s="100"/>
      <c r="I346" s="101"/>
      <c r="J346" s="101"/>
      <c r="K346" s="96"/>
      <c r="L346" s="96"/>
      <c r="M346" s="97"/>
      <c r="N346" s="97"/>
      <c r="O346" s="97"/>
      <c r="P346" s="97"/>
      <c r="Q346" s="98"/>
      <c r="R346" s="99"/>
      <c r="S346" s="96"/>
      <c r="T346" s="92"/>
      <c r="U346" s="93"/>
    </row>
    <row r="347">
      <c r="A347" s="31"/>
      <c r="B347" s="94"/>
      <c r="C347" s="94"/>
      <c r="D347" s="94"/>
      <c r="E347" s="94"/>
      <c r="F347" s="94"/>
      <c r="G347" s="100"/>
      <c r="H347" s="100"/>
      <c r="I347" s="101"/>
      <c r="J347" s="101"/>
      <c r="K347" s="96"/>
      <c r="L347" s="96"/>
      <c r="M347" s="97"/>
      <c r="N347" s="97"/>
      <c r="O347" s="97"/>
      <c r="P347" s="97"/>
      <c r="Q347" s="98"/>
      <c r="R347" s="99"/>
      <c r="S347" s="96"/>
      <c r="T347" s="92"/>
      <c r="U347" s="93"/>
    </row>
    <row r="348">
      <c r="A348" s="31"/>
      <c r="B348" s="94"/>
      <c r="C348" s="94"/>
      <c r="D348" s="94"/>
      <c r="E348" s="94"/>
      <c r="F348" s="94"/>
      <c r="G348" s="100"/>
      <c r="H348" s="100"/>
      <c r="I348" s="101"/>
      <c r="J348" s="101"/>
      <c r="K348" s="96"/>
      <c r="L348" s="96"/>
      <c r="M348" s="97"/>
      <c r="N348" s="97"/>
      <c r="O348" s="97"/>
      <c r="P348" s="97"/>
      <c r="Q348" s="98"/>
      <c r="R348" s="99"/>
      <c r="S348" s="96"/>
      <c r="T348" s="92"/>
      <c r="U348" s="93"/>
    </row>
    <row r="349">
      <c r="A349" s="31"/>
      <c r="B349" s="94"/>
      <c r="C349" s="94"/>
      <c r="D349" s="94"/>
      <c r="E349" s="94"/>
      <c r="F349" s="94"/>
      <c r="G349" s="100"/>
      <c r="H349" s="100"/>
      <c r="I349" s="101"/>
      <c r="J349" s="101"/>
      <c r="K349" s="96"/>
      <c r="L349" s="96"/>
      <c r="M349" s="97"/>
      <c r="N349" s="97"/>
      <c r="O349" s="97"/>
      <c r="P349" s="97"/>
      <c r="Q349" s="98"/>
      <c r="R349" s="99"/>
      <c r="S349" s="96"/>
      <c r="T349" s="92"/>
      <c r="U349" s="93"/>
    </row>
    <row r="350">
      <c r="A350" s="31"/>
      <c r="B350" s="94"/>
      <c r="C350" s="94"/>
      <c r="D350" s="94"/>
      <c r="E350" s="94"/>
      <c r="F350" s="94"/>
      <c r="G350" s="100"/>
      <c r="H350" s="100"/>
      <c r="I350" s="101"/>
      <c r="J350" s="101"/>
      <c r="K350" s="96"/>
      <c r="L350" s="96"/>
      <c r="M350" s="97"/>
      <c r="N350" s="97"/>
      <c r="O350" s="97"/>
      <c r="P350" s="97"/>
      <c r="Q350" s="98"/>
      <c r="R350" s="99"/>
      <c r="S350" s="96"/>
      <c r="T350" s="92"/>
      <c r="U350" s="93"/>
    </row>
    <row r="351">
      <c r="A351" s="31"/>
      <c r="B351" s="94"/>
      <c r="C351" s="94"/>
      <c r="D351" s="94"/>
      <c r="E351" s="94"/>
      <c r="F351" s="94"/>
      <c r="G351" s="100"/>
      <c r="H351" s="100"/>
      <c r="I351" s="101"/>
      <c r="J351" s="101"/>
      <c r="K351" s="96"/>
      <c r="L351" s="96"/>
      <c r="M351" s="97"/>
      <c r="N351" s="97"/>
      <c r="O351" s="97"/>
      <c r="P351" s="97"/>
      <c r="Q351" s="98"/>
      <c r="R351" s="99"/>
      <c r="S351" s="96"/>
      <c r="T351" s="92"/>
      <c r="U351" s="93"/>
    </row>
    <row r="352">
      <c r="A352" s="31"/>
      <c r="B352" s="94"/>
      <c r="C352" s="94"/>
      <c r="D352" s="94"/>
      <c r="E352" s="94"/>
      <c r="F352" s="94"/>
      <c r="G352" s="100"/>
      <c r="H352" s="100"/>
      <c r="I352" s="101"/>
      <c r="J352" s="101"/>
      <c r="K352" s="96"/>
      <c r="L352" s="96"/>
      <c r="M352" s="97"/>
      <c r="N352" s="97"/>
      <c r="O352" s="97"/>
      <c r="P352" s="97"/>
      <c r="Q352" s="98"/>
      <c r="R352" s="99"/>
      <c r="S352" s="96"/>
      <c r="T352" s="92"/>
      <c r="U352" s="93"/>
    </row>
    <row r="353">
      <c r="A353" s="31"/>
      <c r="B353" s="94"/>
      <c r="C353" s="94"/>
      <c r="D353" s="94"/>
      <c r="E353" s="94"/>
      <c r="F353" s="94"/>
      <c r="G353" s="100"/>
      <c r="H353" s="100"/>
      <c r="I353" s="101"/>
      <c r="J353" s="101"/>
      <c r="K353" s="96"/>
      <c r="L353" s="96"/>
      <c r="M353" s="97"/>
      <c r="N353" s="97"/>
      <c r="O353" s="97"/>
      <c r="P353" s="97"/>
      <c r="Q353" s="98"/>
      <c r="R353" s="99"/>
      <c r="S353" s="96"/>
      <c r="T353" s="92"/>
      <c r="U353" s="93"/>
    </row>
    <row r="354">
      <c r="A354" s="31"/>
      <c r="B354" s="94"/>
      <c r="C354" s="94"/>
      <c r="D354" s="94"/>
      <c r="E354" s="94"/>
      <c r="F354" s="94"/>
      <c r="G354" s="100"/>
      <c r="H354" s="100"/>
      <c r="I354" s="101"/>
      <c r="J354" s="101"/>
      <c r="K354" s="96"/>
      <c r="L354" s="96"/>
      <c r="M354" s="97"/>
      <c r="N354" s="97"/>
      <c r="O354" s="97"/>
      <c r="P354" s="97"/>
      <c r="Q354" s="98"/>
      <c r="R354" s="99"/>
      <c r="S354" s="96"/>
      <c r="T354" s="92"/>
      <c r="U354" s="93"/>
    </row>
    <row r="355">
      <c r="A355" s="31"/>
      <c r="B355" s="94"/>
      <c r="C355" s="94"/>
      <c r="D355" s="94"/>
      <c r="E355" s="94"/>
      <c r="F355" s="94"/>
      <c r="G355" s="100"/>
      <c r="H355" s="100"/>
      <c r="I355" s="101"/>
      <c r="J355" s="101"/>
      <c r="K355" s="96"/>
      <c r="L355" s="96"/>
      <c r="M355" s="97"/>
      <c r="N355" s="97"/>
      <c r="O355" s="97"/>
      <c r="P355" s="97"/>
      <c r="Q355" s="98"/>
      <c r="R355" s="99"/>
      <c r="S355" s="96"/>
      <c r="T355" s="92"/>
      <c r="U355" s="93"/>
    </row>
    <row r="356">
      <c r="A356" s="31"/>
      <c r="B356" s="94"/>
      <c r="C356" s="94"/>
      <c r="D356" s="94"/>
      <c r="E356" s="94"/>
      <c r="F356" s="94"/>
      <c r="G356" s="100"/>
      <c r="H356" s="100"/>
      <c r="I356" s="101"/>
      <c r="J356" s="101"/>
      <c r="K356" s="96"/>
      <c r="L356" s="96"/>
      <c r="M356" s="97"/>
      <c r="N356" s="97"/>
      <c r="O356" s="97"/>
      <c r="P356" s="97"/>
      <c r="Q356" s="98"/>
      <c r="R356" s="99"/>
      <c r="S356" s="96"/>
      <c r="T356" s="92"/>
      <c r="U356" s="93"/>
    </row>
    <row r="357">
      <c r="A357" s="31"/>
      <c r="B357" s="94"/>
      <c r="C357" s="94"/>
      <c r="D357" s="94"/>
      <c r="E357" s="94"/>
      <c r="F357" s="94"/>
      <c r="G357" s="100"/>
      <c r="H357" s="100"/>
      <c r="I357" s="101"/>
      <c r="J357" s="101"/>
      <c r="K357" s="96"/>
      <c r="L357" s="96"/>
      <c r="M357" s="97"/>
      <c r="N357" s="97"/>
      <c r="O357" s="97"/>
      <c r="P357" s="97"/>
      <c r="Q357" s="98"/>
      <c r="R357" s="99"/>
      <c r="S357" s="96"/>
      <c r="T357" s="92"/>
      <c r="U357" s="93"/>
    </row>
    <row r="358">
      <c r="A358" s="31"/>
      <c r="B358" s="94"/>
      <c r="C358" s="94"/>
      <c r="D358" s="94"/>
      <c r="E358" s="94"/>
      <c r="F358" s="94"/>
      <c r="G358" s="100"/>
      <c r="H358" s="100"/>
      <c r="I358" s="101"/>
      <c r="J358" s="101"/>
      <c r="K358" s="96"/>
      <c r="L358" s="96"/>
      <c r="M358" s="97"/>
      <c r="N358" s="97"/>
      <c r="O358" s="97"/>
      <c r="P358" s="97"/>
      <c r="Q358" s="98"/>
      <c r="R358" s="99"/>
      <c r="S358" s="96"/>
      <c r="T358" s="92"/>
      <c r="U358" s="93"/>
    </row>
    <row r="359">
      <c r="A359" s="31"/>
      <c r="B359" s="94"/>
      <c r="C359" s="94"/>
      <c r="D359" s="94"/>
      <c r="E359" s="94"/>
      <c r="F359" s="94"/>
      <c r="G359" s="100"/>
      <c r="H359" s="100"/>
      <c r="I359" s="101"/>
      <c r="J359" s="101"/>
      <c r="K359" s="96"/>
      <c r="L359" s="96"/>
      <c r="M359" s="97"/>
      <c r="N359" s="97"/>
      <c r="O359" s="97"/>
      <c r="P359" s="97"/>
      <c r="Q359" s="98"/>
      <c r="R359" s="99"/>
      <c r="S359" s="96"/>
      <c r="T359" s="92"/>
      <c r="U359" s="93"/>
    </row>
    <row r="360">
      <c r="A360" s="31"/>
      <c r="B360" s="94"/>
      <c r="C360" s="94"/>
      <c r="D360" s="94"/>
      <c r="E360" s="94"/>
      <c r="F360" s="94"/>
      <c r="G360" s="100"/>
      <c r="H360" s="100"/>
      <c r="I360" s="101"/>
      <c r="J360" s="101"/>
      <c r="K360" s="96"/>
      <c r="L360" s="96"/>
      <c r="M360" s="97"/>
      <c r="N360" s="97"/>
      <c r="O360" s="97"/>
      <c r="P360" s="97"/>
      <c r="Q360" s="98"/>
      <c r="R360" s="99"/>
      <c r="S360" s="96"/>
      <c r="T360" s="92"/>
      <c r="U360" s="93"/>
    </row>
    <row r="361">
      <c r="A361" s="31"/>
      <c r="B361" s="94"/>
      <c r="C361" s="94"/>
      <c r="D361" s="94"/>
      <c r="E361" s="94"/>
      <c r="F361" s="94"/>
      <c r="G361" s="100"/>
      <c r="H361" s="100"/>
      <c r="I361" s="101"/>
      <c r="J361" s="101"/>
      <c r="K361" s="96"/>
      <c r="L361" s="96"/>
      <c r="M361" s="97"/>
      <c r="N361" s="97"/>
      <c r="O361" s="97"/>
      <c r="P361" s="97"/>
      <c r="Q361" s="98"/>
      <c r="R361" s="99"/>
      <c r="S361" s="96"/>
      <c r="T361" s="92"/>
      <c r="U361" s="93"/>
    </row>
    <row r="362">
      <c r="A362" s="31"/>
      <c r="B362" s="94"/>
      <c r="C362" s="94"/>
      <c r="D362" s="94"/>
      <c r="E362" s="94"/>
      <c r="F362" s="94"/>
      <c r="G362" s="100"/>
      <c r="H362" s="100"/>
      <c r="I362" s="101"/>
      <c r="J362" s="101"/>
      <c r="K362" s="96"/>
      <c r="L362" s="96"/>
      <c r="M362" s="97"/>
      <c r="N362" s="97"/>
      <c r="O362" s="97"/>
      <c r="P362" s="97"/>
      <c r="Q362" s="98"/>
      <c r="R362" s="99"/>
      <c r="S362" s="96"/>
      <c r="T362" s="92"/>
      <c r="U362" s="93"/>
    </row>
    <row r="363">
      <c r="A363" s="31"/>
      <c r="B363" s="94"/>
      <c r="C363" s="94"/>
      <c r="D363" s="94"/>
      <c r="E363" s="94"/>
      <c r="F363" s="94"/>
      <c r="G363" s="100"/>
      <c r="H363" s="100"/>
      <c r="I363" s="101"/>
      <c r="J363" s="101"/>
      <c r="K363" s="96"/>
      <c r="L363" s="96"/>
      <c r="M363" s="97"/>
      <c r="N363" s="97"/>
      <c r="O363" s="97"/>
      <c r="P363" s="97"/>
      <c r="Q363" s="98"/>
      <c r="R363" s="99"/>
      <c r="S363" s="96"/>
      <c r="T363" s="92"/>
      <c r="U363" s="93"/>
    </row>
    <row r="364">
      <c r="A364" s="31"/>
      <c r="B364" s="94"/>
      <c r="C364" s="94"/>
      <c r="D364" s="94"/>
      <c r="E364" s="94"/>
      <c r="F364" s="94"/>
      <c r="G364" s="100"/>
      <c r="H364" s="100"/>
      <c r="I364" s="101"/>
      <c r="J364" s="101"/>
      <c r="K364" s="96"/>
      <c r="L364" s="96"/>
      <c r="M364" s="97"/>
      <c r="N364" s="97"/>
      <c r="O364" s="97"/>
      <c r="P364" s="97"/>
      <c r="Q364" s="98"/>
      <c r="R364" s="99"/>
      <c r="S364" s="96"/>
      <c r="T364" s="92"/>
      <c r="U364" s="93"/>
    </row>
    <row r="365">
      <c r="A365" s="31"/>
      <c r="B365" s="94"/>
      <c r="C365" s="94"/>
      <c r="D365" s="94"/>
      <c r="E365" s="94"/>
      <c r="F365" s="94"/>
      <c r="G365" s="100"/>
      <c r="H365" s="100"/>
      <c r="I365" s="101"/>
      <c r="J365" s="101"/>
      <c r="K365" s="96"/>
      <c r="L365" s="96"/>
      <c r="M365" s="97"/>
      <c r="N365" s="97"/>
      <c r="O365" s="97"/>
      <c r="P365" s="97"/>
      <c r="Q365" s="98"/>
      <c r="R365" s="99"/>
      <c r="S365" s="96"/>
      <c r="T365" s="92"/>
      <c r="U365" s="93"/>
    </row>
    <row r="366">
      <c r="A366" s="31"/>
      <c r="B366" s="94"/>
      <c r="C366" s="94"/>
      <c r="D366" s="94"/>
      <c r="E366" s="94"/>
      <c r="F366" s="94"/>
      <c r="G366" s="100"/>
      <c r="H366" s="100"/>
      <c r="I366" s="101"/>
      <c r="J366" s="101"/>
      <c r="K366" s="96"/>
      <c r="L366" s="96"/>
      <c r="M366" s="97"/>
      <c r="N366" s="97"/>
      <c r="O366" s="97"/>
      <c r="P366" s="97"/>
      <c r="Q366" s="98"/>
      <c r="R366" s="99"/>
      <c r="S366" s="96"/>
      <c r="T366" s="92"/>
      <c r="U366" s="93"/>
    </row>
    <row r="367">
      <c r="A367" s="31"/>
      <c r="B367" s="94"/>
      <c r="C367" s="94"/>
      <c r="D367" s="94"/>
      <c r="E367" s="94"/>
      <c r="F367" s="94"/>
      <c r="G367" s="100"/>
      <c r="H367" s="100"/>
      <c r="I367" s="101"/>
      <c r="J367" s="101"/>
      <c r="K367" s="96"/>
      <c r="L367" s="96"/>
      <c r="M367" s="97"/>
      <c r="N367" s="97"/>
      <c r="O367" s="97"/>
      <c r="P367" s="97"/>
      <c r="Q367" s="98"/>
      <c r="R367" s="99"/>
      <c r="S367" s="96"/>
      <c r="T367" s="92"/>
      <c r="U367" s="93"/>
    </row>
    <row r="368">
      <c r="A368" s="31"/>
      <c r="B368" s="94"/>
      <c r="C368" s="94"/>
      <c r="D368" s="94"/>
      <c r="E368" s="94"/>
      <c r="F368" s="94"/>
      <c r="G368" s="100"/>
      <c r="H368" s="100"/>
      <c r="I368" s="101"/>
      <c r="J368" s="101"/>
      <c r="K368" s="96"/>
      <c r="L368" s="96"/>
      <c r="M368" s="97"/>
      <c r="N368" s="97"/>
      <c r="O368" s="97"/>
      <c r="P368" s="97"/>
      <c r="Q368" s="98"/>
      <c r="R368" s="99"/>
      <c r="S368" s="96"/>
      <c r="T368" s="92"/>
      <c r="U368" s="93"/>
    </row>
    <row r="369">
      <c r="A369" s="31"/>
      <c r="B369" s="94"/>
      <c r="C369" s="94"/>
      <c r="D369" s="94"/>
      <c r="E369" s="94"/>
      <c r="F369" s="94"/>
      <c r="G369" s="100"/>
      <c r="H369" s="100"/>
      <c r="I369" s="101"/>
      <c r="J369" s="101"/>
      <c r="K369" s="96"/>
      <c r="L369" s="96"/>
      <c r="M369" s="97"/>
      <c r="N369" s="97"/>
      <c r="O369" s="97"/>
      <c r="P369" s="97"/>
      <c r="Q369" s="98"/>
      <c r="R369" s="99"/>
      <c r="S369" s="96"/>
      <c r="T369" s="92"/>
      <c r="U369" s="93"/>
    </row>
    <row r="370">
      <c r="A370" s="31"/>
      <c r="B370" s="94"/>
      <c r="C370" s="94"/>
      <c r="D370" s="94"/>
      <c r="E370" s="94"/>
      <c r="F370" s="94"/>
      <c r="G370" s="100"/>
      <c r="H370" s="100"/>
      <c r="I370" s="101"/>
      <c r="J370" s="101"/>
      <c r="K370" s="96"/>
      <c r="L370" s="96"/>
      <c r="M370" s="97"/>
      <c r="N370" s="97"/>
      <c r="O370" s="97"/>
      <c r="P370" s="97"/>
      <c r="Q370" s="98"/>
      <c r="R370" s="99"/>
      <c r="S370" s="96"/>
      <c r="T370" s="92"/>
      <c r="U370" s="93"/>
    </row>
    <row r="371">
      <c r="A371" s="31"/>
      <c r="B371" s="94"/>
      <c r="C371" s="94"/>
      <c r="D371" s="94"/>
      <c r="E371" s="94"/>
      <c r="F371" s="94"/>
      <c r="G371" s="100"/>
      <c r="H371" s="100"/>
      <c r="I371" s="101"/>
      <c r="J371" s="101"/>
      <c r="K371" s="96"/>
      <c r="L371" s="96"/>
      <c r="M371" s="97"/>
      <c r="N371" s="97"/>
      <c r="O371" s="97"/>
      <c r="P371" s="97"/>
      <c r="Q371" s="98"/>
      <c r="R371" s="99"/>
      <c r="S371" s="96"/>
      <c r="T371" s="92"/>
      <c r="U371" s="93"/>
    </row>
    <row r="372">
      <c r="A372" s="31"/>
      <c r="B372" s="94"/>
      <c r="C372" s="94"/>
      <c r="D372" s="94"/>
      <c r="E372" s="94"/>
      <c r="F372" s="94"/>
      <c r="G372" s="100"/>
      <c r="H372" s="100"/>
      <c r="I372" s="101"/>
      <c r="J372" s="101"/>
      <c r="K372" s="96"/>
      <c r="L372" s="96"/>
      <c r="M372" s="97"/>
      <c r="N372" s="97"/>
      <c r="O372" s="97"/>
      <c r="P372" s="97"/>
      <c r="Q372" s="98"/>
      <c r="R372" s="99"/>
      <c r="S372" s="96"/>
      <c r="T372" s="92"/>
      <c r="U372" s="93"/>
    </row>
    <row r="373">
      <c r="A373" s="31"/>
      <c r="B373" s="94"/>
      <c r="C373" s="94"/>
      <c r="D373" s="94"/>
      <c r="E373" s="94"/>
      <c r="F373" s="94"/>
      <c r="G373" s="100"/>
      <c r="H373" s="100"/>
      <c r="I373" s="101"/>
      <c r="J373" s="101"/>
      <c r="K373" s="96"/>
      <c r="L373" s="96"/>
      <c r="M373" s="97"/>
      <c r="N373" s="97"/>
      <c r="O373" s="97"/>
      <c r="P373" s="97"/>
      <c r="Q373" s="98"/>
      <c r="R373" s="99"/>
      <c r="S373" s="96"/>
      <c r="T373" s="92"/>
      <c r="U373" s="93"/>
    </row>
    <row r="374">
      <c r="A374" s="31"/>
      <c r="B374" s="94"/>
      <c r="C374" s="94"/>
      <c r="D374" s="94"/>
      <c r="E374" s="94"/>
      <c r="F374" s="94"/>
      <c r="G374" s="100"/>
      <c r="H374" s="100"/>
      <c r="I374" s="101"/>
      <c r="J374" s="101"/>
      <c r="K374" s="96"/>
      <c r="L374" s="96"/>
      <c r="M374" s="97"/>
      <c r="N374" s="97"/>
      <c r="O374" s="97"/>
      <c r="P374" s="97"/>
      <c r="Q374" s="98"/>
      <c r="R374" s="99"/>
      <c r="S374" s="96"/>
      <c r="T374" s="92"/>
      <c r="U374" s="93"/>
    </row>
    <row r="375">
      <c r="A375" s="31"/>
      <c r="B375" s="94"/>
      <c r="C375" s="94"/>
      <c r="D375" s="94"/>
      <c r="E375" s="94"/>
      <c r="F375" s="94"/>
      <c r="G375" s="100"/>
      <c r="H375" s="100"/>
      <c r="I375" s="101"/>
      <c r="J375" s="101"/>
      <c r="K375" s="96"/>
      <c r="L375" s="96"/>
      <c r="M375" s="97"/>
      <c r="N375" s="97"/>
      <c r="O375" s="97"/>
      <c r="P375" s="97"/>
      <c r="Q375" s="98"/>
      <c r="R375" s="99"/>
      <c r="S375" s="96"/>
      <c r="T375" s="92"/>
      <c r="U375" s="93"/>
    </row>
    <row r="376">
      <c r="A376" s="31"/>
      <c r="B376" s="94"/>
      <c r="C376" s="94"/>
      <c r="D376" s="94"/>
      <c r="E376" s="94"/>
      <c r="F376" s="94"/>
      <c r="G376" s="100"/>
      <c r="H376" s="100"/>
      <c r="I376" s="101"/>
      <c r="J376" s="101"/>
      <c r="K376" s="96"/>
      <c r="L376" s="96"/>
      <c r="M376" s="97"/>
      <c r="N376" s="97"/>
      <c r="O376" s="97"/>
      <c r="P376" s="97"/>
      <c r="Q376" s="98"/>
      <c r="R376" s="99"/>
      <c r="S376" s="96"/>
      <c r="T376" s="92"/>
      <c r="U376" s="93"/>
    </row>
    <row r="377">
      <c r="A377" s="31"/>
      <c r="B377" s="94"/>
      <c r="C377" s="94"/>
      <c r="D377" s="94"/>
      <c r="E377" s="94"/>
      <c r="F377" s="94"/>
      <c r="G377" s="100"/>
      <c r="H377" s="100"/>
      <c r="I377" s="101"/>
      <c r="J377" s="101"/>
      <c r="K377" s="96"/>
      <c r="L377" s="96"/>
      <c r="M377" s="97"/>
      <c r="N377" s="97"/>
      <c r="O377" s="97"/>
      <c r="P377" s="97"/>
      <c r="Q377" s="98"/>
      <c r="R377" s="99"/>
      <c r="S377" s="96"/>
      <c r="T377" s="92"/>
      <c r="U377" s="93"/>
    </row>
    <row r="378">
      <c r="A378" s="31"/>
      <c r="B378" s="94"/>
      <c r="C378" s="94"/>
      <c r="D378" s="94"/>
      <c r="E378" s="94"/>
      <c r="F378" s="94"/>
      <c r="G378" s="100"/>
      <c r="H378" s="100"/>
      <c r="I378" s="101"/>
      <c r="J378" s="101"/>
      <c r="K378" s="96"/>
      <c r="L378" s="96"/>
      <c r="M378" s="97"/>
      <c r="N378" s="97"/>
      <c r="O378" s="97"/>
      <c r="P378" s="97"/>
      <c r="Q378" s="98"/>
      <c r="R378" s="99"/>
      <c r="S378" s="96"/>
      <c r="T378" s="92"/>
      <c r="U378" s="93"/>
    </row>
    <row r="379">
      <c r="A379" s="31"/>
      <c r="B379" s="94"/>
      <c r="C379" s="94"/>
      <c r="D379" s="94"/>
      <c r="E379" s="94"/>
      <c r="F379" s="94"/>
      <c r="G379" s="100"/>
      <c r="H379" s="100"/>
      <c r="I379" s="101"/>
      <c r="J379" s="101"/>
      <c r="K379" s="96"/>
      <c r="L379" s="96"/>
      <c r="M379" s="97"/>
      <c r="N379" s="97"/>
      <c r="O379" s="97"/>
      <c r="P379" s="97"/>
      <c r="Q379" s="98"/>
      <c r="R379" s="99"/>
      <c r="S379" s="96"/>
      <c r="T379" s="92"/>
      <c r="U379" s="93"/>
    </row>
    <row r="380">
      <c r="A380" s="31"/>
      <c r="B380" s="94"/>
      <c r="C380" s="94"/>
      <c r="D380" s="94"/>
      <c r="E380" s="94"/>
      <c r="F380" s="94"/>
      <c r="G380" s="100"/>
      <c r="H380" s="100"/>
      <c r="I380" s="101"/>
      <c r="J380" s="101"/>
      <c r="K380" s="96"/>
      <c r="L380" s="96"/>
      <c r="M380" s="97"/>
      <c r="N380" s="97"/>
      <c r="O380" s="97"/>
      <c r="P380" s="97"/>
      <c r="Q380" s="98"/>
      <c r="R380" s="99"/>
      <c r="S380" s="96"/>
      <c r="T380" s="92"/>
      <c r="U380" s="93"/>
    </row>
    <row r="381">
      <c r="A381" s="31"/>
      <c r="B381" s="94"/>
      <c r="C381" s="94"/>
      <c r="D381" s="94"/>
      <c r="E381" s="94"/>
      <c r="F381" s="94"/>
      <c r="G381" s="100"/>
      <c r="H381" s="100"/>
      <c r="I381" s="101"/>
      <c r="J381" s="101"/>
      <c r="K381" s="96"/>
      <c r="L381" s="96"/>
      <c r="M381" s="97"/>
      <c r="N381" s="97"/>
      <c r="O381" s="97"/>
      <c r="P381" s="97"/>
      <c r="Q381" s="98"/>
      <c r="R381" s="99"/>
      <c r="S381" s="96"/>
      <c r="T381" s="92"/>
      <c r="U381" s="93"/>
    </row>
    <row r="382">
      <c r="A382" s="31"/>
      <c r="B382" s="94"/>
      <c r="C382" s="94"/>
      <c r="D382" s="94"/>
      <c r="E382" s="94"/>
      <c r="F382" s="94"/>
      <c r="G382" s="100"/>
      <c r="H382" s="100"/>
      <c r="I382" s="101"/>
      <c r="J382" s="101"/>
      <c r="K382" s="96"/>
      <c r="L382" s="96"/>
      <c r="M382" s="97"/>
      <c r="N382" s="97"/>
      <c r="O382" s="97"/>
      <c r="P382" s="97"/>
      <c r="Q382" s="98"/>
      <c r="R382" s="99"/>
      <c r="S382" s="96"/>
      <c r="T382" s="92"/>
      <c r="U382" s="93"/>
    </row>
    <row r="383">
      <c r="A383" s="31"/>
      <c r="B383" s="94"/>
      <c r="C383" s="94"/>
      <c r="D383" s="94"/>
      <c r="E383" s="94"/>
      <c r="F383" s="94"/>
      <c r="G383" s="100"/>
      <c r="H383" s="100"/>
      <c r="I383" s="101"/>
      <c r="J383" s="101"/>
      <c r="K383" s="96"/>
      <c r="L383" s="96"/>
      <c r="M383" s="97"/>
      <c r="N383" s="97"/>
      <c r="O383" s="97"/>
      <c r="P383" s="97"/>
      <c r="Q383" s="98"/>
      <c r="R383" s="99"/>
      <c r="S383" s="96"/>
      <c r="T383" s="92"/>
      <c r="U383" s="93"/>
    </row>
    <row r="384">
      <c r="A384" s="31"/>
      <c r="B384" s="94"/>
      <c r="C384" s="94"/>
      <c r="D384" s="94"/>
      <c r="E384" s="94"/>
      <c r="F384" s="94"/>
      <c r="G384" s="100"/>
      <c r="H384" s="100"/>
      <c r="I384" s="101"/>
      <c r="J384" s="101"/>
      <c r="K384" s="96"/>
      <c r="L384" s="96"/>
      <c r="M384" s="97"/>
      <c r="N384" s="97"/>
      <c r="O384" s="97"/>
      <c r="P384" s="97"/>
      <c r="Q384" s="98"/>
      <c r="R384" s="99"/>
      <c r="S384" s="96"/>
      <c r="T384" s="92"/>
      <c r="U384" s="93"/>
    </row>
    <row r="385">
      <c r="A385" s="31"/>
      <c r="B385" s="94"/>
      <c r="C385" s="94"/>
      <c r="D385" s="94"/>
      <c r="E385" s="94"/>
      <c r="F385" s="94"/>
      <c r="G385" s="100"/>
      <c r="H385" s="100"/>
      <c r="I385" s="101"/>
      <c r="J385" s="101"/>
      <c r="K385" s="96"/>
      <c r="L385" s="96"/>
      <c r="M385" s="97"/>
      <c r="N385" s="97"/>
      <c r="O385" s="97"/>
      <c r="P385" s="97"/>
      <c r="Q385" s="98"/>
      <c r="R385" s="99"/>
      <c r="S385" s="96"/>
      <c r="T385" s="92"/>
      <c r="U385" s="93"/>
    </row>
    <row r="386">
      <c r="A386" s="31"/>
      <c r="B386" s="94"/>
      <c r="C386" s="94"/>
      <c r="D386" s="94"/>
      <c r="E386" s="94"/>
      <c r="F386" s="94"/>
      <c r="G386" s="100"/>
      <c r="H386" s="100"/>
      <c r="I386" s="101"/>
      <c r="J386" s="101"/>
      <c r="K386" s="96"/>
      <c r="L386" s="96"/>
      <c r="M386" s="97"/>
      <c r="N386" s="97"/>
      <c r="O386" s="97"/>
      <c r="P386" s="97"/>
      <c r="Q386" s="98"/>
      <c r="R386" s="99"/>
      <c r="S386" s="96"/>
      <c r="T386" s="92"/>
      <c r="U386" s="93"/>
    </row>
    <row r="387">
      <c r="A387" s="31"/>
      <c r="B387" s="94"/>
      <c r="C387" s="94"/>
      <c r="D387" s="94"/>
      <c r="E387" s="94"/>
      <c r="F387" s="94"/>
      <c r="G387" s="100"/>
      <c r="H387" s="100"/>
      <c r="I387" s="101"/>
      <c r="J387" s="101"/>
      <c r="K387" s="96"/>
      <c r="L387" s="96"/>
      <c r="M387" s="97"/>
      <c r="N387" s="97"/>
      <c r="O387" s="97"/>
      <c r="P387" s="97"/>
      <c r="Q387" s="98"/>
      <c r="R387" s="99"/>
      <c r="S387" s="96"/>
      <c r="T387" s="92"/>
      <c r="U387" s="93"/>
    </row>
    <row r="388">
      <c r="A388" s="31"/>
      <c r="B388" s="94"/>
      <c r="C388" s="94"/>
      <c r="D388" s="94"/>
      <c r="E388" s="94"/>
      <c r="F388" s="94"/>
      <c r="G388" s="100"/>
      <c r="H388" s="100"/>
      <c r="I388" s="101"/>
      <c r="J388" s="101"/>
      <c r="K388" s="96"/>
      <c r="L388" s="96"/>
      <c r="M388" s="97"/>
      <c r="N388" s="97"/>
      <c r="O388" s="97"/>
      <c r="P388" s="97"/>
      <c r="Q388" s="98"/>
      <c r="R388" s="99"/>
      <c r="S388" s="96"/>
      <c r="T388" s="92"/>
      <c r="U388" s="93"/>
    </row>
    <row r="389">
      <c r="A389" s="31"/>
      <c r="B389" s="94"/>
      <c r="C389" s="94"/>
      <c r="D389" s="94"/>
      <c r="E389" s="94"/>
      <c r="F389" s="94"/>
      <c r="G389" s="100"/>
      <c r="H389" s="100"/>
      <c r="I389" s="101"/>
      <c r="J389" s="101"/>
      <c r="K389" s="96"/>
      <c r="L389" s="96"/>
      <c r="M389" s="97"/>
      <c r="N389" s="97"/>
      <c r="O389" s="97"/>
      <c r="P389" s="97"/>
      <c r="Q389" s="98"/>
      <c r="R389" s="99"/>
      <c r="S389" s="96"/>
      <c r="T389" s="92"/>
      <c r="U389" s="93"/>
    </row>
    <row r="390">
      <c r="A390" s="31"/>
      <c r="B390" s="94"/>
      <c r="C390" s="94"/>
      <c r="D390" s="94"/>
      <c r="E390" s="94"/>
      <c r="F390" s="94"/>
      <c r="G390" s="100"/>
      <c r="H390" s="100"/>
      <c r="I390" s="101"/>
      <c r="J390" s="101"/>
      <c r="K390" s="96"/>
      <c r="L390" s="96"/>
      <c r="M390" s="97"/>
      <c r="N390" s="97"/>
      <c r="O390" s="97"/>
      <c r="P390" s="97"/>
      <c r="Q390" s="98"/>
      <c r="R390" s="99"/>
      <c r="S390" s="96"/>
      <c r="T390" s="92"/>
      <c r="U390" s="93"/>
    </row>
    <row r="391">
      <c r="A391" s="31"/>
      <c r="B391" s="94"/>
      <c r="C391" s="94"/>
      <c r="D391" s="94"/>
      <c r="E391" s="94"/>
      <c r="F391" s="94"/>
      <c r="G391" s="100"/>
      <c r="H391" s="100"/>
      <c r="I391" s="101"/>
      <c r="J391" s="101"/>
      <c r="K391" s="96"/>
      <c r="L391" s="96"/>
      <c r="M391" s="97"/>
      <c r="N391" s="97"/>
      <c r="O391" s="97"/>
      <c r="P391" s="97"/>
      <c r="Q391" s="98"/>
      <c r="R391" s="99"/>
      <c r="S391" s="96"/>
      <c r="T391" s="92"/>
      <c r="U391" s="93"/>
    </row>
    <row r="392">
      <c r="A392" s="31"/>
      <c r="B392" s="94"/>
      <c r="C392" s="94"/>
      <c r="D392" s="94"/>
      <c r="E392" s="94"/>
      <c r="F392" s="94"/>
      <c r="G392" s="100"/>
      <c r="H392" s="100"/>
      <c r="I392" s="101"/>
      <c r="J392" s="101"/>
      <c r="K392" s="96"/>
      <c r="L392" s="96"/>
      <c r="M392" s="97"/>
      <c r="N392" s="97"/>
      <c r="O392" s="97"/>
      <c r="P392" s="97"/>
      <c r="Q392" s="98"/>
      <c r="R392" s="99"/>
      <c r="S392" s="96"/>
      <c r="T392" s="92"/>
      <c r="U392" s="93"/>
    </row>
    <row r="393">
      <c r="A393" s="31"/>
      <c r="B393" s="94"/>
      <c r="C393" s="94"/>
      <c r="D393" s="94"/>
      <c r="E393" s="94"/>
      <c r="F393" s="94"/>
      <c r="G393" s="100"/>
      <c r="H393" s="100"/>
      <c r="I393" s="101"/>
      <c r="J393" s="101"/>
      <c r="K393" s="96"/>
      <c r="L393" s="96"/>
      <c r="M393" s="97"/>
      <c r="N393" s="97"/>
      <c r="O393" s="97"/>
      <c r="P393" s="97"/>
      <c r="Q393" s="98"/>
      <c r="R393" s="99"/>
      <c r="S393" s="96"/>
      <c r="T393" s="92"/>
      <c r="U393" s="93"/>
    </row>
    <row r="394">
      <c r="A394" s="31"/>
      <c r="B394" s="94"/>
      <c r="C394" s="94"/>
      <c r="D394" s="94"/>
      <c r="E394" s="94"/>
      <c r="F394" s="94"/>
      <c r="G394" s="100"/>
      <c r="H394" s="100"/>
      <c r="I394" s="101"/>
      <c r="J394" s="101"/>
      <c r="K394" s="96"/>
      <c r="L394" s="96"/>
      <c r="M394" s="97"/>
      <c r="N394" s="97"/>
      <c r="O394" s="97"/>
      <c r="P394" s="97"/>
      <c r="Q394" s="98"/>
      <c r="R394" s="99"/>
      <c r="S394" s="96"/>
      <c r="T394" s="92"/>
      <c r="U394" s="93"/>
    </row>
    <row r="395">
      <c r="A395" s="31"/>
      <c r="B395" s="94"/>
      <c r="C395" s="94"/>
      <c r="D395" s="94"/>
      <c r="E395" s="94"/>
      <c r="F395" s="94"/>
      <c r="G395" s="100"/>
      <c r="H395" s="100"/>
      <c r="I395" s="101"/>
      <c r="J395" s="101"/>
      <c r="K395" s="96"/>
      <c r="L395" s="96"/>
      <c r="M395" s="97"/>
      <c r="N395" s="97"/>
      <c r="O395" s="97"/>
      <c r="P395" s="97"/>
      <c r="Q395" s="98"/>
      <c r="R395" s="99"/>
      <c r="S395" s="96"/>
      <c r="T395" s="92"/>
      <c r="U395" s="93"/>
    </row>
    <row r="396">
      <c r="A396" s="31"/>
      <c r="B396" s="94"/>
      <c r="C396" s="94"/>
      <c r="D396" s="94"/>
      <c r="E396" s="94"/>
      <c r="F396" s="94"/>
      <c r="G396" s="100"/>
      <c r="H396" s="100"/>
      <c r="I396" s="101"/>
      <c r="J396" s="101"/>
      <c r="K396" s="96"/>
      <c r="L396" s="96"/>
      <c r="M396" s="97"/>
      <c r="N396" s="97"/>
      <c r="O396" s="97"/>
      <c r="P396" s="97"/>
      <c r="Q396" s="98"/>
      <c r="R396" s="99"/>
      <c r="S396" s="96"/>
      <c r="T396" s="92"/>
      <c r="U396" s="93"/>
    </row>
    <row r="397">
      <c r="A397" s="31"/>
      <c r="B397" s="94"/>
      <c r="C397" s="94"/>
      <c r="D397" s="94"/>
      <c r="E397" s="94"/>
      <c r="F397" s="94"/>
      <c r="G397" s="100"/>
      <c r="H397" s="100"/>
      <c r="I397" s="101"/>
      <c r="J397" s="101"/>
      <c r="K397" s="96"/>
      <c r="L397" s="96"/>
      <c r="M397" s="97"/>
      <c r="N397" s="97"/>
      <c r="O397" s="97"/>
      <c r="P397" s="97"/>
      <c r="Q397" s="98"/>
      <c r="R397" s="99"/>
      <c r="S397" s="96"/>
      <c r="T397" s="92"/>
      <c r="U397" s="93"/>
    </row>
    <row r="398">
      <c r="A398" s="31"/>
      <c r="B398" s="94"/>
      <c r="C398" s="94"/>
      <c r="D398" s="94"/>
      <c r="E398" s="94"/>
      <c r="F398" s="94"/>
      <c r="G398" s="100"/>
      <c r="H398" s="100"/>
      <c r="I398" s="101"/>
      <c r="J398" s="101"/>
      <c r="K398" s="96"/>
      <c r="L398" s="96"/>
      <c r="M398" s="97"/>
      <c r="N398" s="97"/>
      <c r="O398" s="97"/>
      <c r="P398" s="97"/>
      <c r="Q398" s="98"/>
      <c r="R398" s="99"/>
      <c r="S398" s="96"/>
      <c r="T398" s="92"/>
      <c r="U398" s="93"/>
    </row>
    <row r="399">
      <c r="A399" s="31"/>
      <c r="B399" s="94"/>
      <c r="C399" s="94"/>
      <c r="D399" s="94"/>
      <c r="E399" s="94"/>
      <c r="F399" s="94"/>
      <c r="G399" s="100"/>
      <c r="H399" s="100"/>
      <c r="I399" s="101"/>
      <c r="J399" s="101"/>
      <c r="K399" s="96"/>
      <c r="L399" s="96"/>
      <c r="M399" s="97"/>
      <c r="N399" s="97"/>
      <c r="O399" s="97"/>
      <c r="P399" s="97"/>
      <c r="Q399" s="98"/>
      <c r="R399" s="99"/>
      <c r="S399" s="96"/>
      <c r="T399" s="92"/>
      <c r="U399" s="93"/>
    </row>
    <row r="400">
      <c r="A400" s="31"/>
      <c r="B400" s="94"/>
      <c r="C400" s="94"/>
      <c r="D400" s="94"/>
      <c r="E400" s="94"/>
      <c r="F400" s="94"/>
      <c r="G400" s="100"/>
      <c r="H400" s="100"/>
      <c r="I400" s="101"/>
      <c r="J400" s="101"/>
      <c r="K400" s="96"/>
      <c r="L400" s="96"/>
      <c r="M400" s="97"/>
      <c r="N400" s="97"/>
      <c r="O400" s="97"/>
      <c r="P400" s="97"/>
      <c r="Q400" s="98"/>
      <c r="R400" s="99"/>
      <c r="S400" s="96"/>
      <c r="T400" s="92"/>
      <c r="U400" s="93"/>
    </row>
    <row r="401">
      <c r="A401" s="31"/>
      <c r="B401" s="94"/>
      <c r="C401" s="94"/>
      <c r="D401" s="94"/>
      <c r="E401" s="94"/>
      <c r="F401" s="94"/>
      <c r="G401" s="100"/>
      <c r="H401" s="100"/>
      <c r="I401" s="101"/>
      <c r="J401" s="101"/>
      <c r="K401" s="96"/>
      <c r="L401" s="96"/>
      <c r="M401" s="97"/>
      <c r="N401" s="97"/>
      <c r="O401" s="97"/>
      <c r="P401" s="97"/>
      <c r="Q401" s="98"/>
      <c r="R401" s="99"/>
      <c r="S401" s="96"/>
      <c r="T401" s="92"/>
      <c r="U401" s="93"/>
    </row>
    <row r="402">
      <c r="A402" s="31"/>
      <c r="B402" s="94"/>
      <c r="C402" s="94"/>
      <c r="D402" s="94"/>
      <c r="E402" s="94"/>
      <c r="F402" s="94"/>
      <c r="G402" s="100"/>
      <c r="H402" s="100"/>
      <c r="I402" s="101"/>
      <c r="J402" s="101"/>
      <c r="K402" s="96"/>
      <c r="L402" s="96"/>
      <c r="M402" s="97"/>
      <c r="N402" s="97"/>
      <c r="O402" s="97"/>
      <c r="P402" s="97"/>
      <c r="Q402" s="98"/>
      <c r="R402" s="99"/>
      <c r="S402" s="96"/>
      <c r="T402" s="92"/>
      <c r="U402" s="93"/>
    </row>
    <row r="403">
      <c r="A403" s="31"/>
      <c r="B403" s="94"/>
      <c r="C403" s="94"/>
      <c r="D403" s="94"/>
      <c r="E403" s="94"/>
      <c r="F403" s="94"/>
      <c r="G403" s="100"/>
      <c r="H403" s="100"/>
      <c r="I403" s="101"/>
      <c r="J403" s="101"/>
      <c r="K403" s="96"/>
      <c r="L403" s="96"/>
      <c r="M403" s="97"/>
      <c r="N403" s="97"/>
      <c r="O403" s="97"/>
      <c r="P403" s="97"/>
      <c r="Q403" s="98"/>
      <c r="R403" s="99"/>
      <c r="S403" s="96"/>
      <c r="T403" s="92"/>
      <c r="U403" s="93"/>
    </row>
    <row r="404">
      <c r="A404" s="31"/>
      <c r="B404" s="94"/>
      <c r="C404" s="94"/>
      <c r="D404" s="94"/>
      <c r="E404" s="94"/>
      <c r="F404" s="94"/>
      <c r="G404" s="100"/>
      <c r="H404" s="100"/>
      <c r="I404" s="101"/>
      <c r="J404" s="101"/>
      <c r="K404" s="96"/>
      <c r="L404" s="96"/>
      <c r="M404" s="97"/>
      <c r="N404" s="97"/>
      <c r="O404" s="97"/>
      <c r="P404" s="97"/>
      <c r="Q404" s="98"/>
      <c r="R404" s="99"/>
      <c r="S404" s="96"/>
      <c r="T404" s="92"/>
      <c r="U404" s="93"/>
    </row>
    <row r="405">
      <c r="A405" s="31"/>
      <c r="B405" s="94"/>
      <c r="C405" s="94"/>
      <c r="D405" s="94"/>
      <c r="E405" s="94"/>
      <c r="F405" s="94"/>
      <c r="G405" s="100"/>
      <c r="H405" s="100"/>
      <c r="I405" s="101"/>
      <c r="J405" s="101"/>
      <c r="K405" s="96"/>
      <c r="L405" s="96"/>
      <c r="M405" s="97"/>
      <c r="N405" s="97"/>
      <c r="O405" s="97"/>
      <c r="P405" s="97"/>
      <c r="Q405" s="98"/>
      <c r="R405" s="99"/>
      <c r="S405" s="96"/>
      <c r="T405" s="92"/>
      <c r="U405" s="93"/>
    </row>
    <row r="406">
      <c r="A406" s="31"/>
      <c r="B406" s="94"/>
      <c r="C406" s="94"/>
      <c r="D406" s="94"/>
      <c r="E406" s="94"/>
      <c r="F406" s="94"/>
      <c r="G406" s="100"/>
      <c r="H406" s="100"/>
      <c r="I406" s="101"/>
      <c r="J406" s="101"/>
      <c r="K406" s="96"/>
      <c r="L406" s="96"/>
      <c r="M406" s="97"/>
      <c r="N406" s="97"/>
      <c r="O406" s="97"/>
      <c r="P406" s="97"/>
      <c r="Q406" s="98"/>
      <c r="R406" s="99"/>
      <c r="S406" s="96"/>
      <c r="T406" s="92"/>
      <c r="U406" s="93"/>
    </row>
    <row r="407">
      <c r="A407" s="31"/>
      <c r="B407" s="94"/>
      <c r="C407" s="94"/>
      <c r="D407" s="94"/>
      <c r="E407" s="94"/>
      <c r="F407" s="94"/>
      <c r="G407" s="100"/>
      <c r="H407" s="100"/>
      <c r="I407" s="101"/>
      <c r="J407" s="101"/>
      <c r="K407" s="96"/>
      <c r="L407" s="96"/>
      <c r="M407" s="97"/>
      <c r="N407" s="97"/>
      <c r="O407" s="97"/>
      <c r="P407" s="97"/>
      <c r="Q407" s="98"/>
      <c r="R407" s="99"/>
      <c r="S407" s="96"/>
      <c r="T407" s="92"/>
      <c r="U407" s="93"/>
    </row>
    <row r="408">
      <c r="A408" s="31"/>
      <c r="B408" s="94"/>
      <c r="C408" s="94"/>
      <c r="D408" s="94"/>
      <c r="E408" s="94"/>
      <c r="F408" s="94"/>
      <c r="G408" s="100"/>
      <c r="H408" s="100"/>
      <c r="I408" s="101"/>
      <c r="J408" s="101"/>
      <c r="K408" s="96"/>
      <c r="L408" s="96"/>
      <c r="M408" s="97"/>
      <c r="N408" s="97"/>
      <c r="O408" s="97"/>
      <c r="P408" s="97"/>
      <c r="Q408" s="98"/>
      <c r="R408" s="99"/>
      <c r="S408" s="96"/>
      <c r="T408" s="92"/>
      <c r="U408" s="93"/>
    </row>
    <row r="409">
      <c r="A409" s="31"/>
      <c r="B409" s="94"/>
      <c r="C409" s="94"/>
      <c r="D409" s="94"/>
      <c r="E409" s="94"/>
      <c r="F409" s="94"/>
      <c r="G409" s="100"/>
      <c r="H409" s="100"/>
      <c r="I409" s="101"/>
      <c r="J409" s="101"/>
      <c r="K409" s="96"/>
      <c r="L409" s="96"/>
      <c r="M409" s="97"/>
      <c r="N409" s="97"/>
      <c r="O409" s="97"/>
      <c r="P409" s="97"/>
      <c r="Q409" s="98"/>
      <c r="R409" s="99"/>
      <c r="S409" s="96"/>
      <c r="T409" s="92"/>
      <c r="U409" s="93"/>
    </row>
    <row r="410">
      <c r="A410" s="31"/>
      <c r="B410" s="94"/>
      <c r="C410" s="94"/>
      <c r="D410" s="94"/>
      <c r="E410" s="94"/>
      <c r="F410" s="94"/>
      <c r="G410" s="100"/>
      <c r="H410" s="100"/>
      <c r="I410" s="101"/>
      <c r="J410" s="101"/>
      <c r="K410" s="96"/>
      <c r="L410" s="96"/>
      <c r="M410" s="97"/>
      <c r="N410" s="97"/>
      <c r="O410" s="97"/>
      <c r="P410" s="97"/>
      <c r="Q410" s="98"/>
      <c r="R410" s="99"/>
      <c r="S410" s="96"/>
      <c r="T410" s="92"/>
      <c r="U410" s="93"/>
    </row>
    <row r="411">
      <c r="A411" s="31"/>
      <c r="B411" s="94"/>
      <c r="C411" s="94"/>
      <c r="D411" s="94"/>
      <c r="E411" s="94"/>
      <c r="F411" s="94"/>
      <c r="G411" s="100"/>
      <c r="H411" s="100"/>
      <c r="I411" s="101"/>
      <c r="J411" s="101"/>
      <c r="K411" s="96"/>
      <c r="L411" s="96"/>
      <c r="M411" s="97"/>
      <c r="N411" s="97"/>
      <c r="O411" s="97"/>
      <c r="P411" s="97"/>
      <c r="Q411" s="98"/>
      <c r="R411" s="99"/>
      <c r="S411" s="96"/>
      <c r="T411" s="92"/>
      <c r="U411" s="93"/>
    </row>
    <row r="412">
      <c r="A412" s="31"/>
      <c r="B412" s="94"/>
      <c r="C412" s="94"/>
      <c r="D412" s="94"/>
      <c r="E412" s="94"/>
      <c r="F412" s="94"/>
      <c r="G412" s="100"/>
      <c r="H412" s="100"/>
      <c r="I412" s="101"/>
      <c r="J412" s="101"/>
      <c r="K412" s="96"/>
      <c r="L412" s="96"/>
      <c r="M412" s="97"/>
      <c r="N412" s="97"/>
      <c r="O412" s="97"/>
      <c r="P412" s="97"/>
      <c r="Q412" s="98"/>
      <c r="R412" s="99"/>
      <c r="S412" s="96"/>
      <c r="T412" s="92"/>
      <c r="U412" s="93"/>
    </row>
    <row r="413">
      <c r="A413" s="31"/>
      <c r="B413" s="94"/>
      <c r="C413" s="94"/>
      <c r="D413" s="94"/>
      <c r="E413" s="94"/>
      <c r="F413" s="94"/>
      <c r="G413" s="100"/>
      <c r="H413" s="100"/>
      <c r="I413" s="101"/>
      <c r="J413" s="101"/>
      <c r="K413" s="96"/>
      <c r="L413" s="96"/>
      <c r="M413" s="97"/>
      <c r="N413" s="97"/>
      <c r="O413" s="97"/>
      <c r="P413" s="97"/>
      <c r="Q413" s="98"/>
      <c r="R413" s="99"/>
      <c r="S413" s="96"/>
      <c r="T413" s="92"/>
      <c r="U413" s="93"/>
    </row>
    <row r="414">
      <c r="A414" s="31"/>
      <c r="B414" s="94"/>
      <c r="C414" s="94"/>
      <c r="D414" s="94"/>
      <c r="E414" s="94"/>
      <c r="F414" s="94"/>
      <c r="G414" s="100"/>
      <c r="H414" s="100"/>
      <c r="I414" s="101"/>
      <c r="J414" s="101"/>
      <c r="K414" s="96"/>
      <c r="L414" s="96"/>
      <c r="M414" s="97"/>
      <c r="N414" s="97"/>
      <c r="O414" s="97"/>
      <c r="P414" s="97"/>
      <c r="Q414" s="98"/>
      <c r="R414" s="99"/>
      <c r="S414" s="96"/>
      <c r="T414" s="92"/>
      <c r="U414" s="93"/>
    </row>
    <row r="415">
      <c r="A415" s="31"/>
      <c r="B415" s="94"/>
      <c r="C415" s="94"/>
      <c r="D415" s="94"/>
      <c r="E415" s="94"/>
      <c r="F415" s="94"/>
      <c r="G415" s="100"/>
      <c r="H415" s="100"/>
      <c r="I415" s="101"/>
      <c r="J415" s="101"/>
      <c r="K415" s="96"/>
      <c r="L415" s="96"/>
      <c r="M415" s="97"/>
      <c r="N415" s="97"/>
      <c r="O415" s="97"/>
      <c r="P415" s="97"/>
      <c r="Q415" s="98"/>
      <c r="R415" s="99"/>
      <c r="S415" s="96"/>
      <c r="T415" s="92"/>
      <c r="U415" s="93"/>
    </row>
    <row r="416">
      <c r="A416" s="31"/>
      <c r="B416" s="94"/>
      <c r="C416" s="94"/>
      <c r="D416" s="94"/>
      <c r="E416" s="94"/>
      <c r="F416" s="94"/>
      <c r="G416" s="100"/>
      <c r="H416" s="100"/>
      <c r="I416" s="101"/>
      <c r="J416" s="101"/>
      <c r="K416" s="96"/>
      <c r="L416" s="96"/>
      <c r="M416" s="97"/>
      <c r="N416" s="97"/>
      <c r="O416" s="97"/>
      <c r="P416" s="97"/>
      <c r="Q416" s="98"/>
      <c r="R416" s="99"/>
      <c r="S416" s="96"/>
      <c r="T416" s="92"/>
      <c r="U416" s="93"/>
    </row>
    <row r="417">
      <c r="A417" s="31"/>
      <c r="B417" s="94"/>
      <c r="C417" s="94"/>
      <c r="D417" s="94"/>
      <c r="E417" s="94"/>
      <c r="F417" s="94"/>
      <c r="G417" s="100"/>
      <c r="H417" s="100"/>
      <c r="I417" s="101"/>
      <c r="J417" s="101"/>
      <c r="K417" s="96"/>
      <c r="L417" s="96"/>
      <c r="M417" s="97"/>
      <c r="N417" s="97"/>
      <c r="O417" s="97"/>
      <c r="P417" s="97"/>
      <c r="Q417" s="98"/>
      <c r="R417" s="99"/>
      <c r="S417" s="96"/>
      <c r="T417" s="92"/>
      <c r="U417" s="93"/>
    </row>
    <row r="418">
      <c r="A418" s="31"/>
      <c r="B418" s="94"/>
      <c r="C418" s="94"/>
      <c r="D418" s="94"/>
      <c r="E418" s="94"/>
      <c r="F418" s="94"/>
      <c r="G418" s="100"/>
      <c r="H418" s="100"/>
      <c r="I418" s="101"/>
      <c r="J418" s="101"/>
      <c r="K418" s="96"/>
      <c r="L418" s="96"/>
      <c r="M418" s="97"/>
      <c r="N418" s="97"/>
      <c r="O418" s="97"/>
      <c r="P418" s="97"/>
      <c r="Q418" s="98"/>
      <c r="R418" s="99"/>
      <c r="S418" s="96"/>
      <c r="T418" s="92"/>
      <c r="U418" s="93"/>
    </row>
    <row r="419">
      <c r="A419" s="31"/>
      <c r="B419" s="94"/>
      <c r="C419" s="94"/>
      <c r="D419" s="94"/>
      <c r="E419" s="94"/>
      <c r="F419" s="94"/>
      <c r="G419" s="100"/>
      <c r="H419" s="100"/>
      <c r="I419" s="101"/>
      <c r="J419" s="101"/>
      <c r="K419" s="96"/>
      <c r="L419" s="96"/>
      <c r="M419" s="97"/>
      <c r="N419" s="97"/>
      <c r="O419" s="97"/>
      <c r="P419" s="97"/>
      <c r="Q419" s="98"/>
      <c r="R419" s="99"/>
      <c r="S419" s="96"/>
      <c r="T419" s="92"/>
      <c r="U419" s="93"/>
    </row>
    <row r="420">
      <c r="A420" s="31"/>
      <c r="B420" s="94"/>
      <c r="C420" s="94"/>
      <c r="D420" s="94"/>
      <c r="E420" s="94"/>
      <c r="F420" s="94"/>
      <c r="G420" s="100"/>
      <c r="H420" s="100"/>
      <c r="I420" s="101"/>
      <c r="J420" s="101"/>
      <c r="K420" s="96"/>
      <c r="L420" s="96"/>
      <c r="M420" s="97"/>
      <c r="N420" s="97"/>
      <c r="O420" s="97"/>
      <c r="P420" s="97"/>
      <c r="Q420" s="98"/>
      <c r="R420" s="99"/>
      <c r="S420" s="96"/>
      <c r="T420" s="92"/>
      <c r="U420" s="93"/>
    </row>
    <row r="421">
      <c r="A421" s="31"/>
      <c r="B421" s="94"/>
      <c r="C421" s="94"/>
      <c r="D421" s="94"/>
      <c r="E421" s="94"/>
      <c r="F421" s="94"/>
      <c r="G421" s="100"/>
      <c r="H421" s="100"/>
      <c r="I421" s="101"/>
      <c r="J421" s="101"/>
      <c r="K421" s="96"/>
      <c r="L421" s="96"/>
      <c r="M421" s="97"/>
      <c r="N421" s="97"/>
      <c r="O421" s="97"/>
      <c r="P421" s="97"/>
      <c r="Q421" s="98"/>
      <c r="R421" s="99"/>
      <c r="S421" s="96"/>
      <c r="T421" s="92"/>
      <c r="U421" s="93"/>
    </row>
    <row r="422">
      <c r="A422" s="31"/>
      <c r="B422" s="94"/>
      <c r="C422" s="94"/>
      <c r="D422" s="94"/>
      <c r="E422" s="94"/>
      <c r="F422" s="94"/>
      <c r="G422" s="100"/>
      <c r="H422" s="100"/>
      <c r="I422" s="101"/>
      <c r="J422" s="101"/>
      <c r="K422" s="96"/>
      <c r="L422" s="96"/>
      <c r="M422" s="97"/>
      <c r="N422" s="97"/>
      <c r="O422" s="97"/>
      <c r="P422" s="97"/>
      <c r="Q422" s="98"/>
      <c r="R422" s="99"/>
      <c r="S422" s="96"/>
      <c r="T422" s="92"/>
      <c r="U422" s="93"/>
    </row>
    <row r="423">
      <c r="A423" s="31"/>
      <c r="B423" s="94"/>
      <c r="C423" s="94"/>
      <c r="D423" s="94"/>
      <c r="E423" s="94"/>
      <c r="F423" s="94"/>
      <c r="G423" s="100"/>
      <c r="H423" s="100"/>
      <c r="I423" s="101"/>
      <c r="J423" s="101"/>
      <c r="K423" s="96"/>
      <c r="L423" s="96"/>
      <c r="M423" s="97"/>
      <c r="N423" s="97"/>
      <c r="O423" s="97"/>
      <c r="P423" s="97"/>
      <c r="Q423" s="98"/>
      <c r="R423" s="99"/>
      <c r="S423" s="96"/>
      <c r="T423" s="92"/>
      <c r="U423" s="93"/>
    </row>
    <row r="424">
      <c r="A424" s="31"/>
      <c r="B424" s="94"/>
      <c r="C424" s="94"/>
      <c r="D424" s="94"/>
      <c r="E424" s="94"/>
      <c r="F424" s="94"/>
      <c r="G424" s="100"/>
      <c r="H424" s="100"/>
      <c r="I424" s="101"/>
      <c r="J424" s="101"/>
      <c r="K424" s="96"/>
      <c r="L424" s="96"/>
      <c r="M424" s="97"/>
      <c r="N424" s="97"/>
      <c r="O424" s="97"/>
      <c r="P424" s="97"/>
      <c r="Q424" s="98"/>
      <c r="R424" s="99"/>
      <c r="S424" s="96"/>
      <c r="T424" s="92"/>
      <c r="U424" s="93"/>
    </row>
    <row r="425">
      <c r="A425" s="31"/>
      <c r="B425" s="94"/>
      <c r="C425" s="94"/>
      <c r="D425" s="94"/>
      <c r="E425" s="94"/>
      <c r="F425" s="94"/>
      <c r="G425" s="100"/>
      <c r="H425" s="100"/>
      <c r="I425" s="101"/>
      <c r="J425" s="101"/>
      <c r="K425" s="96"/>
      <c r="L425" s="96"/>
      <c r="M425" s="97"/>
      <c r="N425" s="97"/>
      <c r="O425" s="97"/>
      <c r="P425" s="97"/>
      <c r="Q425" s="98"/>
      <c r="R425" s="99"/>
      <c r="S425" s="96"/>
      <c r="T425" s="92"/>
      <c r="U425" s="93"/>
    </row>
    <row r="426">
      <c r="A426" s="31"/>
      <c r="B426" s="94"/>
      <c r="C426" s="94"/>
      <c r="D426" s="94"/>
      <c r="E426" s="94"/>
      <c r="F426" s="94"/>
      <c r="G426" s="100"/>
      <c r="H426" s="100"/>
      <c r="I426" s="101"/>
      <c r="J426" s="101"/>
      <c r="K426" s="96"/>
      <c r="L426" s="96"/>
      <c r="M426" s="97"/>
      <c r="N426" s="97"/>
      <c r="O426" s="97"/>
      <c r="P426" s="97"/>
      <c r="Q426" s="98"/>
      <c r="R426" s="99"/>
      <c r="S426" s="96"/>
      <c r="T426" s="92"/>
      <c r="U426" s="93"/>
    </row>
    <row r="427">
      <c r="A427" s="31"/>
      <c r="B427" s="94"/>
      <c r="C427" s="94"/>
      <c r="D427" s="94"/>
      <c r="E427" s="94"/>
      <c r="F427" s="94"/>
      <c r="G427" s="100"/>
      <c r="H427" s="100"/>
      <c r="I427" s="101"/>
      <c r="J427" s="101"/>
      <c r="K427" s="96"/>
      <c r="L427" s="96"/>
      <c r="M427" s="97"/>
      <c r="N427" s="97"/>
      <c r="O427" s="97"/>
      <c r="P427" s="97"/>
      <c r="Q427" s="98"/>
      <c r="R427" s="99"/>
      <c r="S427" s="96"/>
      <c r="T427" s="92"/>
      <c r="U427" s="93"/>
    </row>
    <row r="428">
      <c r="A428" s="31"/>
      <c r="B428" s="94"/>
      <c r="C428" s="94"/>
      <c r="D428" s="94"/>
      <c r="E428" s="94"/>
      <c r="F428" s="94"/>
      <c r="G428" s="100"/>
      <c r="H428" s="100"/>
      <c r="I428" s="101"/>
      <c r="J428" s="101"/>
      <c r="K428" s="96"/>
      <c r="L428" s="96"/>
      <c r="M428" s="97"/>
      <c r="N428" s="97"/>
      <c r="O428" s="97"/>
      <c r="P428" s="97"/>
      <c r="Q428" s="98"/>
      <c r="R428" s="99"/>
      <c r="S428" s="96"/>
      <c r="T428" s="92"/>
      <c r="U428" s="93"/>
    </row>
    <row r="429">
      <c r="A429" s="31"/>
      <c r="B429" s="94"/>
      <c r="C429" s="94"/>
      <c r="D429" s="94"/>
      <c r="E429" s="94"/>
      <c r="F429" s="94"/>
      <c r="G429" s="100"/>
      <c r="H429" s="100"/>
      <c r="I429" s="101"/>
      <c r="J429" s="101"/>
      <c r="K429" s="96"/>
      <c r="L429" s="96"/>
      <c r="M429" s="97"/>
      <c r="N429" s="97"/>
      <c r="O429" s="97"/>
      <c r="P429" s="97"/>
      <c r="Q429" s="98"/>
      <c r="R429" s="99"/>
      <c r="S429" s="96"/>
      <c r="T429" s="92"/>
      <c r="U429" s="93"/>
    </row>
    <row r="430">
      <c r="A430" s="31"/>
      <c r="B430" s="94"/>
      <c r="C430" s="94"/>
      <c r="D430" s="94"/>
      <c r="E430" s="94"/>
      <c r="F430" s="94"/>
      <c r="G430" s="100"/>
      <c r="H430" s="100"/>
      <c r="I430" s="101"/>
      <c r="J430" s="101"/>
      <c r="K430" s="96"/>
      <c r="L430" s="96"/>
      <c r="M430" s="97"/>
      <c r="N430" s="97"/>
      <c r="O430" s="97"/>
      <c r="P430" s="97"/>
      <c r="Q430" s="98"/>
      <c r="R430" s="99"/>
      <c r="S430" s="96"/>
      <c r="T430" s="92"/>
      <c r="U430" s="93"/>
    </row>
    <row r="431">
      <c r="A431" s="31"/>
      <c r="B431" s="94"/>
      <c r="C431" s="94"/>
      <c r="D431" s="94"/>
      <c r="E431" s="94"/>
      <c r="F431" s="94"/>
      <c r="G431" s="100"/>
      <c r="H431" s="100"/>
      <c r="I431" s="101"/>
      <c r="J431" s="101"/>
      <c r="K431" s="96"/>
      <c r="L431" s="96"/>
      <c r="M431" s="97"/>
      <c r="N431" s="97"/>
      <c r="O431" s="97"/>
      <c r="P431" s="97"/>
      <c r="Q431" s="98"/>
      <c r="R431" s="99"/>
      <c r="S431" s="96"/>
      <c r="T431" s="92"/>
      <c r="U431" s="93"/>
    </row>
    <row r="432">
      <c r="A432" s="31"/>
      <c r="B432" s="94"/>
      <c r="C432" s="94"/>
      <c r="D432" s="94"/>
      <c r="E432" s="94"/>
      <c r="F432" s="94"/>
      <c r="G432" s="100"/>
      <c r="H432" s="100"/>
      <c r="I432" s="101"/>
      <c r="J432" s="101"/>
      <c r="K432" s="96"/>
      <c r="L432" s="96"/>
      <c r="M432" s="97"/>
      <c r="N432" s="97"/>
      <c r="O432" s="97"/>
      <c r="P432" s="97"/>
      <c r="Q432" s="98"/>
      <c r="R432" s="99"/>
      <c r="S432" s="96"/>
      <c r="T432" s="92"/>
      <c r="U432" s="93"/>
    </row>
    <row r="433">
      <c r="A433" s="31"/>
      <c r="B433" s="94"/>
      <c r="C433" s="94"/>
      <c r="D433" s="94"/>
      <c r="E433" s="94"/>
      <c r="F433" s="94"/>
      <c r="G433" s="100"/>
      <c r="H433" s="100"/>
      <c r="I433" s="101"/>
      <c r="J433" s="101"/>
      <c r="K433" s="96"/>
      <c r="L433" s="96"/>
      <c r="M433" s="97"/>
      <c r="N433" s="97"/>
      <c r="O433" s="97"/>
      <c r="P433" s="97"/>
      <c r="Q433" s="98"/>
      <c r="R433" s="99"/>
      <c r="S433" s="96"/>
      <c r="T433" s="92"/>
      <c r="U433" s="93"/>
    </row>
    <row r="434">
      <c r="A434" s="31"/>
      <c r="B434" s="94"/>
      <c r="C434" s="94"/>
      <c r="D434" s="94"/>
      <c r="E434" s="94"/>
      <c r="F434" s="94"/>
      <c r="G434" s="100"/>
      <c r="H434" s="100"/>
      <c r="I434" s="101"/>
      <c r="J434" s="101"/>
      <c r="K434" s="96"/>
      <c r="L434" s="96"/>
      <c r="M434" s="97"/>
      <c r="N434" s="97"/>
      <c r="O434" s="97"/>
      <c r="P434" s="97"/>
      <c r="Q434" s="98"/>
      <c r="R434" s="99"/>
      <c r="S434" s="96"/>
      <c r="T434" s="92"/>
      <c r="U434" s="93"/>
    </row>
    <row r="435">
      <c r="A435" s="31"/>
      <c r="B435" s="94"/>
      <c r="C435" s="94"/>
      <c r="D435" s="94"/>
      <c r="E435" s="94"/>
      <c r="F435" s="94"/>
      <c r="G435" s="100"/>
      <c r="H435" s="100"/>
      <c r="I435" s="101"/>
      <c r="J435" s="101"/>
      <c r="K435" s="96"/>
      <c r="L435" s="96"/>
      <c r="M435" s="97"/>
      <c r="N435" s="97"/>
      <c r="O435" s="97"/>
      <c r="P435" s="97"/>
      <c r="Q435" s="98"/>
      <c r="R435" s="99"/>
      <c r="S435" s="96"/>
      <c r="T435" s="92"/>
      <c r="U435" s="93"/>
    </row>
    <row r="436">
      <c r="A436" s="31"/>
      <c r="B436" s="94"/>
      <c r="C436" s="94"/>
      <c r="D436" s="94"/>
      <c r="E436" s="94"/>
      <c r="F436" s="94"/>
      <c r="G436" s="100"/>
      <c r="H436" s="100"/>
      <c r="I436" s="101"/>
      <c r="J436" s="101"/>
      <c r="K436" s="96"/>
      <c r="L436" s="96"/>
      <c r="M436" s="97"/>
      <c r="N436" s="97"/>
      <c r="O436" s="97"/>
      <c r="P436" s="97"/>
      <c r="Q436" s="98"/>
      <c r="R436" s="99"/>
      <c r="S436" s="96"/>
      <c r="T436" s="92"/>
      <c r="U436" s="93"/>
    </row>
    <row r="437">
      <c r="A437" s="31"/>
      <c r="B437" s="94"/>
      <c r="C437" s="94"/>
      <c r="D437" s="94"/>
      <c r="E437" s="94"/>
      <c r="F437" s="94"/>
      <c r="G437" s="100"/>
      <c r="H437" s="100"/>
      <c r="I437" s="101"/>
      <c r="J437" s="101"/>
      <c r="K437" s="96"/>
      <c r="L437" s="96"/>
      <c r="M437" s="97"/>
      <c r="N437" s="97"/>
      <c r="O437" s="97"/>
      <c r="P437" s="97"/>
      <c r="Q437" s="98"/>
      <c r="R437" s="99"/>
      <c r="S437" s="96"/>
      <c r="T437" s="92"/>
      <c r="U437" s="93"/>
    </row>
    <row r="438">
      <c r="A438" s="31"/>
      <c r="B438" s="94"/>
      <c r="C438" s="94"/>
      <c r="D438" s="94"/>
      <c r="E438" s="94"/>
      <c r="F438" s="94"/>
      <c r="G438" s="100"/>
      <c r="H438" s="100"/>
      <c r="I438" s="101"/>
      <c r="J438" s="101"/>
      <c r="K438" s="96"/>
      <c r="L438" s="96"/>
      <c r="M438" s="97"/>
      <c r="N438" s="97"/>
      <c r="O438" s="97"/>
      <c r="P438" s="97"/>
      <c r="Q438" s="98"/>
      <c r="R438" s="99"/>
      <c r="S438" s="96"/>
      <c r="T438" s="92"/>
      <c r="U438" s="93"/>
    </row>
    <row r="439">
      <c r="A439" s="31"/>
      <c r="B439" s="94"/>
      <c r="C439" s="94"/>
      <c r="D439" s="94"/>
      <c r="E439" s="94"/>
      <c r="F439" s="94"/>
      <c r="G439" s="100"/>
      <c r="H439" s="100"/>
      <c r="I439" s="101"/>
      <c r="J439" s="101"/>
      <c r="K439" s="96"/>
      <c r="L439" s="96"/>
      <c r="M439" s="97"/>
      <c r="N439" s="97"/>
      <c r="O439" s="97"/>
      <c r="P439" s="97"/>
      <c r="Q439" s="98"/>
      <c r="R439" s="99"/>
      <c r="S439" s="96"/>
      <c r="T439" s="92"/>
      <c r="U439" s="93"/>
    </row>
    <row r="440">
      <c r="A440" s="31"/>
      <c r="B440" s="94"/>
      <c r="C440" s="94"/>
      <c r="D440" s="94"/>
      <c r="E440" s="94"/>
      <c r="F440" s="94"/>
      <c r="G440" s="100"/>
      <c r="H440" s="100"/>
      <c r="I440" s="101"/>
      <c r="J440" s="101"/>
      <c r="K440" s="96"/>
      <c r="L440" s="96"/>
      <c r="M440" s="97"/>
      <c r="N440" s="97"/>
      <c r="O440" s="97"/>
      <c r="P440" s="97"/>
      <c r="Q440" s="98"/>
      <c r="R440" s="99"/>
      <c r="S440" s="96"/>
      <c r="T440" s="92"/>
      <c r="U440" s="93"/>
    </row>
    <row r="441">
      <c r="A441" s="31"/>
      <c r="B441" s="94"/>
      <c r="C441" s="94"/>
      <c r="D441" s="94"/>
      <c r="E441" s="94"/>
      <c r="F441" s="94"/>
      <c r="G441" s="100"/>
      <c r="H441" s="100"/>
      <c r="I441" s="101"/>
      <c r="J441" s="101"/>
      <c r="K441" s="96"/>
      <c r="L441" s="96"/>
      <c r="M441" s="97"/>
      <c r="N441" s="97"/>
      <c r="O441" s="97"/>
      <c r="P441" s="97"/>
      <c r="Q441" s="98"/>
      <c r="R441" s="99"/>
      <c r="S441" s="96"/>
      <c r="T441" s="92"/>
      <c r="U441" s="93"/>
    </row>
    <row r="442">
      <c r="A442" s="31"/>
      <c r="B442" s="94"/>
      <c r="C442" s="94"/>
      <c r="D442" s="94"/>
      <c r="E442" s="94"/>
      <c r="F442" s="94"/>
      <c r="G442" s="100"/>
      <c r="H442" s="100"/>
      <c r="I442" s="101"/>
      <c r="J442" s="101"/>
      <c r="K442" s="96"/>
      <c r="L442" s="96"/>
      <c r="M442" s="97"/>
      <c r="N442" s="97"/>
      <c r="O442" s="97"/>
      <c r="P442" s="97"/>
      <c r="Q442" s="98"/>
      <c r="R442" s="99"/>
      <c r="S442" s="96"/>
      <c r="T442" s="92"/>
      <c r="U442" s="93"/>
    </row>
    <row r="443">
      <c r="A443" s="31"/>
      <c r="B443" s="94"/>
      <c r="C443" s="94"/>
      <c r="D443" s="94"/>
      <c r="E443" s="94"/>
      <c r="F443" s="94"/>
      <c r="G443" s="100"/>
      <c r="H443" s="100"/>
      <c r="I443" s="101"/>
      <c r="J443" s="101"/>
      <c r="K443" s="96"/>
      <c r="L443" s="96"/>
      <c r="M443" s="97"/>
      <c r="N443" s="97"/>
      <c r="O443" s="97"/>
      <c r="P443" s="97"/>
      <c r="Q443" s="98"/>
      <c r="R443" s="99"/>
      <c r="S443" s="96"/>
      <c r="T443" s="92"/>
      <c r="U443" s="93"/>
    </row>
    <row r="444">
      <c r="A444" s="31"/>
      <c r="B444" s="94"/>
      <c r="C444" s="94"/>
      <c r="D444" s="94"/>
      <c r="E444" s="94"/>
      <c r="F444" s="94"/>
      <c r="G444" s="100"/>
      <c r="H444" s="100"/>
      <c r="I444" s="101"/>
      <c r="J444" s="101"/>
      <c r="K444" s="96"/>
      <c r="L444" s="96"/>
      <c r="M444" s="97"/>
      <c r="N444" s="97"/>
      <c r="O444" s="97"/>
      <c r="P444" s="97"/>
      <c r="Q444" s="98"/>
      <c r="R444" s="99"/>
      <c r="S444" s="96"/>
      <c r="T444" s="92"/>
      <c r="U444" s="93"/>
    </row>
    <row r="445">
      <c r="A445" s="31"/>
      <c r="B445" s="94"/>
      <c r="C445" s="94"/>
      <c r="D445" s="94"/>
      <c r="E445" s="94"/>
      <c r="F445" s="94"/>
      <c r="G445" s="100"/>
      <c r="H445" s="100"/>
      <c r="I445" s="101"/>
      <c r="J445" s="101"/>
      <c r="K445" s="96"/>
      <c r="L445" s="96"/>
      <c r="M445" s="97"/>
      <c r="N445" s="97"/>
      <c r="O445" s="97"/>
      <c r="P445" s="97"/>
      <c r="Q445" s="98"/>
      <c r="R445" s="99"/>
      <c r="S445" s="96"/>
      <c r="T445" s="92"/>
      <c r="U445" s="93"/>
    </row>
    <row r="446">
      <c r="A446" s="31"/>
      <c r="B446" s="94"/>
      <c r="C446" s="94"/>
      <c r="D446" s="94"/>
      <c r="E446" s="94"/>
      <c r="F446" s="94"/>
      <c r="G446" s="100"/>
      <c r="H446" s="100"/>
      <c r="I446" s="101"/>
      <c r="J446" s="101"/>
      <c r="K446" s="96"/>
      <c r="L446" s="96"/>
      <c r="M446" s="97"/>
      <c r="N446" s="97"/>
      <c r="O446" s="97"/>
      <c r="P446" s="97"/>
      <c r="Q446" s="98"/>
      <c r="R446" s="99"/>
      <c r="S446" s="96"/>
      <c r="T446" s="92"/>
      <c r="U446" s="93"/>
    </row>
    <row r="447">
      <c r="A447" s="31"/>
      <c r="B447" s="94"/>
      <c r="C447" s="94"/>
      <c r="D447" s="94"/>
      <c r="E447" s="94"/>
      <c r="F447" s="94"/>
      <c r="G447" s="100"/>
      <c r="H447" s="100"/>
      <c r="I447" s="101"/>
      <c r="J447" s="101"/>
      <c r="K447" s="96"/>
      <c r="L447" s="96"/>
      <c r="M447" s="97"/>
      <c r="N447" s="97"/>
      <c r="O447" s="97"/>
      <c r="P447" s="97"/>
      <c r="Q447" s="98"/>
      <c r="R447" s="99"/>
      <c r="S447" s="96"/>
      <c r="T447" s="92"/>
      <c r="U447" s="93"/>
    </row>
    <row r="448">
      <c r="A448" s="31"/>
      <c r="B448" s="94"/>
      <c r="C448" s="94"/>
      <c r="D448" s="94"/>
      <c r="E448" s="94"/>
      <c r="F448" s="94"/>
      <c r="G448" s="100"/>
      <c r="H448" s="100"/>
      <c r="I448" s="101"/>
      <c r="J448" s="101"/>
      <c r="K448" s="96"/>
      <c r="L448" s="96"/>
      <c r="M448" s="97"/>
      <c r="N448" s="97"/>
      <c r="O448" s="97"/>
      <c r="P448" s="97"/>
      <c r="Q448" s="98"/>
      <c r="R448" s="99"/>
      <c r="S448" s="96"/>
      <c r="T448" s="92"/>
      <c r="U448" s="93"/>
    </row>
    <row r="449">
      <c r="A449" s="31"/>
      <c r="B449" s="94"/>
      <c r="C449" s="94"/>
      <c r="D449" s="94"/>
      <c r="E449" s="94"/>
      <c r="F449" s="94"/>
      <c r="G449" s="100"/>
      <c r="H449" s="100"/>
      <c r="I449" s="101"/>
      <c r="J449" s="101"/>
      <c r="K449" s="96"/>
      <c r="L449" s="96"/>
      <c r="M449" s="97"/>
      <c r="N449" s="97"/>
      <c r="O449" s="97"/>
      <c r="P449" s="97"/>
      <c r="Q449" s="98"/>
      <c r="R449" s="99"/>
      <c r="S449" s="96"/>
      <c r="T449" s="92"/>
      <c r="U449" s="93"/>
    </row>
    <row r="450">
      <c r="A450" s="31"/>
      <c r="B450" s="94"/>
      <c r="C450" s="94"/>
      <c r="D450" s="94"/>
      <c r="E450" s="94"/>
      <c r="F450" s="94"/>
      <c r="G450" s="100"/>
      <c r="H450" s="100"/>
      <c r="I450" s="101"/>
      <c r="J450" s="101"/>
      <c r="K450" s="96"/>
      <c r="L450" s="96"/>
      <c r="M450" s="97"/>
      <c r="N450" s="97"/>
      <c r="O450" s="97"/>
      <c r="P450" s="97"/>
      <c r="Q450" s="98"/>
      <c r="R450" s="99"/>
      <c r="S450" s="96"/>
      <c r="T450" s="92"/>
      <c r="U450" s="93"/>
    </row>
    <row r="451">
      <c r="A451" s="31"/>
      <c r="B451" s="94"/>
      <c r="C451" s="94"/>
      <c r="D451" s="94"/>
      <c r="E451" s="94"/>
      <c r="F451" s="94"/>
      <c r="G451" s="100"/>
      <c r="H451" s="100"/>
      <c r="I451" s="101"/>
      <c r="J451" s="101"/>
      <c r="K451" s="96"/>
      <c r="L451" s="96"/>
      <c r="M451" s="97"/>
      <c r="N451" s="97"/>
      <c r="O451" s="97"/>
      <c r="P451" s="97"/>
      <c r="Q451" s="98"/>
      <c r="R451" s="99"/>
      <c r="S451" s="96"/>
      <c r="T451" s="92"/>
      <c r="U451" s="93"/>
    </row>
    <row r="452">
      <c r="A452" s="31"/>
      <c r="B452" s="94"/>
      <c r="C452" s="94"/>
      <c r="D452" s="94"/>
      <c r="E452" s="94"/>
      <c r="F452" s="94"/>
      <c r="G452" s="100"/>
      <c r="H452" s="100"/>
      <c r="I452" s="101"/>
      <c r="J452" s="101"/>
      <c r="K452" s="96"/>
      <c r="L452" s="96"/>
      <c r="M452" s="97"/>
      <c r="N452" s="97"/>
      <c r="O452" s="97"/>
      <c r="P452" s="97"/>
      <c r="Q452" s="98"/>
      <c r="R452" s="99"/>
      <c r="S452" s="96"/>
      <c r="T452" s="92"/>
      <c r="U452" s="93"/>
    </row>
    <row r="453">
      <c r="A453" s="31"/>
      <c r="B453" s="94"/>
      <c r="C453" s="94"/>
      <c r="D453" s="94"/>
      <c r="E453" s="94"/>
      <c r="F453" s="94"/>
      <c r="G453" s="100"/>
      <c r="H453" s="100"/>
      <c r="I453" s="101"/>
      <c r="J453" s="101"/>
      <c r="K453" s="96"/>
      <c r="L453" s="96"/>
      <c r="M453" s="97"/>
      <c r="N453" s="97"/>
      <c r="O453" s="97"/>
      <c r="P453" s="97"/>
      <c r="Q453" s="98"/>
      <c r="R453" s="99"/>
      <c r="S453" s="96"/>
      <c r="T453" s="92"/>
      <c r="U453" s="93"/>
    </row>
    <row r="454">
      <c r="A454" s="31"/>
      <c r="B454" s="94"/>
      <c r="C454" s="94"/>
      <c r="D454" s="94"/>
      <c r="E454" s="94"/>
      <c r="F454" s="94"/>
      <c r="G454" s="100"/>
      <c r="H454" s="100"/>
      <c r="I454" s="101"/>
      <c r="J454" s="101"/>
      <c r="K454" s="96"/>
      <c r="L454" s="96"/>
      <c r="M454" s="97"/>
      <c r="N454" s="97"/>
      <c r="O454" s="97"/>
      <c r="P454" s="97"/>
      <c r="Q454" s="98"/>
      <c r="R454" s="99"/>
      <c r="S454" s="96"/>
      <c r="T454" s="92"/>
      <c r="U454" s="93"/>
    </row>
    <row r="455">
      <c r="A455" s="31"/>
      <c r="B455" s="94"/>
      <c r="C455" s="94"/>
      <c r="D455" s="94"/>
      <c r="E455" s="94"/>
      <c r="F455" s="94"/>
      <c r="G455" s="100"/>
      <c r="H455" s="100"/>
      <c r="I455" s="101"/>
      <c r="J455" s="101"/>
      <c r="K455" s="96"/>
      <c r="L455" s="96"/>
      <c r="M455" s="97"/>
      <c r="N455" s="97"/>
      <c r="O455" s="97"/>
      <c r="P455" s="97"/>
      <c r="Q455" s="98"/>
      <c r="R455" s="99"/>
      <c r="S455" s="96"/>
      <c r="T455" s="92"/>
      <c r="U455" s="93"/>
    </row>
    <row r="456">
      <c r="A456" s="31"/>
      <c r="B456" s="94"/>
      <c r="C456" s="94"/>
      <c r="D456" s="94"/>
      <c r="E456" s="94"/>
      <c r="F456" s="94"/>
      <c r="G456" s="100"/>
      <c r="H456" s="100"/>
      <c r="I456" s="101"/>
      <c r="J456" s="101"/>
      <c r="K456" s="96"/>
      <c r="L456" s="96"/>
      <c r="M456" s="97"/>
      <c r="N456" s="97"/>
      <c r="O456" s="97"/>
      <c r="P456" s="97"/>
      <c r="Q456" s="98"/>
      <c r="R456" s="99"/>
      <c r="S456" s="96"/>
      <c r="T456" s="92"/>
      <c r="U456" s="93"/>
    </row>
    <row r="457">
      <c r="A457" s="31"/>
      <c r="B457" s="94"/>
      <c r="C457" s="94"/>
      <c r="D457" s="94"/>
      <c r="E457" s="94"/>
      <c r="F457" s="94"/>
      <c r="G457" s="100"/>
      <c r="H457" s="100"/>
      <c r="I457" s="101"/>
      <c r="J457" s="101"/>
      <c r="K457" s="96"/>
      <c r="L457" s="96"/>
      <c r="M457" s="97"/>
      <c r="N457" s="97"/>
      <c r="O457" s="97"/>
      <c r="P457" s="97"/>
      <c r="Q457" s="98"/>
      <c r="R457" s="99"/>
      <c r="S457" s="96"/>
      <c r="T457" s="92"/>
      <c r="U457" s="93"/>
    </row>
    <row r="458">
      <c r="A458" s="31"/>
      <c r="B458" s="94"/>
      <c r="C458" s="94"/>
      <c r="D458" s="94"/>
      <c r="E458" s="94"/>
      <c r="F458" s="94"/>
      <c r="G458" s="100"/>
      <c r="H458" s="100"/>
      <c r="I458" s="101"/>
      <c r="J458" s="101"/>
      <c r="K458" s="96"/>
      <c r="L458" s="96"/>
      <c r="M458" s="97"/>
      <c r="N458" s="97"/>
      <c r="O458" s="97"/>
      <c r="P458" s="97"/>
      <c r="Q458" s="98"/>
      <c r="R458" s="99"/>
      <c r="S458" s="96"/>
      <c r="T458" s="92"/>
      <c r="U458" s="93"/>
    </row>
    <row r="459">
      <c r="A459" s="31"/>
      <c r="B459" s="94"/>
      <c r="C459" s="94"/>
      <c r="D459" s="94"/>
      <c r="E459" s="94"/>
      <c r="F459" s="94"/>
      <c r="G459" s="100"/>
      <c r="H459" s="100"/>
      <c r="I459" s="101"/>
      <c r="J459" s="101"/>
      <c r="K459" s="96"/>
      <c r="L459" s="96"/>
      <c r="M459" s="97"/>
      <c r="N459" s="97"/>
      <c r="O459" s="97"/>
      <c r="P459" s="97"/>
      <c r="Q459" s="98"/>
      <c r="R459" s="99"/>
      <c r="S459" s="96"/>
      <c r="T459" s="92"/>
      <c r="U459" s="93"/>
    </row>
    <row r="460">
      <c r="A460" s="31"/>
      <c r="B460" s="94"/>
      <c r="C460" s="94"/>
      <c r="D460" s="94"/>
      <c r="E460" s="94"/>
      <c r="F460" s="94"/>
      <c r="G460" s="100"/>
      <c r="H460" s="100"/>
      <c r="I460" s="101"/>
      <c r="J460" s="101"/>
      <c r="K460" s="96"/>
      <c r="L460" s="96"/>
      <c r="M460" s="97"/>
      <c r="N460" s="97"/>
      <c r="O460" s="97"/>
      <c r="P460" s="97"/>
      <c r="Q460" s="98"/>
      <c r="R460" s="99"/>
      <c r="S460" s="96"/>
      <c r="T460" s="92"/>
      <c r="U460" s="93"/>
    </row>
    <row r="461">
      <c r="A461" s="31"/>
      <c r="B461" s="94"/>
      <c r="C461" s="94"/>
      <c r="D461" s="94"/>
      <c r="E461" s="94"/>
      <c r="F461" s="94"/>
      <c r="G461" s="100"/>
      <c r="H461" s="100"/>
      <c r="I461" s="101"/>
      <c r="J461" s="101"/>
      <c r="K461" s="96"/>
      <c r="L461" s="96"/>
      <c r="M461" s="97"/>
      <c r="N461" s="97"/>
      <c r="O461" s="97"/>
      <c r="P461" s="97"/>
      <c r="Q461" s="98"/>
      <c r="R461" s="99"/>
      <c r="S461" s="96"/>
      <c r="T461" s="92"/>
      <c r="U461" s="93"/>
    </row>
    <row r="462">
      <c r="A462" s="31"/>
      <c r="B462" s="94"/>
      <c r="C462" s="94"/>
      <c r="D462" s="94"/>
      <c r="E462" s="94"/>
      <c r="F462" s="94"/>
      <c r="G462" s="100"/>
      <c r="H462" s="100"/>
      <c r="I462" s="101"/>
      <c r="J462" s="101"/>
      <c r="K462" s="96"/>
      <c r="L462" s="96"/>
      <c r="M462" s="97"/>
      <c r="N462" s="97"/>
      <c r="O462" s="97"/>
      <c r="P462" s="97"/>
      <c r="Q462" s="98"/>
      <c r="R462" s="99"/>
      <c r="S462" s="96"/>
      <c r="T462" s="92"/>
      <c r="U462" s="93"/>
    </row>
    <row r="463">
      <c r="A463" s="31"/>
      <c r="B463" s="94"/>
      <c r="C463" s="94"/>
      <c r="D463" s="94"/>
      <c r="E463" s="94"/>
      <c r="F463" s="94"/>
      <c r="G463" s="100"/>
      <c r="H463" s="100"/>
      <c r="I463" s="101"/>
      <c r="J463" s="101"/>
      <c r="K463" s="96"/>
      <c r="L463" s="96"/>
      <c r="M463" s="97"/>
      <c r="N463" s="97"/>
      <c r="O463" s="97"/>
      <c r="P463" s="97"/>
      <c r="Q463" s="98"/>
      <c r="R463" s="99"/>
      <c r="S463" s="96"/>
      <c r="T463" s="92"/>
      <c r="U463" s="93"/>
    </row>
    <row r="464">
      <c r="A464" s="31"/>
      <c r="B464" s="94"/>
      <c r="C464" s="94"/>
      <c r="D464" s="94"/>
      <c r="E464" s="94"/>
      <c r="F464" s="94"/>
      <c r="G464" s="100"/>
      <c r="H464" s="100"/>
      <c r="I464" s="101"/>
      <c r="J464" s="101"/>
      <c r="K464" s="96"/>
      <c r="L464" s="96"/>
      <c r="M464" s="97"/>
      <c r="N464" s="97"/>
      <c r="O464" s="97"/>
      <c r="P464" s="97"/>
      <c r="Q464" s="98"/>
      <c r="R464" s="99"/>
      <c r="S464" s="96"/>
      <c r="T464" s="92"/>
      <c r="U464" s="93"/>
    </row>
    <row r="465">
      <c r="A465" s="31"/>
      <c r="B465" s="94"/>
      <c r="C465" s="94"/>
      <c r="D465" s="94"/>
      <c r="E465" s="94"/>
      <c r="F465" s="94"/>
      <c r="G465" s="100"/>
      <c r="H465" s="100"/>
      <c r="I465" s="101"/>
      <c r="J465" s="101"/>
      <c r="K465" s="96"/>
      <c r="L465" s="96"/>
      <c r="M465" s="97"/>
      <c r="N465" s="97"/>
      <c r="O465" s="97"/>
      <c r="P465" s="97"/>
      <c r="Q465" s="98"/>
      <c r="R465" s="99"/>
      <c r="S465" s="96"/>
      <c r="T465" s="92"/>
      <c r="U465" s="93"/>
    </row>
    <row r="466">
      <c r="A466" s="31"/>
      <c r="B466" s="94"/>
      <c r="C466" s="94"/>
      <c r="D466" s="94"/>
      <c r="E466" s="94"/>
      <c r="F466" s="94"/>
      <c r="G466" s="100"/>
      <c r="H466" s="100"/>
      <c r="I466" s="101"/>
      <c r="J466" s="101"/>
      <c r="K466" s="96"/>
      <c r="L466" s="96"/>
      <c r="M466" s="97"/>
      <c r="N466" s="97"/>
      <c r="O466" s="97"/>
      <c r="P466" s="97"/>
      <c r="Q466" s="98"/>
      <c r="R466" s="99"/>
      <c r="S466" s="96"/>
      <c r="T466" s="92"/>
      <c r="U466" s="93"/>
    </row>
    <row r="467">
      <c r="A467" s="31"/>
      <c r="B467" s="94"/>
      <c r="C467" s="94"/>
      <c r="D467" s="94"/>
      <c r="E467" s="94"/>
      <c r="F467" s="94"/>
      <c r="G467" s="100"/>
      <c r="H467" s="100"/>
      <c r="I467" s="101"/>
      <c r="J467" s="101"/>
      <c r="K467" s="96"/>
      <c r="L467" s="96"/>
      <c r="M467" s="97"/>
      <c r="N467" s="97"/>
      <c r="O467" s="97"/>
      <c r="P467" s="97"/>
      <c r="Q467" s="98"/>
      <c r="R467" s="99"/>
      <c r="S467" s="96"/>
      <c r="T467" s="92"/>
      <c r="U467" s="93"/>
    </row>
    <row r="468">
      <c r="A468" s="31"/>
      <c r="B468" s="94"/>
      <c r="C468" s="94"/>
      <c r="D468" s="94"/>
      <c r="E468" s="94"/>
      <c r="F468" s="94"/>
      <c r="G468" s="100"/>
      <c r="H468" s="100"/>
      <c r="I468" s="101"/>
      <c r="J468" s="101"/>
      <c r="K468" s="96"/>
      <c r="L468" s="96"/>
      <c r="M468" s="97"/>
      <c r="N468" s="97"/>
      <c r="O468" s="97"/>
      <c r="P468" s="97"/>
      <c r="Q468" s="98"/>
      <c r="R468" s="99"/>
      <c r="S468" s="96"/>
      <c r="T468" s="92"/>
      <c r="U468" s="93"/>
    </row>
    <row r="469">
      <c r="A469" s="31"/>
      <c r="B469" s="94"/>
      <c r="C469" s="94"/>
      <c r="D469" s="94"/>
      <c r="E469" s="94"/>
      <c r="F469" s="94"/>
      <c r="G469" s="100"/>
      <c r="H469" s="100"/>
      <c r="I469" s="101"/>
      <c r="J469" s="101"/>
      <c r="K469" s="96"/>
      <c r="L469" s="96"/>
      <c r="M469" s="97"/>
      <c r="N469" s="97"/>
      <c r="O469" s="97"/>
      <c r="P469" s="97"/>
      <c r="Q469" s="98"/>
      <c r="R469" s="99"/>
      <c r="S469" s="96"/>
      <c r="T469" s="92"/>
      <c r="U469" s="93"/>
    </row>
    <row r="470">
      <c r="A470" s="31"/>
      <c r="B470" s="94"/>
      <c r="C470" s="94"/>
      <c r="D470" s="94"/>
      <c r="E470" s="94"/>
      <c r="F470" s="94"/>
      <c r="G470" s="100"/>
      <c r="H470" s="100"/>
      <c r="I470" s="101"/>
      <c r="J470" s="101"/>
      <c r="K470" s="96"/>
      <c r="L470" s="96"/>
      <c r="M470" s="97"/>
      <c r="N470" s="97"/>
      <c r="O470" s="97"/>
      <c r="P470" s="97"/>
      <c r="Q470" s="98"/>
      <c r="R470" s="99"/>
      <c r="S470" s="96"/>
      <c r="T470" s="92"/>
      <c r="U470" s="93"/>
    </row>
    <row r="471">
      <c r="A471" s="31"/>
      <c r="B471" s="94"/>
      <c r="C471" s="94"/>
      <c r="D471" s="94"/>
      <c r="E471" s="94"/>
      <c r="F471" s="94"/>
      <c r="G471" s="100"/>
      <c r="H471" s="100"/>
      <c r="I471" s="101"/>
      <c r="J471" s="101"/>
      <c r="K471" s="96"/>
      <c r="L471" s="96"/>
      <c r="M471" s="97"/>
      <c r="N471" s="97"/>
      <c r="O471" s="97"/>
      <c r="P471" s="97"/>
      <c r="Q471" s="98"/>
      <c r="R471" s="99"/>
      <c r="S471" s="96"/>
      <c r="T471" s="92"/>
      <c r="U471" s="93"/>
    </row>
    <row r="472">
      <c r="A472" s="31"/>
      <c r="B472" s="94"/>
      <c r="C472" s="94"/>
      <c r="D472" s="94"/>
      <c r="E472" s="94"/>
      <c r="F472" s="94"/>
      <c r="G472" s="100"/>
      <c r="H472" s="100"/>
      <c r="I472" s="101"/>
      <c r="J472" s="101"/>
      <c r="K472" s="96"/>
      <c r="L472" s="96"/>
      <c r="M472" s="97"/>
      <c r="N472" s="97"/>
      <c r="O472" s="97"/>
      <c r="P472" s="97"/>
      <c r="Q472" s="98"/>
      <c r="R472" s="99"/>
      <c r="S472" s="96"/>
      <c r="T472" s="92"/>
      <c r="U472" s="93"/>
    </row>
    <row r="473">
      <c r="A473" s="31"/>
      <c r="B473" s="94"/>
      <c r="C473" s="94"/>
      <c r="D473" s="94"/>
      <c r="E473" s="94"/>
      <c r="F473" s="94"/>
      <c r="G473" s="100"/>
      <c r="H473" s="100"/>
      <c r="I473" s="101"/>
      <c r="J473" s="101"/>
      <c r="K473" s="96"/>
      <c r="L473" s="96"/>
      <c r="M473" s="97"/>
      <c r="N473" s="97"/>
      <c r="O473" s="97"/>
      <c r="P473" s="97"/>
      <c r="Q473" s="98"/>
      <c r="R473" s="99"/>
      <c r="S473" s="96"/>
      <c r="T473" s="92"/>
      <c r="U473" s="93"/>
    </row>
    <row r="474">
      <c r="A474" s="31"/>
      <c r="B474" s="94"/>
      <c r="C474" s="94"/>
      <c r="D474" s="94"/>
      <c r="E474" s="94"/>
      <c r="F474" s="94"/>
      <c r="G474" s="100"/>
      <c r="H474" s="100"/>
      <c r="I474" s="101"/>
      <c r="J474" s="101"/>
      <c r="K474" s="96"/>
      <c r="L474" s="96"/>
      <c r="M474" s="97"/>
      <c r="N474" s="97"/>
      <c r="O474" s="97"/>
      <c r="P474" s="97"/>
      <c r="Q474" s="98"/>
      <c r="R474" s="99"/>
      <c r="S474" s="96"/>
      <c r="T474" s="92"/>
      <c r="U474" s="93"/>
    </row>
    <row r="475">
      <c r="A475" s="31"/>
      <c r="B475" s="94"/>
      <c r="C475" s="94"/>
      <c r="D475" s="94"/>
      <c r="E475" s="94"/>
      <c r="F475" s="94"/>
      <c r="G475" s="100"/>
      <c r="H475" s="100"/>
      <c r="I475" s="101"/>
      <c r="J475" s="101"/>
      <c r="K475" s="96"/>
      <c r="L475" s="96"/>
      <c r="M475" s="97"/>
      <c r="N475" s="97"/>
      <c r="O475" s="97"/>
      <c r="P475" s="97"/>
      <c r="Q475" s="98"/>
      <c r="R475" s="99"/>
      <c r="S475" s="96"/>
      <c r="T475" s="92"/>
      <c r="U475" s="93"/>
    </row>
    <row r="476">
      <c r="A476" s="31"/>
      <c r="B476" s="94"/>
      <c r="C476" s="94"/>
      <c r="D476" s="94"/>
      <c r="E476" s="94"/>
      <c r="F476" s="94"/>
      <c r="G476" s="100"/>
      <c r="H476" s="100"/>
      <c r="I476" s="101"/>
      <c r="J476" s="101"/>
      <c r="K476" s="96"/>
      <c r="L476" s="96"/>
      <c r="M476" s="97"/>
      <c r="N476" s="97"/>
      <c r="O476" s="97"/>
      <c r="P476" s="97"/>
      <c r="Q476" s="98"/>
      <c r="R476" s="99"/>
      <c r="S476" s="96"/>
      <c r="T476" s="92"/>
      <c r="U476" s="93"/>
    </row>
    <row r="477">
      <c r="A477" s="31"/>
      <c r="B477" s="94"/>
      <c r="C477" s="94"/>
      <c r="D477" s="94"/>
      <c r="E477" s="94"/>
      <c r="F477" s="94"/>
      <c r="G477" s="100"/>
      <c r="H477" s="100"/>
      <c r="I477" s="101"/>
      <c r="J477" s="101"/>
      <c r="K477" s="96"/>
      <c r="L477" s="96"/>
      <c r="M477" s="97"/>
      <c r="N477" s="97"/>
      <c r="O477" s="97"/>
      <c r="P477" s="97"/>
      <c r="Q477" s="98"/>
      <c r="R477" s="99"/>
      <c r="S477" s="96"/>
      <c r="T477" s="92"/>
      <c r="U477" s="93"/>
    </row>
    <row r="478">
      <c r="A478" s="31"/>
      <c r="B478" s="94"/>
      <c r="C478" s="94"/>
      <c r="D478" s="94"/>
      <c r="E478" s="94"/>
      <c r="F478" s="94"/>
      <c r="G478" s="100"/>
      <c r="H478" s="100"/>
      <c r="I478" s="101"/>
      <c r="J478" s="101"/>
      <c r="K478" s="96"/>
      <c r="L478" s="96"/>
      <c r="M478" s="97"/>
      <c r="N478" s="97"/>
      <c r="O478" s="97"/>
      <c r="P478" s="97"/>
      <c r="Q478" s="98"/>
      <c r="R478" s="99"/>
      <c r="S478" s="96"/>
      <c r="T478" s="92"/>
      <c r="U478" s="93"/>
    </row>
    <row r="479">
      <c r="A479" s="31"/>
      <c r="B479" s="94"/>
      <c r="C479" s="94"/>
      <c r="D479" s="94"/>
      <c r="E479" s="94"/>
      <c r="F479" s="94"/>
      <c r="G479" s="100"/>
      <c r="H479" s="100"/>
      <c r="I479" s="101"/>
      <c r="J479" s="101"/>
      <c r="K479" s="96"/>
      <c r="L479" s="96"/>
      <c r="M479" s="97"/>
      <c r="N479" s="97"/>
      <c r="O479" s="97"/>
      <c r="P479" s="97"/>
      <c r="Q479" s="98"/>
      <c r="R479" s="99"/>
      <c r="S479" s="96"/>
      <c r="T479" s="92"/>
      <c r="U479" s="93"/>
    </row>
    <row r="480">
      <c r="A480" s="31"/>
      <c r="B480" s="94"/>
      <c r="C480" s="94"/>
      <c r="D480" s="94"/>
      <c r="E480" s="94"/>
      <c r="F480" s="94"/>
      <c r="G480" s="100"/>
      <c r="H480" s="100"/>
      <c r="I480" s="101"/>
      <c r="J480" s="101"/>
      <c r="K480" s="96"/>
      <c r="L480" s="96"/>
      <c r="M480" s="97"/>
      <c r="N480" s="97"/>
      <c r="O480" s="97"/>
      <c r="P480" s="97"/>
      <c r="Q480" s="98"/>
      <c r="R480" s="99"/>
      <c r="S480" s="96"/>
      <c r="T480" s="92"/>
      <c r="U480" s="93"/>
    </row>
    <row r="481">
      <c r="A481" s="31"/>
      <c r="B481" s="94"/>
      <c r="C481" s="94"/>
      <c r="D481" s="94"/>
      <c r="E481" s="94"/>
      <c r="F481" s="94"/>
      <c r="G481" s="100"/>
      <c r="H481" s="100"/>
      <c r="I481" s="101"/>
      <c r="J481" s="101"/>
      <c r="K481" s="96"/>
      <c r="L481" s="96"/>
      <c r="M481" s="97"/>
      <c r="N481" s="97"/>
      <c r="O481" s="97"/>
      <c r="P481" s="97"/>
      <c r="Q481" s="98"/>
      <c r="R481" s="99"/>
      <c r="S481" s="96"/>
      <c r="T481" s="92"/>
      <c r="U481" s="93"/>
    </row>
    <row r="482">
      <c r="A482" s="31"/>
      <c r="B482" s="94"/>
      <c r="C482" s="94"/>
      <c r="D482" s="94"/>
      <c r="E482" s="94"/>
      <c r="F482" s="94"/>
      <c r="G482" s="100"/>
      <c r="H482" s="100"/>
      <c r="I482" s="101"/>
      <c r="J482" s="101"/>
      <c r="K482" s="96"/>
      <c r="L482" s="96"/>
      <c r="M482" s="97"/>
      <c r="N482" s="97"/>
      <c r="O482" s="97"/>
      <c r="P482" s="97"/>
      <c r="Q482" s="98"/>
      <c r="R482" s="99"/>
      <c r="S482" s="96"/>
      <c r="T482" s="92"/>
      <c r="U482" s="93"/>
    </row>
    <row r="483">
      <c r="A483" s="31"/>
      <c r="B483" s="94"/>
      <c r="C483" s="94"/>
      <c r="D483" s="94"/>
      <c r="E483" s="94"/>
      <c r="F483" s="94"/>
      <c r="G483" s="100"/>
      <c r="H483" s="100"/>
      <c r="I483" s="101"/>
      <c r="J483" s="101"/>
      <c r="K483" s="96"/>
      <c r="L483" s="96"/>
      <c r="M483" s="97"/>
      <c r="N483" s="97"/>
      <c r="O483" s="97"/>
      <c r="P483" s="97"/>
      <c r="Q483" s="98"/>
      <c r="R483" s="99"/>
      <c r="S483" s="96"/>
      <c r="T483" s="92"/>
      <c r="U483" s="93"/>
    </row>
    <row r="484">
      <c r="A484" s="31"/>
      <c r="B484" s="94"/>
      <c r="C484" s="94"/>
      <c r="D484" s="94"/>
      <c r="E484" s="94"/>
      <c r="F484" s="94"/>
      <c r="G484" s="100"/>
      <c r="H484" s="100"/>
      <c r="I484" s="101"/>
      <c r="J484" s="101"/>
      <c r="K484" s="96"/>
      <c r="L484" s="96"/>
      <c r="M484" s="97"/>
      <c r="N484" s="97"/>
      <c r="O484" s="97"/>
      <c r="P484" s="97"/>
      <c r="Q484" s="98"/>
      <c r="R484" s="99"/>
      <c r="S484" s="96"/>
      <c r="T484" s="92"/>
      <c r="U484" s="93"/>
    </row>
    <row r="485">
      <c r="A485" s="31"/>
      <c r="B485" s="94"/>
      <c r="C485" s="94"/>
      <c r="D485" s="94"/>
      <c r="E485" s="94"/>
      <c r="F485" s="94"/>
      <c r="G485" s="100"/>
      <c r="H485" s="100"/>
      <c r="I485" s="101"/>
      <c r="J485" s="101"/>
      <c r="K485" s="96"/>
      <c r="L485" s="96"/>
      <c r="M485" s="97"/>
      <c r="N485" s="97"/>
      <c r="O485" s="97"/>
      <c r="P485" s="97"/>
      <c r="Q485" s="98"/>
      <c r="R485" s="99"/>
      <c r="S485" s="96"/>
      <c r="T485" s="92"/>
      <c r="U485" s="93"/>
    </row>
    <row r="486">
      <c r="A486" s="31"/>
      <c r="B486" s="94"/>
      <c r="C486" s="94"/>
      <c r="D486" s="94"/>
      <c r="E486" s="94"/>
      <c r="F486" s="94"/>
      <c r="G486" s="100"/>
      <c r="H486" s="100"/>
      <c r="I486" s="101"/>
      <c r="J486" s="101"/>
      <c r="K486" s="96"/>
      <c r="L486" s="96"/>
      <c r="M486" s="97"/>
      <c r="N486" s="97"/>
      <c r="O486" s="97"/>
      <c r="P486" s="97"/>
      <c r="Q486" s="98"/>
      <c r="R486" s="99"/>
      <c r="S486" s="96"/>
      <c r="T486" s="92"/>
      <c r="U486" s="93"/>
    </row>
    <row r="487">
      <c r="A487" s="31"/>
      <c r="B487" s="94"/>
      <c r="C487" s="94"/>
      <c r="D487" s="94"/>
      <c r="E487" s="94"/>
      <c r="F487" s="94"/>
      <c r="G487" s="100"/>
      <c r="H487" s="100"/>
      <c r="I487" s="101"/>
      <c r="J487" s="101"/>
      <c r="K487" s="96"/>
      <c r="L487" s="96"/>
      <c r="M487" s="97"/>
      <c r="N487" s="97"/>
      <c r="O487" s="97"/>
      <c r="P487" s="97"/>
      <c r="Q487" s="98"/>
      <c r="R487" s="99"/>
      <c r="S487" s="96"/>
      <c r="T487" s="92"/>
      <c r="U487" s="93"/>
    </row>
    <row r="488">
      <c r="A488" s="31"/>
      <c r="B488" s="94"/>
      <c r="C488" s="94"/>
      <c r="D488" s="94"/>
      <c r="E488" s="94"/>
      <c r="F488" s="94"/>
      <c r="G488" s="100"/>
      <c r="H488" s="100"/>
      <c r="I488" s="101"/>
      <c r="J488" s="101"/>
      <c r="K488" s="96"/>
      <c r="L488" s="96"/>
      <c r="M488" s="97"/>
      <c r="N488" s="97"/>
      <c r="O488" s="97"/>
      <c r="P488" s="97"/>
      <c r="Q488" s="98"/>
      <c r="R488" s="99"/>
      <c r="S488" s="96"/>
      <c r="T488" s="92"/>
      <c r="U488" s="93"/>
    </row>
    <row r="489">
      <c r="A489" s="31"/>
      <c r="B489" s="94"/>
      <c r="C489" s="94"/>
      <c r="D489" s="94"/>
      <c r="E489" s="94"/>
      <c r="F489" s="94"/>
      <c r="G489" s="100"/>
      <c r="H489" s="100"/>
      <c r="I489" s="101"/>
      <c r="J489" s="101"/>
      <c r="K489" s="96"/>
      <c r="L489" s="96"/>
      <c r="M489" s="97"/>
      <c r="N489" s="97"/>
      <c r="O489" s="97"/>
      <c r="P489" s="97"/>
      <c r="Q489" s="98"/>
      <c r="R489" s="99"/>
      <c r="S489" s="96"/>
      <c r="T489" s="92"/>
      <c r="U489" s="93"/>
    </row>
    <row r="490">
      <c r="A490" s="31"/>
      <c r="B490" s="94"/>
      <c r="C490" s="94"/>
      <c r="D490" s="94"/>
      <c r="E490" s="94"/>
      <c r="F490" s="94"/>
      <c r="G490" s="100"/>
      <c r="H490" s="100"/>
      <c r="I490" s="101"/>
      <c r="J490" s="101"/>
      <c r="K490" s="96"/>
      <c r="L490" s="96"/>
      <c r="M490" s="97"/>
      <c r="N490" s="97"/>
      <c r="O490" s="97"/>
      <c r="P490" s="97"/>
      <c r="Q490" s="98"/>
      <c r="R490" s="99"/>
      <c r="S490" s="96"/>
      <c r="T490" s="92"/>
      <c r="U490" s="93"/>
    </row>
    <row r="491">
      <c r="A491" s="31"/>
      <c r="B491" s="94"/>
      <c r="C491" s="94"/>
      <c r="D491" s="94"/>
      <c r="E491" s="94"/>
      <c r="F491" s="94"/>
      <c r="G491" s="100"/>
      <c r="H491" s="100"/>
      <c r="I491" s="101"/>
      <c r="J491" s="101"/>
      <c r="K491" s="96"/>
      <c r="L491" s="96"/>
      <c r="M491" s="97"/>
      <c r="N491" s="97"/>
      <c r="O491" s="97"/>
      <c r="P491" s="97"/>
      <c r="Q491" s="98"/>
      <c r="R491" s="99"/>
      <c r="S491" s="96"/>
      <c r="T491" s="92"/>
      <c r="U491" s="93"/>
    </row>
    <row r="492">
      <c r="A492" s="31"/>
      <c r="B492" s="94"/>
      <c r="C492" s="94"/>
      <c r="D492" s="94"/>
      <c r="E492" s="94"/>
      <c r="F492" s="94"/>
      <c r="G492" s="100"/>
      <c r="H492" s="100"/>
      <c r="I492" s="101"/>
      <c r="J492" s="101"/>
      <c r="K492" s="96"/>
      <c r="L492" s="96"/>
      <c r="M492" s="97"/>
      <c r="N492" s="97"/>
      <c r="O492" s="97"/>
      <c r="P492" s="97"/>
      <c r="Q492" s="98"/>
      <c r="R492" s="99"/>
      <c r="S492" s="96"/>
      <c r="T492" s="92"/>
      <c r="U492" s="93"/>
    </row>
    <row r="493">
      <c r="A493" s="31"/>
      <c r="B493" s="94"/>
      <c r="C493" s="94"/>
      <c r="D493" s="94"/>
      <c r="E493" s="94"/>
      <c r="F493" s="94"/>
      <c r="G493" s="100"/>
      <c r="H493" s="100"/>
      <c r="I493" s="101"/>
      <c r="J493" s="101"/>
      <c r="K493" s="96"/>
      <c r="L493" s="96"/>
      <c r="M493" s="97"/>
      <c r="N493" s="97"/>
      <c r="O493" s="97"/>
      <c r="P493" s="97"/>
      <c r="Q493" s="98"/>
      <c r="R493" s="99"/>
      <c r="S493" s="96"/>
      <c r="T493" s="92"/>
      <c r="U493" s="93"/>
    </row>
    <row r="494">
      <c r="A494" s="31"/>
      <c r="B494" s="94"/>
      <c r="C494" s="94"/>
      <c r="D494" s="94"/>
      <c r="E494" s="94"/>
      <c r="F494" s="94"/>
      <c r="G494" s="100"/>
      <c r="H494" s="100"/>
      <c r="I494" s="101"/>
      <c r="J494" s="101"/>
      <c r="K494" s="96"/>
      <c r="L494" s="96"/>
      <c r="M494" s="97"/>
      <c r="N494" s="97"/>
      <c r="O494" s="97"/>
      <c r="P494" s="97"/>
      <c r="Q494" s="98"/>
      <c r="R494" s="99"/>
      <c r="S494" s="96"/>
      <c r="T494" s="92"/>
      <c r="U494" s="93"/>
    </row>
    <row r="495">
      <c r="A495" s="31"/>
      <c r="B495" s="94"/>
      <c r="C495" s="94"/>
      <c r="D495" s="94"/>
      <c r="E495" s="94"/>
      <c r="F495" s="94"/>
      <c r="G495" s="100"/>
      <c r="H495" s="100"/>
      <c r="I495" s="101"/>
      <c r="J495" s="101"/>
      <c r="K495" s="96"/>
      <c r="L495" s="96"/>
      <c r="M495" s="97"/>
      <c r="N495" s="97"/>
      <c r="O495" s="97"/>
      <c r="P495" s="97"/>
      <c r="Q495" s="98"/>
      <c r="R495" s="99"/>
      <c r="S495" s="96"/>
      <c r="T495" s="92"/>
      <c r="U495" s="93"/>
    </row>
    <row r="496">
      <c r="A496" s="31"/>
      <c r="B496" s="94"/>
      <c r="C496" s="94"/>
      <c r="D496" s="94"/>
      <c r="E496" s="94"/>
      <c r="F496" s="94"/>
      <c r="G496" s="100"/>
      <c r="H496" s="100"/>
      <c r="I496" s="101"/>
      <c r="J496" s="101"/>
      <c r="K496" s="96"/>
      <c r="L496" s="96"/>
      <c r="M496" s="97"/>
      <c r="N496" s="97"/>
      <c r="O496" s="97"/>
      <c r="P496" s="97"/>
      <c r="Q496" s="98"/>
      <c r="R496" s="99"/>
      <c r="S496" s="96"/>
      <c r="T496" s="92"/>
      <c r="U496" s="93"/>
    </row>
    <row r="497">
      <c r="A497" s="31"/>
      <c r="B497" s="94"/>
      <c r="C497" s="94"/>
      <c r="D497" s="94"/>
      <c r="E497" s="94"/>
      <c r="F497" s="94"/>
      <c r="G497" s="100"/>
      <c r="H497" s="100"/>
      <c r="I497" s="101"/>
      <c r="J497" s="101"/>
      <c r="K497" s="96"/>
      <c r="L497" s="96"/>
      <c r="M497" s="97"/>
      <c r="N497" s="97"/>
      <c r="O497" s="97"/>
      <c r="P497" s="97"/>
      <c r="Q497" s="98"/>
      <c r="R497" s="99"/>
      <c r="S497" s="96"/>
      <c r="T497" s="92"/>
      <c r="U497" s="93"/>
    </row>
    <row r="498">
      <c r="A498" s="31"/>
      <c r="B498" s="94"/>
      <c r="C498" s="94"/>
      <c r="D498" s="94"/>
      <c r="E498" s="94"/>
      <c r="F498" s="94"/>
      <c r="G498" s="100"/>
      <c r="H498" s="100"/>
      <c r="I498" s="101"/>
      <c r="J498" s="101"/>
      <c r="K498" s="96"/>
      <c r="L498" s="96"/>
      <c r="M498" s="97"/>
      <c r="N498" s="97"/>
      <c r="O498" s="97"/>
      <c r="P498" s="97"/>
      <c r="Q498" s="98"/>
      <c r="R498" s="99"/>
      <c r="S498" s="96"/>
      <c r="T498" s="92"/>
      <c r="U498" s="93"/>
    </row>
    <row r="499">
      <c r="A499" s="31"/>
      <c r="B499" s="94"/>
      <c r="C499" s="94"/>
      <c r="D499" s="94"/>
      <c r="E499" s="94"/>
      <c r="F499" s="94"/>
      <c r="G499" s="100"/>
      <c r="H499" s="100"/>
      <c r="I499" s="101"/>
      <c r="J499" s="101"/>
      <c r="K499" s="96"/>
      <c r="L499" s="96"/>
      <c r="M499" s="97"/>
      <c r="N499" s="97"/>
      <c r="O499" s="97"/>
      <c r="P499" s="97"/>
      <c r="Q499" s="98"/>
      <c r="R499" s="99"/>
      <c r="S499" s="96"/>
      <c r="T499" s="92"/>
      <c r="U499" s="93"/>
    </row>
    <row r="500">
      <c r="A500" s="31"/>
      <c r="B500" s="94"/>
      <c r="C500" s="94"/>
      <c r="D500" s="94"/>
      <c r="E500" s="94"/>
      <c r="F500" s="94"/>
      <c r="G500" s="100"/>
      <c r="H500" s="100"/>
      <c r="I500" s="101"/>
      <c r="J500" s="101"/>
      <c r="K500" s="96"/>
      <c r="L500" s="96"/>
      <c r="M500" s="97"/>
      <c r="N500" s="97"/>
      <c r="O500" s="97"/>
      <c r="P500" s="97"/>
      <c r="Q500" s="98"/>
      <c r="R500" s="99"/>
      <c r="S500" s="96"/>
      <c r="T500" s="92"/>
      <c r="U500" s="93"/>
    </row>
    <row r="501">
      <c r="A501" s="31"/>
      <c r="B501" s="94"/>
      <c r="C501" s="94"/>
      <c r="D501" s="94"/>
      <c r="E501" s="94"/>
      <c r="F501" s="94"/>
      <c r="G501" s="100"/>
      <c r="H501" s="100"/>
      <c r="I501" s="101"/>
      <c r="J501" s="101"/>
      <c r="K501" s="96"/>
      <c r="L501" s="96"/>
      <c r="M501" s="97"/>
      <c r="N501" s="97"/>
      <c r="O501" s="97"/>
      <c r="P501" s="97"/>
      <c r="Q501" s="98"/>
      <c r="R501" s="99"/>
      <c r="S501" s="96"/>
      <c r="T501" s="92"/>
      <c r="U501" s="93"/>
    </row>
    <row r="502">
      <c r="A502" s="31"/>
      <c r="B502" s="94"/>
      <c r="C502" s="94"/>
      <c r="D502" s="94"/>
      <c r="E502" s="94"/>
      <c r="F502" s="94"/>
      <c r="G502" s="100"/>
      <c r="H502" s="100"/>
      <c r="I502" s="101"/>
      <c r="J502" s="101"/>
      <c r="K502" s="96"/>
      <c r="L502" s="96"/>
      <c r="M502" s="97"/>
      <c r="N502" s="97"/>
      <c r="O502" s="97"/>
      <c r="P502" s="97"/>
      <c r="Q502" s="98"/>
      <c r="R502" s="99"/>
      <c r="S502" s="96"/>
      <c r="T502" s="92"/>
      <c r="U502" s="93"/>
    </row>
    <row r="503">
      <c r="A503" s="31"/>
      <c r="B503" s="94"/>
      <c r="C503" s="94"/>
      <c r="D503" s="94"/>
      <c r="E503" s="94"/>
      <c r="F503" s="94"/>
      <c r="G503" s="100"/>
      <c r="H503" s="100"/>
      <c r="I503" s="101"/>
      <c r="J503" s="101"/>
      <c r="K503" s="96"/>
      <c r="L503" s="96"/>
      <c r="M503" s="97"/>
      <c r="N503" s="97"/>
      <c r="O503" s="97"/>
      <c r="P503" s="97"/>
      <c r="Q503" s="98"/>
      <c r="R503" s="99"/>
      <c r="S503" s="96"/>
      <c r="T503" s="92"/>
      <c r="U503" s="93"/>
    </row>
    <row r="504">
      <c r="A504" s="31"/>
      <c r="B504" s="94"/>
      <c r="C504" s="94"/>
      <c r="D504" s="94"/>
      <c r="E504" s="94"/>
      <c r="F504" s="94"/>
      <c r="G504" s="100"/>
      <c r="H504" s="100"/>
      <c r="I504" s="101"/>
      <c r="J504" s="101"/>
      <c r="K504" s="96"/>
      <c r="L504" s="96"/>
      <c r="M504" s="97"/>
      <c r="N504" s="97"/>
      <c r="O504" s="97"/>
      <c r="P504" s="97"/>
      <c r="Q504" s="98"/>
      <c r="R504" s="99"/>
      <c r="S504" s="96"/>
      <c r="T504" s="92"/>
      <c r="U504" s="93"/>
    </row>
    <row r="505">
      <c r="A505" s="31"/>
      <c r="B505" s="94"/>
      <c r="C505" s="94"/>
      <c r="D505" s="94"/>
      <c r="E505" s="94"/>
      <c r="F505" s="94"/>
      <c r="G505" s="100"/>
      <c r="H505" s="100"/>
      <c r="I505" s="101"/>
      <c r="J505" s="101"/>
      <c r="K505" s="96"/>
      <c r="L505" s="96"/>
      <c r="M505" s="97"/>
      <c r="N505" s="97"/>
      <c r="O505" s="97"/>
      <c r="P505" s="97"/>
      <c r="Q505" s="98"/>
      <c r="R505" s="99"/>
      <c r="S505" s="96"/>
      <c r="T505" s="92"/>
      <c r="U505" s="93"/>
    </row>
    <row r="506">
      <c r="A506" s="31"/>
      <c r="B506" s="94"/>
      <c r="C506" s="94"/>
      <c r="D506" s="94"/>
      <c r="E506" s="94"/>
      <c r="F506" s="94"/>
      <c r="G506" s="100"/>
      <c r="H506" s="100"/>
      <c r="I506" s="101"/>
      <c r="J506" s="101"/>
      <c r="K506" s="96"/>
      <c r="L506" s="96"/>
      <c r="M506" s="97"/>
      <c r="N506" s="97"/>
      <c r="O506" s="97"/>
      <c r="P506" s="97"/>
      <c r="Q506" s="98"/>
      <c r="R506" s="99"/>
      <c r="S506" s="96"/>
      <c r="T506" s="92"/>
      <c r="U506" s="93"/>
    </row>
    <row r="507">
      <c r="A507" s="31"/>
      <c r="B507" s="94"/>
      <c r="C507" s="94"/>
      <c r="D507" s="94"/>
      <c r="E507" s="94"/>
      <c r="F507" s="94"/>
      <c r="G507" s="100"/>
      <c r="H507" s="100"/>
      <c r="I507" s="101"/>
      <c r="J507" s="101"/>
      <c r="K507" s="96"/>
      <c r="L507" s="96"/>
      <c r="M507" s="97"/>
      <c r="N507" s="97"/>
      <c r="O507" s="97"/>
      <c r="P507" s="97"/>
      <c r="Q507" s="98"/>
      <c r="R507" s="99"/>
      <c r="S507" s="96"/>
      <c r="T507" s="92"/>
      <c r="U507" s="93"/>
    </row>
    <row r="508">
      <c r="A508" s="31"/>
      <c r="B508" s="94"/>
      <c r="C508" s="94"/>
      <c r="D508" s="94"/>
      <c r="E508" s="94"/>
      <c r="F508" s="94"/>
      <c r="G508" s="100"/>
      <c r="H508" s="100"/>
      <c r="I508" s="101"/>
      <c r="J508" s="101"/>
      <c r="K508" s="96"/>
      <c r="L508" s="96"/>
      <c r="M508" s="97"/>
      <c r="N508" s="97"/>
      <c r="O508" s="97"/>
      <c r="P508" s="97"/>
      <c r="Q508" s="98"/>
      <c r="R508" s="99"/>
      <c r="S508" s="96"/>
      <c r="T508" s="92"/>
      <c r="U508" s="93"/>
    </row>
    <row r="509">
      <c r="A509" s="31"/>
      <c r="B509" s="94"/>
      <c r="C509" s="94"/>
      <c r="D509" s="94"/>
      <c r="E509" s="94"/>
      <c r="F509" s="94"/>
      <c r="G509" s="100"/>
      <c r="H509" s="100"/>
      <c r="I509" s="101"/>
      <c r="J509" s="101"/>
      <c r="K509" s="96"/>
      <c r="L509" s="96"/>
      <c r="M509" s="97"/>
      <c r="N509" s="97"/>
      <c r="O509" s="97"/>
      <c r="P509" s="97"/>
      <c r="Q509" s="98"/>
      <c r="R509" s="99"/>
      <c r="S509" s="96"/>
      <c r="T509" s="92"/>
      <c r="U509" s="93"/>
    </row>
    <row r="510">
      <c r="A510" s="31"/>
      <c r="B510" s="94"/>
      <c r="C510" s="94"/>
      <c r="D510" s="94"/>
      <c r="E510" s="94"/>
      <c r="F510" s="94"/>
      <c r="G510" s="100"/>
      <c r="H510" s="100"/>
      <c r="I510" s="101"/>
      <c r="J510" s="101"/>
      <c r="K510" s="96"/>
      <c r="L510" s="96"/>
      <c r="M510" s="97"/>
      <c r="N510" s="97"/>
      <c r="O510" s="97"/>
      <c r="P510" s="97"/>
      <c r="Q510" s="98"/>
      <c r="R510" s="99"/>
      <c r="S510" s="96"/>
      <c r="T510" s="92"/>
      <c r="U510" s="93"/>
    </row>
    <row r="511">
      <c r="A511" s="31"/>
      <c r="B511" s="94"/>
      <c r="C511" s="94"/>
      <c r="D511" s="94"/>
      <c r="E511" s="94"/>
      <c r="F511" s="94"/>
      <c r="G511" s="100"/>
      <c r="H511" s="100"/>
      <c r="I511" s="101"/>
      <c r="J511" s="101"/>
      <c r="K511" s="96"/>
      <c r="L511" s="96"/>
      <c r="M511" s="97"/>
      <c r="N511" s="97"/>
      <c r="O511" s="97"/>
      <c r="P511" s="97"/>
      <c r="Q511" s="98"/>
      <c r="R511" s="99"/>
      <c r="S511" s="96"/>
      <c r="T511" s="92"/>
      <c r="U511" s="93"/>
    </row>
    <row r="512">
      <c r="A512" s="31"/>
      <c r="B512" s="94"/>
      <c r="C512" s="94"/>
      <c r="D512" s="94"/>
      <c r="E512" s="94"/>
      <c r="F512" s="94"/>
      <c r="G512" s="100"/>
      <c r="H512" s="100"/>
      <c r="I512" s="101"/>
      <c r="J512" s="101"/>
      <c r="K512" s="96"/>
      <c r="L512" s="96"/>
      <c r="M512" s="97"/>
      <c r="N512" s="97"/>
      <c r="O512" s="97"/>
      <c r="P512" s="97"/>
      <c r="Q512" s="98"/>
      <c r="R512" s="99"/>
      <c r="S512" s="96"/>
      <c r="T512" s="92"/>
      <c r="U512" s="93"/>
    </row>
    <row r="513">
      <c r="A513" s="31"/>
      <c r="B513" s="94"/>
      <c r="C513" s="94"/>
      <c r="D513" s="94"/>
      <c r="E513" s="94"/>
      <c r="F513" s="94"/>
      <c r="G513" s="100"/>
      <c r="H513" s="100"/>
      <c r="I513" s="101"/>
      <c r="J513" s="101"/>
      <c r="K513" s="96"/>
      <c r="L513" s="96"/>
      <c r="M513" s="97"/>
      <c r="N513" s="97"/>
      <c r="O513" s="97"/>
      <c r="P513" s="97"/>
      <c r="Q513" s="98"/>
      <c r="R513" s="99"/>
      <c r="S513" s="96"/>
      <c r="T513" s="92"/>
      <c r="U513" s="93"/>
    </row>
    <row r="514">
      <c r="A514" s="31"/>
      <c r="B514" s="94"/>
      <c r="C514" s="94"/>
      <c r="D514" s="94"/>
      <c r="E514" s="94"/>
      <c r="F514" s="94"/>
      <c r="G514" s="100"/>
      <c r="H514" s="100"/>
      <c r="I514" s="101"/>
      <c r="J514" s="101"/>
      <c r="K514" s="96"/>
      <c r="L514" s="96"/>
      <c r="M514" s="97"/>
      <c r="N514" s="97"/>
      <c r="O514" s="97"/>
      <c r="P514" s="97"/>
      <c r="Q514" s="98"/>
      <c r="R514" s="99"/>
      <c r="S514" s="96"/>
      <c r="T514" s="92"/>
      <c r="U514" s="93"/>
    </row>
    <row r="515">
      <c r="A515" s="31"/>
      <c r="B515" s="94"/>
      <c r="C515" s="94"/>
      <c r="D515" s="94"/>
      <c r="E515" s="94"/>
      <c r="F515" s="94"/>
      <c r="G515" s="100"/>
      <c r="H515" s="100"/>
      <c r="I515" s="101"/>
      <c r="J515" s="101"/>
      <c r="K515" s="96"/>
      <c r="L515" s="96"/>
      <c r="M515" s="97"/>
      <c r="N515" s="97"/>
      <c r="O515" s="97"/>
      <c r="P515" s="97"/>
      <c r="Q515" s="98"/>
      <c r="R515" s="99"/>
      <c r="S515" s="96"/>
      <c r="T515" s="92"/>
      <c r="U515" s="93"/>
    </row>
    <row r="516">
      <c r="A516" s="31"/>
      <c r="B516" s="94"/>
      <c r="C516" s="94"/>
      <c r="D516" s="94"/>
      <c r="E516" s="94"/>
      <c r="F516" s="94"/>
      <c r="G516" s="100"/>
      <c r="H516" s="100"/>
      <c r="I516" s="101"/>
      <c r="J516" s="101"/>
      <c r="K516" s="96"/>
      <c r="L516" s="96"/>
      <c r="M516" s="97"/>
      <c r="N516" s="97"/>
      <c r="O516" s="97"/>
      <c r="P516" s="97"/>
      <c r="Q516" s="98"/>
      <c r="R516" s="99"/>
      <c r="S516" s="96"/>
      <c r="T516" s="92"/>
      <c r="U516" s="93"/>
    </row>
    <row r="517">
      <c r="A517" s="31"/>
      <c r="B517" s="94"/>
      <c r="C517" s="94"/>
      <c r="D517" s="94"/>
      <c r="E517" s="94"/>
      <c r="F517" s="94"/>
      <c r="G517" s="100"/>
      <c r="H517" s="100"/>
      <c r="I517" s="101"/>
      <c r="J517" s="101"/>
      <c r="K517" s="96"/>
      <c r="L517" s="96"/>
      <c r="M517" s="97"/>
      <c r="N517" s="97"/>
      <c r="O517" s="97"/>
      <c r="P517" s="97"/>
      <c r="Q517" s="98"/>
      <c r="R517" s="99"/>
      <c r="S517" s="96"/>
      <c r="T517" s="92"/>
      <c r="U517" s="93"/>
    </row>
    <row r="518">
      <c r="A518" s="31"/>
      <c r="B518" s="94"/>
      <c r="C518" s="94"/>
      <c r="D518" s="94"/>
      <c r="E518" s="94"/>
      <c r="F518" s="94"/>
      <c r="G518" s="100"/>
      <c r="H518" s="100"/>
      <c r="I518" s="101"/>
      <c r="J518" s="101"/>
      <c r="K518" s="96"/>
      <c r="L518" s="96"/>
      <c r="M518" s="97"/>
      <c r="N518" s="97"/>
      <c r="O518" s="97"/>
      <c r="P518" s="97"/>
      <c r="Q518" s="98"/>
      <c r="R518" s="99"/>
      <c r="S518" s="96"/>
      <c r="T518" s="92"/>
      <c r="U518" s="93"/>
    </row>
    <row r="519">
      <c r="A519" s="31"/>
      <c r="B519" s="94"/>
      <c r="C519" s="94"/>
      <c r="D519" s="94"/>
      <c r="E519" s="94"/>
      <c r="F519" s="94"/>
      <c r="G519" s="100"/>
      <c r="H519" s="100"/>
      <c r="I519" s="101"/>
      <c r="J519" s="101"/>
      <c r="K519" s="96"/>
      <c r="L519" s="96"/>
      <c r="M519" s="97"/>
      <c r="N519" s="97"/>
      <c r="O519" s="97"/>
      <c r="P519" s="97"/>
      <c r="Q519" s="98"/>
      <c r="R519" s="99"/>
      <c r="S519" s="96"/>
      <c r="T519" s="92"/>
      <c r="U519" s="93"/>
    </row>
    <row r="520">
      <c r="A520" s="31"/>
      <c r="B520" s="94"/>
      <c r="C520" s="94"/>
      <c r="D520" s="94"/>
      <c r="E520" s="94"/>
      <c r="F520" s="94"/>
      <c r="G520" s="100"/>
      <c r="H520" s="100"/>
      <c r="I520" s="101"/>
      <c r="J520" s="101"/>
      <c r="K520" s="96"/>
      <c r="L520" s="96"/>
      <c r="M520" s="97"/>
      <c r="N520" s="97"/>
      <c r="O520" s="97"/>
      <c r="P520" s="97"/>
      <c r="Q520" s="98"/>
      <c r="R520" s="99"/>
      <c r="S520" s="96"/>
      <c r="T520" s="92"/>
      <c r="U520" s="93"/>
    </row>
    <row r="521">
      <c r="A521" s="31"/>
      <c r="B521" s="94"/>
      <c r="C521" s="94"/>
      <c r="D521" s="94"/>
      <c r="E521" s="94"/>
      <c r="F521" s="94"/>
      <c r="G521" s="100"/>
      <c r="H521" s="100"/>
      <c r="I521" s="101"/>
      <c r="J521" s="101"/>
      <c r="K521" s="96"/>
      <c r="L521" s="96"/>
      <c r="M521" s="97"/>
      <c r="N521" s="97"/>
      <c r="O521" s="97"/>
      <c r="P521" s="97"/>
      <c r="Q521" s="98"/>
      <c r="R521" s="99"/>
      <c r="S521" s="96"/>
      <c r="T521" s="92"/>
      <c r="U521" s="93"/>
    </row>
    <row r="522">
      <c r="A522" s="31"/>
      <c r="B522" s="94"/>
      <c r="C522" s="94"/>
      <c r="D522" s="94"/>
      <c r="E522" s="94"/>
      <c r="F522" s="94"/>
      <c r="G522" s="100"/>
      <c r="H522" s="100"/>
      <c r="I522" s="101"/>
      <c r="J522" s="101"/>
      <c r="K522" s="96"/>
      <c r="L522" s="96"/>
      <c r="M522" s="97"/>
      <c r="N522" s="97"/>
      <c r="O522" s="97"/>
      <c r="P522" s="97"/>
      <c r="Q522" s="98"/>
      <c r="R522" s="99"/>
      <c r="S522" s="96"/>
      <c r="T522" s="92"/>
      <c r="U522" s="93"/>
    </row>
    <row r="523">
      <c r="A523" s="31"/>
      <c r="B523" s="94"/>
      <c r="C523" s="94"/>
      <c r="D523" s="94"/>
      <c r="E523" s="94"/>
      <c r="F523" s="94"/>
      <c r="G523" s="100"/>
      <c r="H523" s="100"/>
      <c r="I523" s="101"/>
      <c r="J523" s="101"/>
      <c r="K523" s="96"/>
      <c r="L523" s="96"/>
      <c r="M523" s="97"/>
      <c r="N523" s="97"/>
      <c r="O523" s="97"/>
      <c r="P523" s="97"/>
      <c r="Q523" s="98"/>
      <c r="R523" s="99"/>
      <c r="S523" s="96"/>
      <c r="T523" s="92"/>
      <c r="U523" s="93"/>
    </row>
    <row r="524">
      <c r="A524" s="31"/>
      <c r="B524" s="94"/>
      <c r="C524" s="94"/>
      <c r="D524" s="94"/>
      <c r="E524" s="94"/>
      <c r="F524" s="94"/>
      <c r="G524" s="100"/>
      <c r="H524" s="100"/>
      <c r="I524" s="101"/>
      <c r="J524" s="101"/>
      <c r="K524" s="96"/>
      <c r="L524" s="96"/>
      <c r="M524" s="97"/>
      <c r="N524" s="97"/>
      <c r="O524" s="97"/>
      <c r="P524" s="97"/>
      <c r="Q524" s="98"/>
      <c r="R524" s="99"/>
      <c r="S524" s="96"/>
      <c r="T524" s="92"/>
      <c r="U524" s="93"/>
    </row>
    <row r="525">
      <c r="A525" s="31"/>
      <c r="B525" s="94"/>
      <c r="C525" s="94"/>
      <c r="D525" s="94"/>
      <c r="E525" s="94"/>
      <c r="F525" s="94"/>
      <c r="G525" s="100"/>
      <c r="H525" s="100"/>
      <c r="I525" s="101"/>
      <c r="J525" s="101"/>
      <c r="K525" s="96"/>
      <c r="L525" s="96"/>
      <c r="M525" s="97"/>
      <c r="N525" s="97"/>
      <c r="O525" s="97"/>
      <c r="P525" s="97"/>
      <c r="Q525" s="98"/>
      <c r="R525" s="99"/>
      <c r="S525" s="96"/>
      <c r="T525" s="92"/>
      <c r="U525" s="93"/>
    </row>
    <row r="526">
      <c r="A526" s="31"/>
      <c r="B526" s="94"/>
      <c r="C526" s="94"/>
      <c r="D526" s="94"/>
      <c r="E526" s="94"/>
      <c r="F526" s="94"/>
      <c r="G526" s="100"/>
      <c r="H526" s="100"/>
      <c r="I526" s="101"/>
      <c r="J526" s="101"/>
      <c r="K526" s="96"/>
      <c r="L526" s="96"/>
      <c r="M526" s="97"/>
      <c r="N526" s="97"/>
      <c r="O526" s="97"/>
      <c r="P526" s="97"/>
      <c r="Q526" s="98"/>
      <c r="R526" s="99"/>
      <c r="S526" s="96"/>
      <c r="T526" s="92"/>
      <c r="U526" s="93"/>
    </row>
    <row r="527">
      <c r="A527" s="31"/>
      <c r="B527" s="94"/>
      <c r="C527" s="94"/>
      <c r="D527" s="94"/>
      <c r="E527" s="94"/>
      <c r="F527" s="94"/>
      <c r="G527" s="100"/>
      <c r="H527" s="100"/>
      <c r="I527" s="101"/>
      <c r="J527" s="101"/>
      <c r="K527" s="96"/>
      <c r="L527" s="96"/>
      <c r="M527" s="97"/>
      <c r="N527" s="97"/>
      <c r="O527" s="97"/>
      <c r="P527" s="97"/>
      <c r="Q527" s="98"/>
      <c r="R527" s="99"/>
      <c r="S527" s="96"/>
      <c r="T527" s="92"/>
      <c r="U527" s="93"/>
    </row>
    <row r="528">
      <c r="A528" s="31"/>
      <c r="B528" s="94"/>
      <c r="C528" s="94"/>
      <c r="D528" s="94"/>
      <c r="E528" s="94"/>
      <c r="F528" s="94"/>
      <c r="G528" s="100"/>
      <c r="H528" s="100"/>
      <c r="I528" s="101"/>
      <c r="J528" s="101"/>
      <c r="K528" s="96"/>
      <c r="L528" s="96"/>
      <c r="M528" s="97"/>
      <c r="N528" s="97"/>
      <c r="O528" s="97"/>
      <c r="P528" s="97"/>
      <c r="Q528" s="98"/>
      <c r="R528" s="99"/>
      <c r="S528" s="96"/>
      <c r="T528" s="92"/>
      <c r="U528" s="93"/>
    </row>
    <row r="529">
      <c r="A529" s="31"/>
      <c r="B529" s="94"/>
      <c r="C529" s="94"/>
      <c r="D529" s="94"/>
      <c r="E529" s="94"/>
      <c r="F529" s="94"/>
      <c r="G529" s="100"/>
      <c r="H529" s="100"/>
      <c r="I529" s="101"/>
      <c r="J529" s="101"/>
      <c r="K529" s="96"/>
      <c r="L529" s="96"/>
      <c r="M529" s="97"/>
      <c r="N529" s="97"/>
      <c r="O529" s="97"/>
      <c r="P529" s="97"/>
      <c r="Q529" s="98"/>
      <c r="R529" s="99"/>
      <c r="S529" s="96"/>
      <c r="T529" s="92"/>
      <c r="U529" s="93"/>
    </row>
    <row r="530">
      <c r="A530" s="31"/>
      <c r="B530" s="94"/>
      <c r="C530" s="94"/>
      <c r="D530" s="94"/>
      <c r="E530" s="94"/>
      <c r="F530" s="94"/>
      <c r="G530" s="100"/>
      <c r="H530" s="100"/>
      <c r="I530" s="101"/>
      <c r="J530" s="101"/>
      <c r="K530" s="96"/>
      <c r="L530" s="96"/>
      <c r="M530" s="97"/>
      <c r="N530" s="97"/>
      <c r="O530" s="97"/>
      <c r="P530" s="97"/>
      <c r="Q530" s="98"/>
      <c r="R530" s="99"/>
      <c r="S530" s="96"/>
      <c r="T530" s="92"/>
      <c r="U530" s="93"/>
    </row>
    <row r="531">
      <c r="A531" s="31"/>
      <c r="B531" s="94"/>
      <c r="C531" s="94"/>
      <c r="D531" s="94"/>
      <c r="E531" s="94"/>
      <c r="F531" s="94"/>
      <c r="G531" s="100"/>
      <c r="H531" s="100"/>
      <c r="I531" s="101"/>
      <c r="J531" s="101"/>
      <c r="K531" s="96"/>
      <c r="L531" s="96"/>
      <c r="M531" s="97"/>
      <c r="N531" s="97"/>
      <c r="O531" s="97"/>
      <c r="P531" s="97"/>
      <c r="Q531" s="98"/>
      <c r="R531" s="99"/>
      <c r="S531" s="96"/>
      <c r="T531" s="92"/>
      <c r="U531" s="93"/>
    </row>
    <row r="532">
      <c r="A532" s="31"/>
      <c r="B532" s="94"/>
      <c r="C532" s="94"/>
      <c r="D532" s="94"/>
      <c r="E532" s="94"/>
      <c r="F532" s="94"/>
      <c r="G532" s="100"/>
      <c r="H532" s="100"/>
      <c r="I532" s="101"/>
      <c r="J532" s="101"/>
      <c r="K532" s="96"/>
      <c r="L532" s="96"/>
      <c r="M532" s="97"/>
      <c r="N532" s="97"/>
      <c r="O532" s="97"/>
      <c r="P532" s="97"/>
      <c r="Q532" s="98"/>
      <c r="R532" s="99"/>
      <c r="S532" s="96"/>
      <c r="T532" s="92"/>
      <c r="U532" s="93"/>
    </row>
    <row r="533">
      <c r="A533" s="31"/>
      <c r="B533" s="94"/>
      <c r="C533" s="94"/>
      <c r="D533" s="94"/>
      <c r="E533" s="94"/>
      <c r="F533" s="94"/>
      <c r="G533" s="100"/>
      <c r="H533" s="100"/>
      <c r="I533" s="101"/>
      <c r="J533" s="101"/>
      <c r="K533" s="96"/>
      <c r="L533" s="96"/>
      <c r="M533" s="97"/>
      <c r="N533" s="97"/>
      <c r="O533" s="97"/>
      <c r="P533" s="97"/>
      <c r="Q533" s="98"/>
      <c r="R533" s="99"/>
      <c r="S533" s="96"/>
      <c r="T533" s="92"/>
      <c r="U533" s="93"/>
    </row>
    <row r="534">
      <c r="A534" s="31"/>
      <c r="B534" s="94"/>
      <c r="C534" s="94"/>
      <c r="D534" s="94"/>
      <c r="E534" s="94"/>
      <c r="F534" s="94"/>
      <c r="G534" s="100"/>
      <c r="H534" s="100"/>
      <c r="I534" s="101"/>
      <c r="J534" s="101"/>
      <c r="K534" s="96"/>
      <c r="L534" s="96"/>
      <c r="M534" s="97"/>
      <c r="N534" s="97"/>
      <c r="O534" s="97"/>
      <c r="P534" s="97"/>
      <c r="Q534" s="98"/>
      <c r="R534" s="99"/>
      <c r="S534" s="96"/>
      <c r="T534" s="92"/>
      <c r="U534" s="93"/>
    </row>
    <row r="535">
      <c r="A535" s="31"/>
      <c r="B535" s="94"/>
      <c r="C535" s="94"/>
      <c r="D535" s="94"/>
      <c r="E535" s="94"/>
      <c r="F535" s="94"/>
      <c r="G535" s="100"/>
      <c r="H535" s="100"/>
      <c r="I535" s="101"/>
      <c r="J535" s="101"/>
      <c r="K535" s="96"/>
      <c r="L535" s="96"/>
      <c r="M535" s="97"/>
      <c r="N535" s="97"/>
      <c r="O535" s="97"/>
      <c r="P535" s="97"/>
      <c r="Q535" s="98"/>
      <c r="R535" s="99"/>
      <c r="S535" s="96"/>
      <c r="T535" s="92"/>
      <c r="U535" s="93"/>
    </row>
    <row r="536">
      <c r="A536" s="31"/>
      <c r="B536" s="94"/>
      <c r="C536" s="94"/>
      <c r="D536" s="94"/>
      <c r="E536" s="94"/>
      <c r="F536" s="94"/>
      <c r="G536" s="100"/>
      <c r="H536" s="100"/>
      <c r="I536" s="101"/>
      <c r="J536" s="101"/>
      <c r="K536" s="96"/>
      <c r="L536" s="96"/>
      <c r="M536" s="97"/>
      <c r="N536" s="97"/>
      <c r="O536" s="97"/>
      <c r="P536" s="97"/>
      <c r="Q536" s="98"/>
      <c r="R536" s="99"/>
      <c r="S536" s="96"/>
      <c r="T536" s="92"/>
      <c r="U536" s="93"/>
    </row>
    <row r="537">
      <c r="A537" s="31"/>
      <c r="B537" s="94"/>
      <c r="C537" s="94"/>
      <c r="D537" s="94"/>
      <c r="E537" s="94"/>
      <c r="F537" s="94"/>
      <c r="G537" s="100"/>
      <c r="H537" s="100"/>
      <c r="I537" s="101"/>
      <c r="J537" s="101"/>
      <c r="K537" s="96"/>
      <c r="L537" s="96"/>
      <c r="M537" s="97"/>
      <c r="N537" s="97"/>
      <c r="O537" s="97"/>
      <c r="P537" s="97"/>
      <c r="Q537" s="98"/>
      <c r="R537" s="99"/>
      <c r="S537" s="96"/>
      <c r="T537" s="92"/>
      <c r="U537" s="93"/>
    </row>
    <row r="538">
      <c r="A538" s="31"/>
      <c r="B538" s="94"/>
      <c r="C538" s="94"/>
      <c r="D538" s="94"/>
      <c r="E538" s="94"/>
      <c r="F538" s="94"/>
      <c r="G538" s="100"/>
      <c r="H538" s="100"/>
      <c r="I538" s="101"/>
      <c r="J538" s="101"/>
      <c r="K538" s="96"/>
      <c r="L538" s="96"/>
      <c r="M538" s="97"/>
      <c r="N538" s="97"/>
      <c r="O538" s="97"/>
      <c r="P538" s="97"/>
      <c r="Q538" s="98"/>
      <c r="R538" s="99"/>
      <c r="S538" s="96"/>
      <c r="T538" s="92"/>
      <c r="U538" s="93"/>
    </row>
    <row r="539">
      <c r="A539" s="31"/>
      <c r="B539" s="94"/>
      <c r="C539" s="94"/>
      <c r="D539" s="94"/>
      <c r="E539" s="94"/>
      <c r="F539" s="94"/>
      <c r="G539" s="100"/>
      <c r="H539" s="100"/>
      <c r="I539" s="101"/>
      <c r="J539" s="101"/>
      <c r="K539" s="96"/>
      <c r="L539" s="96"/>
      <c r="M539" s="97"/>
      <c r="N539" s="97"/>
      <c r="O539" s="97"/>
      <c r="P539" s="97"/>
      <c r="Q539" s="98"/>
      <c r="R539" s="99"/>
      <c r="S539" s="96"/>
      <c r="T539" s="92"/>
      <c r="U539" s="93"/>
    </row>
    <row r="540">
      <c r="A540" s="31"/>
      <c r="B540" s="94"/>
      <c r="C540" s="94"/>
      <c r="D540" s="94"/>
      <c r="E540" s="94"/>
      <c r="F540" s="94"/>
      <c r="G540" s="100"/>
      <c r="H540" s="100"/>
      <c r="I540" s="101"/>
      <c r="J540" s="101"/>
      <c r="K540" s="96"/>
      <c r="L540" s="96"/>
      <c r="M540" s="97"/>
      <c r="N540" s="97"/>
      <c r="O540" s="97"/>
      <c r="P540" s="97"/>
      <c r="Q540" s="98"/>
      <c r="R540" s="99"/>
      <c r="S540" s="96"/>
      <c r="T540" s="92"/>
      <c r="U540" s="93"/>
    </row>
    <row r="541">
      <c r="A541" s="31"/>
      <c r="B541" s="94"/>
      <c r="C541" s="94"/>
      <c r="D541" s="94"/>
      <c r="E541" s="94"/>
      <c r="F541" s="94"/>
      <c r="G541" s="100"/>
      <c r="H541" s="100"/>
      <c r="I541" s="101"/>
      <c r="J541" s="101"/>
      <c r="K541" s="96"/>
      <c r="L541" s="96"/>
      <c r="M541" s="97"/>
      <c r="N541" s="97"/>
      <c r="O541" s="97"/>
      <c r="P541" s="97"/>
      <c r="Q541" s="98"/>
      <c r="R541" s="99"/>
      <c r="S541" s="96"/>
      <c r="T541" s="92"/>
      <c r="U541" s="93"/>
    </row>
    <row r="542">
      <c r="A542" s="31"/>
      <c r="B542" s="94"/>
      <c r="C542" s="94"/>
      <c r="D542" s="94"/>
      <c r="E542" s="94"/>
      <c r="F542" s="94"/>
      <c r="G542" s="100"/>
      <c r="H542" s="100"/>
      <c r="I542" s="101"/>
      <c r="J542" s="101"/>
      <c r="K542" s="96"/>
      <c r="L542" s="96"/>
      <c r="M542" s="97"/>
      <c r="N542" s="97"/>
      <c r="O542" s="97"/>
      <c r="P542" s="97"/>
      <c r="Q542" s="98"/>
      <c r="R542" s="99"/>
      <c r="S542" s="96"/>
      <c r="T542" s="92"/>
      <c r="U542" s="93"/>
    </row>
    <row r="543">
      <c r="A543" s="31"/>
      <c r="B543" s="94"/>
      <c r="C543" s="94"/>
      <c r="D543" s="94"/>
      <c r="E543" s="94"/>
      <c r="F543" s="94"/>
      <c r="G543" s="100"/>
      <c r="H543" s="100"/>
      <c r="I543" s="101"/>
      <c r="J543" s="101"/>
      <c r="K543" s="96"/>
      <c r="L543" s="96"/>
      <c r="M543" s="97"/>
      <c r="N543" s="97"/>
      <c r="O543" s="97"/>
      <c r="P543" s="97"/>
      <c r="Q543" s="98"/>
      <c r="R543" s="99"/>
      <c r="S543" s="96"/>
      <c r="T543" s="92"/>
      <c r="U543" s="93"/>
    </row>
    <row r="544">
      <c r="A544" s="31"/>
      <c r="B544" s="94"/>
      <c r="C544" s="94"/>
      <c r="D544" s="94"/>
      <c r="E544" s="94"/>
      <c r="F544" s="94"/>
      <c r="G544" s="100"/>
      <c r="H544" s="100"/>
      <c r="I544" s="101"/>
      <c r="J544" s="101"/>
      <c r="K544" s="96"/>
      <c r="L544" s="96"/>
      <c r="M544" s="97"/>
      <c r="N544" s="97"/>
      <c r="O544" s="97"/>
      <c r="P544" s="97"/>
      <c r="Q544" s="98"/>
      <c r="R544" s="99"/>
      <c r="S544" s="96"/>
      <c r="T544" s="92"/>
      <c r="U544" s="93"/>
    </row>
    <row r="545">
      <c r="A545" s="31"/>
      <c r="B545" s="94"/>
      <c r="C545" s="94"/>
      <c r="D545" s="94"/>
      <c r="E545" s="94"/>
      <c r="F545" s="94"/>
      <c r="G545" s="100"/>
      <c r="H545" s="100"/>
      <c r="I545" s="101"/>
      <c r="J545" s="101"/>
      <c r="K545" s="96"/>
      <c r="L545" s="96"/>
      <c r="M545" s="97"/>
      <c r="N545" s="97"/>
      <c r="O545" s="97"/>
      <c r="P545" s="97"/>
      <c r="Q545" s="98"/>
      <c r="R545" s="99"/>
      <c r="S545" s="96"/>
      <c r="T545" s="92"/>
      <c r="U545" s="93"/>
    </row>
    <row r="546">
      <c r="A546" s="31"/>
      <c r="B546" s="94"/>
      <c r="C546" s="94"/>
      <c r="D546" s="94"/>
      <c r="E546" s="94"/>
      <c r="F546" s="94"/>
      <c r="G546" s="100"/>
      <c r="H546" s="100"/>
      <c r="I546" s="101"/>
      <c r="J546" s="101"/>
      <c r="K546" s="96"/>
      <c r="L546" s="96"/>
      <c r="M546" s="97"/>
      <c r="N546" s="97"/>
      <c r="O546" s="97"/>
      <c r="P546" s="97"/>
      <c r="Q546" s="98"/>
      <c r="R546" s="99"/>
      <c r="S546" s="96"/>
      <c r="T546" s="92"/>
      <c r="U546" s="93"/>
    </row>
    <row r="547">
      <c r="A547" s="31"/>
      <c r="B547" s="94"/>
      <c r="C547" s="94"/>
      <c r="D547" s="94"/>
      <c r="E547" s="94"/>
      <c r="F547" s="94"/>
      <c r="G547" s="100"/>
      <c r="H547" s="100"/>
      <c r="I547" s="101"/>
      <c r="J547" s="101"/>
      <c r="K547" s="96"/>
      <c r="L547" s="96"/>
      <c r="M547" s="97"/>
      <c r="N547" s="97"/>
      <c r="O547" s="97"/>
      <c r="P547" s="97"/>
      <c r="Q547" s="98"/>
      <c r="R547" s="99"/>
      <c r="S547" s="96"/>
      <c r="T547" s="92"/>
      <c r="U547" s="93"/>
    </row>
    <row r="548">
      <c r="A548" s="31"/>
      <c r="B548" s="94"/>
      <c r="C548" s="94"/>
      <c r="D548" s="94"/>
      <c r="E548" s="94"/>
      <c r="F548" s="94"/>
      <c r="G548" s="100"/>
      <c r="H548" s="100"/>
      <c r="I548" s="101"/>
      <c r="J548" s="101"/>
      <c r="K548" s="96"/>
      <c r="L548" s="96"/>
      <c r="M548" s="97"/>
      <c r="N548" s="97"/>
      <c r="O548" s="97"/>
      <c r="P548" s="97"/>
      <c r="Q548" s="98"/>
      <c r="R548" s="99"/>
      <c r="S548" s="96"/>
      <c r="T548" s="92"/>
      <c r="U548" s="93"/>
    </row>
    <row r="549">
      <c r="A549" s="31"/>
      <c r="B549" s="94"/>
      <c r="C549" s="94"/>
      <c r="D549" s="94"/>
      <c r="E549" s="94"/>
      <c r="F549" s="94"/>
      <c r="G549" s="100"/>
      <c r="H549" s="100"/>
      <c r="I549" s="101"/>
      <c r="J549" s="101"/>
      <c r="K549" s="96"/>
      <c r="L549" s="96"/>
      <c r="M549" s="97"/>
      <c r="N549" s="97"/>
      <c r="O549" s="97"/>
      <c r="P549" s="97"/>
      <c r="Q549" s="98"/>
      <c r="R549" s="99"/>
      <c r="S549" s="96"/>
      <c r="T549" s="92"/>
      <c r="U549" s="93"/>
    </row>
    <row r="550">
      <c r="A550" s="31"/>
      <c r="B550" s="94"/>
      <c r="C550" s="94"/>
      <c r="D550" s="94"/>
      <c r="E550" s="94"/>
      <c r="F550" s="94"/>
      <c r="G550" s="100"/>
      <c r="H550" s="100"/>
      <c r="I550" s="101"/>
      <c r="J550" s="101"/>
      <c r="K550" s="96"/>
      <c r="L550" s="96"/>
      <c r="M550" s="97"/>
      <c r="N550" s="97"/>
      <c r="O550" s="97"/>
      <c r="P550" s="97"/>
      <c r="Q550" s="98"/>
      <c r="R550" s="99"/>
      <c r="S550" s="96"/>
      <c r="T550" s="92"/>
      <c r="U550" s="93"/>
    </row>
    <row r="551">
      <c r="A551" s="31"/>
      <c r="B551" s="94"/>
      <c r="C551" s="94"/>
      <c r="D551" s="94"/>
      <c r="E551" s="94"/>
      <c r="F551" s="94"/>
      <c r="G551" s="100"/>
      <c r="H551" s="100"/>
      <c r="I551" s="101"/>
      <c r="J551" s="101"/>
      <c r="K551" s="96"/>
      <c r="L551" s="96"/>
      <c r="M551" s="97"/>
      <c r="N551" s="97"/>
      <c r="O551" s="97"/>
      <c r="P551" s="97"/>
      <c r="Q551" s="98"/>
      <c r="R551" s="99"/>
      <c r="S551" s="96"/>
      <c r="T551" s="92"/>
      <c r="U551" s="93"/>
    </row>
    <row r="552">
      <c r="A552" s="31"/>
      <c r="B552" s="94"/>
      <c r="C552" s="94"/>
      <c r="D552" s="94"/>
      <c r="E552" s="94"/>
      <c r="F552" s="94"/>
      <c r="G552" s="100"/>
      <c r="H552" s="100"/>
      <c r="I552" s="101"/>
      <c r="J552" s="101"/>
      <c r="K552" s="96"/>
      <c r="L552" s="96"/>
      <c r="M552" s="97"/>
      <c r="N552" s="97"/>
      <c r="O552" s="97"/>
      <c r="P552" s="97"/>
      <c r="Q552" s="98"/>
      <c r="R552" s="99"/>
      <c r="S552" s="96"/>
      <c r="T552" s="92"/>
      <c r="U552" s="93"/>
    </row>
    <row r="553">
      <c r="A553" s="31"/>
      <c r="B553" s="94"/>
      <c r="C553" s="94"/>
      <c r="D553" s="94"/>
      <c r="E553" s="94"/>
      <c r="F553" s="94"/>
      <c r="G553" s="100"/>
      <c r="H553" s="100"/>
      <c r="I553" s="101"/>
      <c r="J553" s="101"/>
      <c r="K553" s="96"/>
      <c r="L553" s="96"/>
      <c r="M553" s="97"/>
      <c r="N553" s="97"/>
      <c r="O553" s="97"/>
      <c r="P553" s="97"/>
      <c r="Q553" s="98"/>
      <c r="R553" s="99"/>
      <c r="S553" s="96"/>
      <c r="T553" s="92"/>
      <c r="U553" s="93"/>
    </row>
    <row r="554">
      <c r="A554" s="31"/>
      <c r="B554" s="94"/>
      <c r="C554" s="94"/>
      <c r="D554" s="94"/>
      <c r="E554" s="94"/>
      <c r="F554" s="94"/>
      <c r="G554" s="100"/>
      <c r="H554" s="100"/>
      <c r="I554" s="101"/>
      <c r="J554" s="101"/>
      <c r="K554" s="96"/>
      <c r="L554" s="96"/>
      <c r="M554" s="97"/>
      <c r="N554" s="97"/>
      <c r="O554" s="97"/>
      <c r="P554" s="97"/>
      <c r="Q554" s="98"/>
      <c r="R554" s="99"/>
      <c r="S554" s="96"/>
      <c r="T554" s="92"/>
      <c r="U554" s="93"/>
    </row>
    <row r="555">
      <c r="A555" s="31"/>
      <c r="B555" s="94"/>
      <c r="C555" s="94"/>
      <c r="D555" s="94"/>
      <c r="E555" s="94"/>
      <c r="F555" s="94"/>
      <c r="G555" s="100"/>
      <c r="H555" s="100"/>
      <c r="I555" s="101"/>
      <c r="J555" s="101"/>
      <c r="K555" s="96"/>
      <c r="L555" s="96"/>
      <c r="M555" s="97"/>
      <c r="N555" s="97"/>
      <c r="O555" s="97"/>
      <c r="P555" s="97"/>
      <c r="Q555" s="98"/>
      <c r="R555" s="99"/>
      <c r="S555" s="96"/>
      <c r="T555" s="92"/>
      <c r="U555" s="93"/>
    </row>
    <row r="556">
      <c r="A556" s="31"/>
      <c r="B556" s="94"/>
      <c r="C556" s="94"/>
      <c r="D556" s="94"/>
      <c r="E556" s="94"/>
      <c r="F556" s="94"/>
      <c r="G556" s="100"/>
      <c r="H556" s="100"/>
      <c r="I556" s="101"/>
      <c r="J556" s="101"/>
      <c r="K556" s="96"/>
      <c r="L556" s="96"/>
      <c r="M556" s="97"/>
      <c r="N556" s="97"/>
      <c r="O556" s="97"/>
      <c r="P556" s="97"/>
      <c r="Q556" s="98"/>
      <c r="R556" s="99"/>
      <c r="S556" s="96"/>
      <c r="T556" s="92"/>
      <c r="U556" s="93"/>
    </row>
    <row r="557">
      <c r="A557" s="31"/>
      <c r="B557" s="94"/>
      <c r="C557" s="94"/>
      <c r="D557" s="94"/>
      <c r="E557" s="94"/>
      <c r="F557" s="94"/>
      <c r="G557" s="100"/>
      <c r="H557" s="100"/>
      <c r="I557" s="101"/>
      <c r="J557" s="101"/>
      <c r="K557" s="96"/>
      <c r="L557" s="96"/>
      <c r="M557" s="97"/>
      <c r="N557" s="97"/>
      <c r="O557" s="97"/>
      <c r="P557" s="97"/>
      <c r="Q557" s="98"/>
      <c r="R557" s="99"/>
      <c r="S557" s="96"/>
      <c r="T557" s="92"/>
      <c r="U557" s="93"/>
    </row>
    <row r="558">
      <c r="A558" s="31"/>
      <c r="B558" s="94"/>
      <c r="C558" s="94"/>
      <c r="D558" s="94"/>
      <c r="E558" s="94"/>
      <c r="F558" s="94"/>
      <c r="G558" s="100"/>
      <c r="H558" s="100"/>
      <c r="I558" s="101"/>
      <c r="J558" s="101"/>
      <c r="K558" s="96"/>
      <c r="L558" s="96"/>
      <c r="M558" s="97"/>
      <c r="N558" s="97"/>
      <c r="O558" s="97"/>
      <c r="P558" s="97"/>
      <c r="Q558" s="98"/>
      <c r="R558" s="99"/>
      <c r="S558" s="96"/>
      <c r="T558" s="92"/>
      <c r="U558" s="93"/>
    </row>
    <row r="559">
      <c r="A559" s="31"/>
      <c r="B559" s="94"/>
      <c r="C559" s="94"/>
      <c r="D559" s="94"/>
      <c r="E559" s="94"/>
      <c r="F559" s="94"/>
      <c r="G559" s="100"/>
      <c r="H559" s="100"/>
      <c r="I559" s="101"/>
      <c r="J559" s="101"/>
      <c r="K559" s="96"/>
      <c r="L559" s="96"/>
      <c r="M559" s="97"/>
      <c r="N559" s="97"/>
      <c r="O559" s="97"/>
      <c r="P559" s="97"/>
      <c r="Q559" s="98"/>
      <c r="R559" s="99"/>
      <c r="S559" s="96"/>
      <c r="T559" s="92"/>
      <c r="U559" s="93"/>
    </row>
    <row r="560">
      <c r="A560" s="31"/>
      <c r="B560" s="94"/>
      <c r="C560" s="94"/>
      <c r="D560" s="94"/>
      <c r="E560" s="94"/>
      <c r="F560" s="94"/>
      <c r="G560" s="100"/>
      <c r="H560" s="100"/>
      <c r="I560" s="101"/>
      <c r="J560" s="101"/>
      <c r="K560" s="96"/>
      <c r="L560" s="96"/>
      <c r="M560" s="97"/>
      <c r="N560" s="97"/>
      <c r="O560" s="97"/>
      <c r="P560" s="97"/>
      <c r="Q560" s="98"/>
      <c r="R560" s="99"/>
      <c r="S560" s="96"/>
      <c r="T560" s="92"/>
      <c r="U560" s="93"/>
    </row>
    <row r="561">
      <c r="A561" s="31"/>
      <c r="B561" s="94"/>
      <c r="C561" s="94"/>
      <c r="D561" s="94"/>
      <c r="E561" s="94"/>
      <c r="F561" s="94"/>
      <c r="G561" s="100"/>
      <c r="H561" s="100"/>
      <c r="I561" s="101"/>
      <c r="J561" s="101"/>
      <c r="K561" s="96"/>
      <c r="L561" s="96"/>
      <c r="M561" s="97"/>
      <c r="N561" s="97"/>
      <c r="O561" s="97"/>
      <c r="P561" s="97"/>
      <c r="Q561" s="98"/>
      <c r="R561" s="99"/>
      <c r="S561" s="96"/>
      <c r="T561" s="92"/>
      <c r="U561" s="93"/>
    </row>
    <row r="562">
      <c r="A562" s="31"/>
      <c r="B562" s="94"/>
      <c r="C562" s="94"/>
      <c r="D562" s="94"/>
      <c r="E562" s="94"/>
      <c r="F562" s="94"/>
      <c r="G562" s="100"/>
      <c r="H562" s="100"/>
      <c r="I562" s="101"/>
      <c r="J562" s="101"/>
      <c r="K562" s="96"/>
      <c r="L562" s="96"/>
      <c r="M562" s="97"/>
      <c r="N562" s="97"/>
      <c r="O562" s="97"/>
      <c r="P562" s="97"/>
      <c r="Q562" s="98"/>
      <c r="R562" s="99"/>
      <c r="S562" s="96"/>
      <c r="T562" s="92"/>
      <c r="U562" s="93"/>
    </row>
    <row r="563">
      <c r="A563" s="31"/>
      <c r="B563" s="94"/>
      <c r="C563" s="94"/>
      <c r="D563" s="94"/>
      <c r="E563" s="94"/>
      <c r="F563" s="94"/>
      <c r="G563" s="100"/>
      <c r="H563" s="100"/>
      <c r="I563" s="101"/>
      <c r="J563" s="101"/>
      <c r="K563" s="96"/>
      <c r="L563" s="96"/>
      <c r="M563" s="97"/>
      <c r="N563" s="97"/>
      <c r="O563" s="97"/>
      <c r="P563" s="97"/>
      <c r="Q563" s="98"/>
      <c r="R563" s="99"/>
      <c r="S563" s="96"/>
      <c r="T563" s="92"/>
      <c r="U563" s="93"/>
    </row>
    <row r="564">
      <c r="A564" s="31"/>
      <c r="B564" s="94"/>
      <c r="C564" s="94"/>
      <c r="D564" s="94"/>
      <c r="E564" s="94"/>
      <c r="F564" s="94"/>
      <c r="G564" s="100"/>
      <c r="H564" s="100"/>
      <c r="I564" s="101"/>
      <c r="J564" s="101"/>
      <c r="K564" s="96"/>
      <c r="L564" s="96"/>
      <c r="M564" s="97"/>
      <c r="N564" s="97"/>
      <c r="O564" s="97"/>
      <c r="P564" s="97"/>
      <c r="Q564" s="98"/>
      <c r="R564" s="99"/>
      <c r="S564" s="96"/>
      <c r="T564" s="92"/>
      <c r="U564" s="93"/>
    </row>
    <row r="565">
      <c r="A565" s="31"/>
      <c r="B565" s="94"/>
      <c r="C565" s="94"/>
      <c r="D565" s="94"/>
      <c r="E565" s="94"/>
      <c r="F565" s="94"/>
      <c r="G565" s="100"/>
      <c r="H565" s="100"/>
      <c r="I565" s="101"/>
      <c r="J565" s="101"/>
      <c r="K565" s="96"/>
      <c r="L565" s="96"/>
      <c r="M565" s="97"/>
      <c r="N565" s="97"/>
      <c r="O565" s="97"/>
      <c r="P565" s="97"/>
      <c r="Q565" s="98"/>
      <c r="R565" s="99"/>
      <c r="S565" s="96"/>
      <c r="T565" s="92"/>
      <c r="U565" s="93"/>
    </row>
    <row r="566">
      <c r="A566" s="31"/>
      <c r="B566" s="94"/>
      <c r="C566" s="94"/>
      <c r="D566" s="94"/>
      <c r="E566" s="94"/>
      <c r="F566" s="94"/>
      <c r="G566" s="100"/>
      <c r="H566" s="100"/>
      <c r="I566" s="101"/>
      <c r="J566" s="101"/>
      <c r="K566" s="96"/>
      <c r="L566" s="96"/>
      <c r="M566" s="97"/>
      <c r="N566" s="97"/>
      <c r="O566" s="97"/>
      <c r="P566" s="97"/>
      <c r="Q566" s="98"/>
      <c r="R566" s="99"/>
      <c r="S566" s="96"/>
      <c r="T566" s="92"/>
      <c r="U566" s="93"/>
    </row>
    <row r="567">
      <c r="A567" s="31"/>
      <c r="B567" s="94"/>
      <c r="C567" s="94"/>
      <c r="D567" s="94"/>
      <c r="E567" s="94"/>
      <c r="F567" s="94"/>
      <c r="G567" s="100"/>
      <c r="H567" s="100"/>
      <c r="I567" s="101"/>
      <c r="J567" s="101"/>
      <c r="K567" s="96"/>
      <c r="L567" s="96"/>
      <c r="M567" s="97"/>
      <c r="N567" s="97"/>
      <c r="O567" s="97"/>
      <c r="P567" s="97"/>
      <c r="Q567" s="98"/>
      <c r="R567" s="99"/>
      <c r="S567" s="96"/>
      <c r="T567" s="92"/>
      <c r="U567" s="93"/>
    </row>
    <row r="568">
      <c r="A568" s="31"/>
      <c r="B568" s="94"/>
      <c r="C568" s="94"/>
      <c r="D568" s="94"/>
      <c r="E568" s="94"/>
      <c r="F568" s="94"/>
      <c r="G568" s="100"/>
      <c r="H568" s="100"/>
      <c r="I568" s="101"/>
      <c r="J568" s="101"/>
      <c r="K568" s="96"/>
      <c r="L568" s="96"/>
      <c r="M568" s="97"/>
      <c r="N568" s="97"/>
      <c r="O568" s="97"/>
      <c r="P568" s="97"/>
      <c r="Q568" s="98"/>
      <c r="R568" s="99"/>
      <c r="S568" s="96"/>
      <c r="T568" s="92"/>
      <c r="U568" s="93"/>
    </row>
    <row r="569">
      <c r="A569" s="31"/>
      <c r="B569" s="94"/>
      <c r="C569" s="94"/>
      <c r="D569" s="94"/>
      <c r="E569" s="94"/>
      <c r="F569" s="94"/>
      <c r="G569" s="100"/>
      <c r="H569" s="100"/>
      <c r="I569" s="101"/>
      <c r="J569" s="101"/>
      <c r="K569" s="96"/>
      <c r="L569" s="96"/>
      <c r="M569" s="97"/>
      <c r="N569" s="97"/>
      <c r="O569" s="97"/>
      <c r="P569" s="97"/>
      <c r="Q569" s="98"/>
      <c r="R569" s="99"/>
      <c r="S569" s="96"/>
      <c r="T569" s="92"/>
      <c r="U569" s="93"/>
    </row>
    <row r="570">
      <c r="A570" s="31"/>
      <c r="B570" s="94"/>
      <c r="C570" s="94"/>
      <c r="D570" s="94"/>
      <c r="E570" s="94"/>
      <c r="F570" s="94"/>
      <c r="G570" s="100"/>
      <c r="H570" s="100"/>
      <c r="I570" s="101"/>
      <c r="J570" s="101"/>
      <c r="K570" s="96"/>
      <c r="L570" s="96"/>
      <c r="M570" s="97"/>
      <c r="N570" s="97"/>
      <c r="O570" s="97"/>
      <c r="P570" s="97"/>
      <c r="Q570" s="98"/>
      <c r="R570" s="99"/>
      <c r="S570" s="96"/>
      <c r="T570" s="92"/>
      <c r="U570" s="93"/>
    </row>
    <row r="571">
      <c r="A571" s="31"/>
      <c r="B571" s="94"/>
      <c r="C571" s="94"/>
      <c r="D571" s="94"/>
      <c r="E571" s="94"/>
      <c r="F571" s="94"/>
      <c r="G571" s="100"/>
      <c r="H571" s="100"/>
      <c r="I571" s="101"/>
      <c r="J571" s="101"/>
      <c r="K571" s="96"/>
      <c r="L571" s="96"/>
      <c r="M571" s="97"/>
      <c r="N571" s="97"/>
      <c r="O571" s="97"/>
      <c r="P571" s="97"/>
      <c r="Q571" s="98"/>
      <c r="R571" s="99"/>
      <c r="S571" s="96"/>
      <c r="T571" s="92"/>
      <c r="U571" s="93"/>
    </row>
    <row r="572">
      <c r="A572" s="31"/>
      <c r="B572" s="94"/>
      <c r="C572" s="94"/>
      <c r="D572" s="94"/>
      <c r="E572" s="94"/>
      <c r="F572" s="94"/>
      <c r="G572" s="100"/>
      <c r="H572" s="100"/>
      <c r="I572" s="101"/>
      <c r="J572" s="101"/>
      <c r="K572" s="96"/>
      <c r="L572" s="96"/>
      <c r="M572" s="97"/>
      <c r="N572" s="97"/>
      <c r="O572" s="97"/>
      <c r="P572" s="97"/>
      <c r="Q572" s="98"/>
      <c r="R572" s="99"/>
      <c r="S572" s="96"/>
      <c r="T572" s="92"/>
      <c r="U572" s="93"/>
    </row>
    <row r="573">
      <c r="A573" s="31"/>
      <c r="B573" s="94"/>
      <c r="C573" s="94"/>
      <c r="D573" s="94"/>
      <c r="E573" s="94"/>
      <c r="F573" s="94"/>
      <c r="G573" s="100"/>
      <c r="H573" s="100"/>
      <c r="I573" s="101"/>
      <c r="J573" s="101"/>
      <c r="K573" s="96"/>
      <c r="L573" s="96"/>
      <c r="M573" s="97"/>
      <c r="N573" s="97"/>
      <c r="O573" s="97"/>
      <c r="P573" s="97"/>
      <c r="Q573" s="98"/>
      <c r="R573" s="99"/>
      <c r="S573" s="96"/>
      <c r="T573" s="92"/>
      <c r="U573" s="93"/>
    </row>
    <row r="574">
      <c r="A574" s="31"/>
      <c r="B574" s="94"/>
      <c r="C574" s="94"/>
      <c r="D574" s="94"/>
      <c r="E574" s="94"/>
      <c r="F574" s="94"/>
      <c r="G574" s="100"/>
      <c r="H574" s="100"/>
      <c r="I574" s="101"/>
      <c r="J574" s="101"/>
      <c r="K574" s="96"/>
      <c r="L574" s="96"/>
      <c r="M574" s="97"/>
      <c r="N574" s="97"/>
      <c r="O574" s="97"/>
      <c r="P574" s="97"/>
      <c r="Q574" s="98"/>
      <c r="R574" s="99"/>
      <c r="S574" s="96"/>
      <c r="T574" s="92"/>
      <c r="U574" s="93"/>
    </row>
    <row r="575">
      <c r="A575" s="31"/>
      <c r="B575" s="94"/>
      <c r="C575" s="94"/>
      <c r="D575" s="94"/>
      <c r="E575" s="94"/>
      <c r="F575" s="94"/>
      <c r="G575" s="100"/>
      <c r="H575" s="100"/>
      <c r="I575" s="101"/>
      <c r="J575" s="101"/>
      <c r="K575" s="96"/>
      <c r="L575" s="96"/>
      <c r="M575" s="97"/>
      <c r="N575" s="97"/>
      <c r="O575" s="97"/>
      <c r="P575" s="97"/>
      <c r="Q575" s="98"/>
      <c r="R575" s="99"/>
      <c r="S575" s="96"/>
      <c r="T575" s="92"/>
      <c r="U575" s="93"/>
    </row>
    <row r="576">
      <c r="A576" s="31"/>
      <c r="B576" s="94"/>
      <c r="C576" s="94"/>
      <c r="D576" s="94"/>
      <c r="E576" s="94"/>
      <c r="F576" s="94"/>
      <c r="G576" s="100"/>
      <c r="H576" s="100"/>
      <c r="I576" s="101"/>
      <c r="J576" s="101"/>
      <c r="K576" s="96"/>
      <c r="L576" s="96"/>
      <c r="M576" s="97"/>
      <c r="N576" s="97"/>
      <c r="O576" s="97"/>
      <c r="P576" s="97"/>
      <c r="Q576" s="98"/>
      <c r="R576" s="99"/>
      <c r="S576" s="96"/>
      <c r="T576" s="92"/>
      <c r="U576" s="93"/>
    </row>
    <row r="577">
      <c r="A577" s="31"/>
      <c r="B577" s="94"/>
      <c r="C577" s="94"/>
      <c r="D577" s="94"/>
      <c r="E577" s="94"/>
      <c r="F577" s="94"/>
      <c r="G577" s="100"/>
      <c r="H577" s="100"/>
      <c r="I577" s="101"/>
      <c r="J577" s="101"/>
      <c r="K577" s="96"/>
      <c r="L577" s="96"/>
      <c r="M577" s="97"/>
      <c r="N577" s="97"/>
      <c r="O577" s="97"/>
      <c r="P577" s="97"/>
      <c r="Q577" s="98"/>
      <c r="R577" s="99"/>
      <c r="S577" s="96"/>
      <c r="T577" s="92"/>
      <c r="U577" s="93"/>
    </row>
    <row r="578">
      <c r="A578" s="31"/>
      <c r="B578" s="94"/>
      <c r="C578" s="94"/>
      <c r="D578" s="94"/>
      <c r="E578" s="94"/>
      <c r="F578" s="94"/>
      <c r="G578" s="100"/>
      <c r="H578" s="100"/>
      <c r="I578" s="101"/>
      <c r="J578" s="101"/>
      <c r="K578" s="96"/>
      <c r="L578" s="96"/>
      <c r="M578" s="97"/>
      <c r="N578" s="97"/>
      <c r="O578" s="97"/>
      <c r="P578" s="97"/>
      <c r="Q578" s="98"/>
      <c r="R578" s="99"/>
      <c r="S578" s="96"/>
      <c r="T578" s="92"/>
      <c r="U578" s="93"/>
    </row>
    <row r="579">
      <c r="A579" s="31"/>
      <c r="B579" s="94"/>
      <c r="C579" s="94"/>
      <c r="D579" s="94"/>
      <c r="E579" s="94"/>
      <c r="F579" s="94"/>
      <c r="G579" s="100"/>
      <c r="H579" s="100"/>
      <c r="I579" s="101"/>
      <c r="J579" s="101"/>
      <c r="K579" s="96"/>
      <c r="L579" s="96"/>
      <c r="M579" s="97"/>
      <c r="N579" s="97"/>
      <c r="O579" s="97"/>
      <c r="P579" s="97"/>
      <c r="Q579" s="98"/>
      <c r="R579" s="99"/>
      <c r="S579" s="96"/>
      <c r="T579" s="92"/>
      <c r="U579" s="93"/>
    </row>
    <row r="580">
      <c r="A580" s="31"/>
      <c r="B580" s="94"/>
      <c r="C580" s="94"/>
      <c r="D580" s="94"/>
      <c r="E580" s="94"/>
      <c r="F580" s="94"/>
      <c r="G580" s="100"/>
      <c r="H580" s="100"/>
      <c r="I580" s="101"/>
      <c r="J580" s="101"/>
      <c r="K580" s="96"/>
      <c r="L580" s="96"/>
      <c r="M580" s="97"/>
      <c r="N580" s="97"/>
      <c r="O580" s="97"/>
      <c r="P580" s="97"/>
      <c r="Q580" s="98"/>
      <c r="R580" s="99"/>
      <c r="S580" s="96"/>
      <c r="T580" s="92"/>
      <c r="U580" s="93"/>
    </row>
    <row r="581">
      <c r="A581" s="31"/>
      <c r="B581" s="94"/>
      <c r="C581" s="94"/>
      <c r="D581" s="94"/>
      <c r="E581" s="94"/>
      <c r="F581" s="94"/>
      <c r="G581" s="100"/>
      <c r="H581" s="100"/>
      <c r="I581" s="101"/>
      <c r="J581" s="101"/>
      <c r="K581" s="96"/>
      <c r="L581" s="96"/>
      <c r="M581" s="97"/>
      <c r="N581" s="97"/>
      <c r="O581" s="97"/>
      <c r="P581" s="97"/>
      <c r="Q581" s="98"/>
      <c r="R581" s="99"/>
      <c r="S581" s="96"/>
      <c r="T581" s="92"/>
      <c r="U581" s="93"/>
    </row>
    <row r="582">
      <c r="A582" s="31"/>
      <c r="B582" s="94"/>
      <c r="C582" s="94"/>
      <c r="D582" s="94"/>
      <c r="E582" s="94"/>
      <c r="F582" s="94"/>
      <c r="G582" s="100"/>
      <c r="H582" s="100"/>
      <c r="I582" s="101"/>
      <c r="J582" s="101"/>
      <c r="K582" s="96"/>
      <c r="L582" s="96"/>
      <c r="M582" s="97"/>
      <c r="N582" s="97"/>
      <c r="O582" s="97"/>
      <c r="P582" s="97"/>
      <c r="Q582" s="98"/>
      <c r="R582" s="99"/>
      <c r="S582" s="96"/>
      <c r="T582" s="92"/>
      <c r="U582" s="93"/>
    </row>
    <row r="583">
      <c r="A583" s="31"/>
      <c r="B583" s="94"/>
      <c r="C583" s="94"/>
      <c r="D583" s="94"/>
      <c r="E583" s="94"/>
      <c r="F583" s="94"/>
      <c r="G583" s="100"/>
      <c r="H583" s="100"/>
      <c r="I583" s="101"/>
      <c r="J583" s="101"/>
      <c r="K583" s="96"/>
      <c r="L583" s="96"/>
      <c r="M583" s="97"/>
      <c r="N583" s="97"/>
      <c r="O583" s="97"/>
      <c r="P583" s="97"/>
      <c r="Q583" s="98"/>
      <c r="R583" s="99"/>
      <c r="S583" s="96"/>
      <c r="T583" s="92"/>
      <c r="U583" s="93"/>
    </row>
    <row r="584">
      <c r="A584" s="31"/>
      <c r="B584" s="94"/>
      <c r="C584" s="94"/>
      <c r="D584" s="94"/>
      <c r="E584" s="94"/>
      <c r="F584" s="94"/>
      <c r="G584" s="100"/>
      <c r="H584" s="100"/>
      <c r="I584" s="101"/>
      <c r="J584" s="101"/>
      <c r="K584" s="96"/>
      <c r="L584" s="96"/>
      <c r="M584" s="97"/>
      <c r="N584" s="97"/>
      <c r="O584" s="97"/>
      <c r="P584" s="97"/>
      <c r="Q584" s="98"/>
      <c r="R584" s="99"/>
      <c r="S584" s="96"/>
      <c r="T584" s="92"/>
      <c r="U584" s="93"/>
    </row>
    <row r="585">
      <c r="A585" s="31"/>
      <c r="B585" s="94"/>
      <c r="C585" s="94"/>
      <c r="D585" s="94"/>
      <c r="E585" s="94"/>
      <c r="F585" s="94"/>
      <c r="G585" s="100"/>
      <c r="H585" s="100"/>
      <c r="I585" s="101"/>
      <c r="J585" s="101"/>
      <c r="K585" s="96"/>
      <c r="L585" s="96"/>
      <c r="M585" s="97"/>
      <c r="N585" s="97"/>
      <c r="O585" s="97"/>
      <c r="P585" s="97"/>
      <c r="Q585" s="98"/>
      <c r="R585" s="99"/>
      <c r="S585" s="96"/>
      <c r="T585" s="92"/>
      <c r="U585" s="93"/>
    </row>
    <row r="586">
      <c r="A586" s="31"/>
      <c r="B586" s="94"/>
      <c r="C586" s="94"/>
      <c r="D586" s="94"/>
      <c r="E586" s="94"/>
      <c r="F586" s="94"/>
      <c r="G586" s="100"/>
      <c r="H586" s="100"/>
      <c r="I586" s="101"/>
      <c r="J586" s="101"/>
      <c r="K586" s="96"/>
      <c r="L586" s="96"/>
      <c r="M586" s="97"/>
      <c r="N586" s="97"/>
      <c r="O586" s="97"/>
      <c r="P586" s="97"/>
      <c r="Q586" s="98"/>
      <c r="R586" s="99"/>
      <c r="S586" s="96"/>
      <c r="T586" s="92"/>
      <c r="U586" s="93"/>
    </row>
    <row r="587">
      <c r="A587" s="31"/>
      <c r="B587" s="94"/>
      <c r="C587" s="94"/>
      <c r="D587" s="94"/>
      <c r="E587" s="94"/>
      <c r="F587" s="94"/>
      <c r="G587" s="100"/>
      <c r="H587" s="100"/>
      <c r="I587" s="101"/>
      <c r="J587" s="101"/>
      <c r="K587" s="96"/>
      <c r="L587" s="96"/>
      <c r="M587" s="97"/>
      <c r="N587" s="97"/>
      <c r="O587" s="97"/>
      <c r="P587" s="97"/>
      <c r="Q587" s="98"/>
      <c r="R587" s="99"/>
      <c r="S587" s="96"/>
      <c r="T587" s="92"/>
      <c r="U587" s="93"/>
    </row>
    <row r="588">
      <c r="A588" s="31"/>
      <c r="B588" s="94"/>
      <c r="C588" s="94"/>
      <c r="D588" s="94"/>
      <c r="E588" s="94"/>
      <c r="F588" s="94"/>
      <c r="G588" s="100"/>
      <c r="H588" s="100"/>
      <c r="I588" s="101"/>
      <c r="J588" s="101"/>
      <c r="K588" s="96"/>
      <c r="L588" s="96"/>
      <c r="M588" s="97"/>
      <c r="N588" s="97"/>
      <c r="O588" s="97"/>
      <c r="P588" s="97"/>
      <c r="Q588" s="98"/>
      <c r="R588" s="99"/>
      <c r="S588" s="96"/>
      <c r="T588" s="92"/>
      <c r="U588" s="93"/>
    </row>
    <row r="589">
      <c r="A589" s="31"/>
      <c r="B589" s="94"/>
      <c r="C589" s="94"/>
      <c r="D589" s="94"/>
      <c r="E589" s="94"/>
      <c r="F589" s="94"/>
      <c r="G589" s="100"/>
      <c r="H589" s="100"/>
      <c r="I589" s="101"/>
      <c r="J589" s="101"/>
      <c r="K589" s="96"/>
      <c r="L589" s="96"/>
      <c r="M589" s="97"/>
      <c r="N589" s="97"/>
      <c r="O589" s="97"/>
      <c r="P589" s="97"/>
      <c r="Q589" s="98"/>
      <c r="R589" s="99"/>
      <c r="S589" s="96"/>
      <c r="T589" s="92"/>
      <c r="U589" s="93"/>
    </row>
    <row r="590">
      <c r="A590" s="31"/>
      <c r="B590" s="94"/>
      <c r="C590" s="94"/>
      <c r="D590" s="94"/>
      <c r="E590" s="94"/>
      <c r="F590" s="94"/>
      <c r="G590" s="100"/>
      <c r="H590" s="100"/>
      <c r="I590" s="101"/>
      <c r="J590" s="101"/>
      <c r="K590" s="96"/>
      <c r="L590" s="96"/>
      <c r="M590" s="97"/>
      <c r="N590" s="97"/>
      <c r="O590" s="97"/>
      <c r="P590" s="97"/>
      <c r="Q590" s="98"/>
      <c r="R590" s="99"/>
      <c r="S590" s="96"/>
      <c r="T590" s="92"/>
      <c r="U590" s="93"/>
    </row>
    <row r="591">
      <c r="A591" s="31"/>
      <c r="B591" s="94"/>
      <c r="C591" s="94"/>
      <c r="D591" s="94"/>
      <c r="E591" s="94"/>
      <c r="F591" s="94"/>
      <c r="G591" s="100"/>
      <c r="H591" s="100"/>
      <c r="I591" s="101"/>
      <c r="J591" s="101"/>
      <c r="K591" s="96"/>
      <c r="L591" s="96"/>
      <c r="M591" s="97"/>
      <c r="N591" s="97"/>
      <c r="O591" s="97"/>
      <c r="P591" s="97"/>
      <c r="Q591" s="98"/>
      <c r="R591" s="99"/>
      <c r="S591" s="96"/>
      <c r="T591" s="92"/>
      <c r="U591" s="93"/>
    </row>
    <row r="592">
      <c r="A592" s="31"/>
      <c r="B592" s="94"/>
      <c r="C592" s="94"/>
      <c r="D592" s="94"/>
      <c r="E592" s="94"/>
      <c r="F592" s="94"/>
      <c r="G592" s="100"/>
      <c r="H592" s="100"/>
      <c r="I592" s="101"/>
      <c r="J592" s="101"/>
      <c r="K592" s="96"/>
      <c r="L592" s="96"/>
      <c r="M592" s="97"/>
      <c r="N592" s="97"/>
      <c r="O592" s="97"/>
      <c r="P592" s="97"/>
      <c r="Q592" s="98"/>
      <c r="R592" s="99"/>
      <c r="S592" s="96"/>
      <c r="T592" s="92"/>
      <c r="U592" s="93"/>
    </row>
    <row r="593">
      <c r="A593" s="31"/>
      <c r="B593" s="94"/>
      <c r="C593" s="94"/>
      <c r="D593" s="94"/>
      <c r="E593" s="94"/>
      <c r="F593" s="94"/>
      <c r="G593" s="100"/>
      <c r="H593" s="100"/>
      <c r="I593" s="101"/>
      <c r="J593" s="101"/>
      <c r="K593" s="96"/>
      <c r="L593" s="96"/>
      <c r="M593" s="97"/>
      <c r="N593" s="97"/>
      <c r="O593" s="97"/>
      <c r="P593" s="97"/>
      <c r="Q593" s="98"/>
      <c r="R593" s="99"/>
      <c r="S593" s="96"/>
      <c r="T593" s="92"/>
      <c r="U593" s="93"/>
    </row>
    <row r="594">
      <c r="A594" s="31"/>
      <c r="B594" s="94"/>
      <c r="C594" s="94"/>
      <c r="D594" s="94"/>
      <c r="E594" s="94"/>
      <c r="F594" s="94"/>
      <c r="G594" s="100"/>
      <c r="H594" s="100"/>
      <c r="I594" s="101"/>
      <c r="J594" s="101"/>
      <c r="K594" s="96"/>
      <c r="L594" s="96"/>
      <c r="M594" s="97"/>
      <c r="N594" s="97"/>
      <c r="O594" s="97"/>
      <c r="P594" s="97"/>
      <c r="Q594" s="98"/>
      <c r="R594" s="99"/>
      <c r="S594" s="96"/>
      <c r="T594" s="92"/>
      <c r="U594" s="93"/>
    </row>
    <row r="595">
      <c r="A595" s="31"/>
      <c r="B595" s="94"/>
      <c r="C595" s="94"/>
      <c r="D595" s="94"/>
      <c r="E595" s="94"/>
      <c r="F595" s="94"/>
      <c r="G595" s="100"/>
      <c r="H595" s="100"/>
      <c r="I595" s="101"/>
      <c r="J595" s="101"/>
      <c r="K595" s="96"/>
      <c r="L595" s="96"/>
      <c r="M595" s="97"/>
      <c r="N595" s="97"/>
      <c r="O595" s="97"/>
      <c r="P595" s="97"/>
      <c r="Q595" s="98"/>
      <c r="R595" s="99"/>
      <c r="S595" s="96"/>
      <c r="T595" s="92"/>
      <c r="U595" s="93"/>
    </row>
    <row r="596">
      <c r="A596" s="31"/>
      <c r="B596" s="94"/>
      <c r="C596" s="94"/>
      <c r="D596" s="94"/>
      <c r="E596" s="94"/>
      <c r="F596" s="94"/>
      <c r="G596" s="100"/>
      <c r="H596" s="100"/>
      <c r="I596" s="101"/>
      <c r="J596" s="101"/>
      <c r="K596" s="96"/>
      <c r="L596" s="96"/>
      <c r="M596" s="97"/>
      <c r="N596" s="97"/>
      <c r="O596" s="97"/>
      <c r="P596" s="97"/>
      <c r="Q596" s="98"/>
      <c r="R596" s="99"/>
      <c r="S596" s="96"/>
      <c r="T596" s="92"/>
      <c r="U596" s="93"/>
    </row>
    <row r="597">
      <c r="A597" s="31"/>
      <c r="B597" s="94"/>
      <c r="C597" s="94"/>
      <c r="D597" s="94"/>
      <c r="E597" s="94"/>
      <c r="F597" s="94"/>
      <c r="G597" s="100"/>
      <c r="H597" s="100"/>
      <c r="I597" s="101"/>
      <c r="J597" s="101"/>
      <c r="K597" s="96"/>
      <c r="L597" s="96"/>
      <c r="M597" s="97"/>
      <c r="N597" s="97"/>
      <c r="O597" s="97"/>
      <c r="P597" s="97"/>
      <c r="Q597" s="98"/>
      <c r="R597" s="99"/>
      <c r="S597" s="96"/>
      <c r="T597" s="92"/>
      <c r="U597" s="93"/>
    </row>
    <row r="598">
      <c r="A598" s="31"/>
      <c r="B598" s="94"/>
      <c r="C598" s="94"/>
      <c r="D598" s="94"/>
      <c r="E598" s="94"/>
      <c r="F598" s="94"/>
      <c r="G598" s="100"/>
      <c r="H598" s="100"/>
      <c r="I598" s="101"/>
      <c r="J598" s="101"/>
      <c r="K598" s="96"/>
      <c r="L598" s="96"/>
      <c r="M598" s="97"/>
      <c r="N598" s="97"/>
      <c r="O598" s="97"/>
      <c r="P598" s="97"/>
      <c r="Q598" s="98"/>
      <c r="R598" s="99"/>
      <c r="S598" s="96"/>
      <c r="T598" s="92"/>
      <c r="U598" s="93"/>
    </row>
    <row r="599">
      <c r="A599" s="31"/>
      <c r="B599" s="94"/>
      <c r="C599" s="94"/>
      <c r="D599" s="94"/>
      <c r="E599" s="94"/>
      <c r="F599" s="94"/>
      <c r="G599" s="100"/>
      <c r="H599" s="100"/>
      <c r="I599" s="101"/>
      <c r="J599" s="101"/>
      <c r="K599" s="96"/>
      <c r="L599" s="96"/>
      <c r="M599" s="97"/>
      <c r="N599" s="97"/>
      <c r="O599" s="97"/>
      <c r="P599" s="97"/>
      <c r="Q599" s="98"/>
      <c r="R599" s="99"/>
      <c r="S599" s="96"/>
      <c r="T599" s="92"/>
      <c r="U599" s="93"/>
    </row>
    <row r="600">
      <c r="A600" s="31"/>
      <c r="B600" s="94"/>
      <c r="C600" s="94"/>
      <c r="D600" s="94"/>
      <c r="E600" s="94"/>
      <c r="F600" s="94"/>
      <c r="G600" s="100"/>
      <c r="H600" s="100"/>
      <c r="I600" s="101"/>
      <c r="J600" s="101"/>
      <c r="K600" s="96"/>
      <c r="L600" s="96"/>
      <c r="M600" s="97"/>
      <c r="N600" s="97"/>
      <c r="O600" s="97"/>
      <c r="P600" s="97"/>
      <c r="Q600" s="98"/>
      <c r="R600" s="99"/>
      <c r="S600" s="96"/>
      <c r="T600" s="92"/>
      <c r="U600" s="93"/>
    </row>
    <row r="601">
      <c r="A601" s="31"/>
      <c r="B601" s="94"/>
      <c r="C601" s="94"/>
      <c r="D601" s="94"/>
      <c r="E601" s="94"/>
      <c r="F601" s="94"/>
      <c r="G601" s="100"/>
      <c r="H601" s="100"/>
      <c r="I601" s="101"/>
      <c r="J601" s="101"/>
      <c r="K601" s="96"/>
      <c r="L601" s="96"/>
      <c r="M601" s="97"/>
      <c r="N601" s="97"/>
      <c r="O601" s="97"/>
      <c r="P601" s="97"/>
      <c r="Q601" s="98"/>
      <c r="R601" s="99"/>
      <c r="S601" s="96"/>
      <c r="T601" s="92"/>
      <c r="U601" s="93"/>
    </row>
    <row r="602">
      <c r="A602" s="31"/>
      <c r="B602" s="94"/>
      <c r="C602" s="94"/>
      <c r="D602" s="94"/>
      <c r="E602" s="94"/>
      <c r="F602" s="94"/>
      <c r="G602" s="100"/>
      <c r="H602" s="100"/>
      <c r="I602" s="101"/>
      <c r="J602" s="101"/>
      <c r="K602" s="96"/>
      <c r="L602" s="96"/>
      <c r="M602" s="97"/>
      <c r="N602" s="97"/>
      <c r="O602" s="97"/>
      <c r="P602" s="97"/>
      <c r="Q602" s="98"/>
      <c r="R602" s="99"/>
      <c r="S602" s="96"/>
      <c r="T602" s="92"/>
      <c r="U602" s="93"/>
    </row>
    <row r="603">
      <c r="A603" s="31"/>
      <c r="B603" s="94"/>
      <c r="C603" s="94"/>
      <c r="D603" s="94"/>
      <c r="E603" s="94"/>
      <c r="F603" s="94"/>
      <c r="G603" s="100"/>
      <c r="H603" s="100"/>
      <c r="I603" s="101"/>
      <c r="J603" s="101"/>
      <c r="K603" s="96"/>
      <c r="L603" s="96"/>
      <c r="M603" s="97"/>
      <c r="N603" s="97"/>
      <c r="O603" s="97"/>
      <c r="P603" s="97"/>
      <c r="Q603" s="98"/>
      <c r="R603" s="99"/>
      <c r="S603" s="96"/>
      <c r="T603" s="92"/>
      <c r="U603" s="93"/>
    </row>
    <row r="604">
      <c r="A604" s="31"/>
      <c r="B604" s="94"/>
      <c r="C604" s="94"/>
      <c r="D604" s="94"/>
      <c r="E604" s="94"/>
      <c r="F604" s="94"/>
      <c r="G604" s="100"/>
      <c r="H604" s="100"/>
      <c r="I604" s="101"/>
      <c r="J604" s="101"/>
      <c r="K604" s="96"/>
      <c r="L604" s="96"/>
      <c r="M604" s="97"/>
      <c r="N604" s="97"/>
      <c r="O604" s="97"/>
      <c r="P604" s="97"/>
      <c r="Q604" s="98"/>
      <c r="R604" s="99"/>
      <c r="S604" s="96"/>
      <c r="T604" s="92"/>
      <c r="U604" s="93"/>
    </row>
    <row r="605">
      <c r="A605" s="31"/>
      <c r="B605" s="94"/>
      <c r="C605" s="94"/>
      <c r="D605" s="94"/>
      <c r="E605" s="94"/>
      <c r="F605" s="94"/>
      <c r="G605" s="100"/>
      <c r="H605" s="100"/>
      <c r="I605" s="101"/>
      <c r="J605" s="101"/>
      <c r="K605" s="96"/>
      <c r="L605" s="96"/>
      <c r="M605" s="97"/>
      <c r="N605" s="97"/>
      <c r="O605" s="97"/>
      <c r="P605" s="97"/>
      <c r="Q605" s="98"/>
      <c r="R605" s="99"/>
      <c r="S605" s="96"/>
      <c r="T605" s="92"/>
      <c r="U605" s="93"/>
    </row>
    <row r="606">
      <c r="A606" s="31"/>
      <c r="B606" s="94"/>
      <c r="C606" s="94"/>
      <c r="D606" s="94"/>
      <c r="E606" s="94"/>
      <c r="F606" s="94"/>
      <c r="G606" s="100"/>
      <c r="H606" s="100"/>
      <c r="I606" s="101"/>
      <c r="J606" s="101"/>
      <c r="K606" s="96"/>
      <c r="L606" s="96"/>
      <c r="M606" s="97"/>
      <c r="N606" s="97"/>
      <c r="O606" s="97"/>
      <c r="P606" s="97"/>
      <c r="Q606" s="98"/>
      <c r="R606" s="99"/>
      <c r="S606" s="96"/>
      <c r="T606" s="92"/>
      <c r="U606" s="93"/>
    </row>
    <row r="607">
      <c r="A607" s="31"/>
      <c r="B607" s="94"/>
      <c r="C607" s="94"/>
      <c r="D607" s="94"/>
      <c r="E607" s="94"/>
      <c r="F607" s="94"/>
      <c r="G607" s="100"/>
      <c r="H607" s="100"/>
      <c r="I607" s="101"/>
      <c r="J607" s="101"/>
      <c r="K607" s="96"/>
      <c r="L607" s="96"/>
      <c r="M607" s="97"/>
      <c r="N607" s="97"/>
      <c r="O607" s="97"/>
      <c r="P607" s="97"/>
      <c r="Q607" s="98"/>
      <c r="R607" s="99"/>
      <c r="S607" s="96"/>
      <c r="T607" s="92"/>
      <c r="U607" s="93"/>
    </row>
    <row r="608">
      <c r="A608" s="31"/>
      <c r="B608" s="94"/>
      <c r="C608" s="94"/>
      <c r="D608" s="94"/>
      <c r="E608" s="94"/>
      <c r="F608" s="94"/>
      <c r="G608" s="100"/>
      <c r="H608" s="100"/>
      <c r="I608" s="101"/>
      <c r="J608" s="101"/>
      <c r="K608" s="96"/>
      <c r="L608" s="96"/>
      <c r="M608" s="97"/>
      <c r="N608" s="97"/>
      <c r="O608" s="97"/>
      <c r="P608" s="97"/>
      <c r="Q608" s="98"/>
      <c r="R608" s="99"/>
      <c r="S608" s="96"/>
      <c r="T608" s="92"/>
      <c r="U608" s="93"/>
    </row>
    <row r="609">
      <c r="A609" s="31"/>
      <c r="B609" s="94"/>
      <c r="C609" s="94"/>
      <c r="D609" s="94"/>
      <c r="E609" s="94"/>
      <c r="F609" s="94"/>
      <c r="G609" s="100"/>
      <c r="H609" s="100"/>
      <c r="I609" s="101"/>
      <c r="J609" s="101"/>
      <c r="K609" s="96"/>
      <c r="L609" s="96"/>
      <c r="M609" s="97"/>
      <c r="N609" s="97"/>
      <c r="O609" s="97"/>
      <c r="P609" s="97"/>
      <c r="Q609" s="98"/>
      <c r="R609" s="99"/>
      <c r="S609" s="96"/>
      <c r="T609" s="92"/>
      <c r="U609" s="93"/>
    </row>
    <row r="610">
      <c r="A610" s="31"/>
      <c r="B610" s="94"/>
      <c r="C610" s="94"/>
      <c r="D610" s="94"/>
      <c r="E610" s="94"/>
      <c r="F610" s="94"/>
      <c r="G610" s="100"/>
      <c r="H610" s="100"/>
      <c r="I610" s="101"/>
      <c r="J610" s="101"/>
      <c r="K610" s="96"/>
      <c r="L610" s="96"/>
      <c r="M610" s="97"/>
      <c r="N610" s="97"/>
      <c r="O610" s="97"/>
      <c r="P610" s="97"/>
      <c r="Q610" s="98"/>
      <c r="R610" s="99"/>
      <c r="S610" s="96"/>
      <c r="T610" s="92"/>
      <c r="U610" s="93"/>
    </row>
    <row r="611">
      <c r="A611" s="31"/>
      <c r="B611" s="94"/>
      <c r="C611" s="94"/>
      <c r="D611" s="94"/>
      <c r="E611" s="94"/>
      <c r="F611" s="94"/>
      <c r="G611" s="100"/>
      <c r="H611" s="100"/>
      <c r="I611" s="101"/>
      <c r="J611" s="101"/>
      <c r="K611" s="96"/>
      <c r="L611" s="96"/>
      <c r="M611" s="97"/>
      <c r="N611" s="97"/>
      <c r="O611" s="97"/>
      <c r="P611" s="97"/>
      <c r="Q611" s="98"/>
      <c r="R611" s="99"/>
      <c r="S611" s="96"/>
      <c r="T611" s="92"/>
      <c r="U611" s="93"/>
    </row>
    <row r="612">
      <c r="A612" s="31"/>
      <c r="B612" s="94"/>
      <c r="C612" s="94"/>
      <c r="D612" s="94"/>
      <c r="E612" s="94"/>
      <c r="F612" s="94"/>
      <c r="G612" s="100"/>
      <c r="H612" s="100"/>
      <c r="I612" s="101"/>
      <c r="J612" s="101"/>
      <c r="K612" s="96"/>
      <c r="L612" s="96"/>
      <c r="M612" s="97"/>
      <c r="N612" s="97"/>
      <c r="O612" s="97"/>
      <c r="P612" s="97"/>
      <c r="Q612" s="98"/>
      <c r="R612" s="99"/>
      <c r="S612" s="96"/>
      <c r="T612" s="92"/>
      <c r="U612" s="93"/>
    </row>
    <row r="613">
      <c r="A613" s="31"/>
      <c r="B613" s="94"/>
      <c r="C613" s="94"/>
      <c r="D613" s="94"/>
      <c r="E613" s="94"/>
      <c r="F613" s="94"/>
      <c r="G613" s="100"/>
      <c r="H613" s="100"/>
      <c r="I613" s="101"/>
      <c r="J613" s="101"/>
      <c r="K613" s="96"/>
      <c r="L613" s="96"/>
      <c r="M613" s="97"/>
      <c r="N613" s="97"/>
      <c r="O613" s="97"/>
      <c r="P613" s="97"/>
      <c r="Q613" s="98"/>
      <c r="R613" s="99"/>
      <c r="S613" s="96"/>
      <c r="T613" s="92"/>
      <c r="U613" s="93"/>
    </row>
    <row r="614">
      <c r="A614" s="31"/>
      <c r="B614" s="94"/>
      <c r="C614" s="94"/>
      <c r="D614" s="94"/>
      <c r="E614" s="94"/>
      <c r="F614" s="94"/>
      <c r="G614" s="100"/>
      <c r="H614" s="100"/>
      <c r="I614" s="101"/>
      <c r="J614" s="101"/>
      <c r="K614" s="96"/>
      <c r="L614" s="96"/>
      <c r="M614" s="97"/>
      <c r="N614" s="97"/>
      <c r="O614" s="97"/>
      <c r="P614" s="97"/>
      <c r="Q614" s="98"/>
      <c r="R614" s="99"/>
      <c r="S614" s="96"/>
      <c r="T614" s="92"/>
      <c r="U614" s="93"/>
    </row>
    <row r="615">
      <c r="A615" s="31"/>
      <c r="B615" s="94"/>
      <c r="C615" s="94"/>
      <c r="D615" s="94"/>
      <c r="E615" s="94"/>
      <c r="F615" s="94"/>
      <c r="G615" s="100"/>
      <c r="H615" s="100"/>
      <c r="I615" s="101"/>
      <c r="J615" s="101"/>
      <c r="K615" s="96"/>
      <c r="L615" s="96"/>
      <c r="M615" s="97"/>
      <c r="N615" s="97"/>
      <c r="O615" s="97"/>
      <c r="P615" s="97"/>
      <c r="Q615" s="98"/>
      <c r="R615" s="99"/>
      <c r="S615" s="96"/>
      <c r="T615" s="92"/>
      <c r="U615" s="93"/>
    </row>
    <row r="616">
      <c r="A616" s="31"/>
      <c r="B616" s="94"/>
      <c r="C616" s="94"/>
      <c r="D616" s="94"/>
      <c r="E616" s="94"/>
      <c r="F616" s="94"/>
      <c r="G616" s="100"/>
      <c r="H616" s="100"/>
      <c r="I616" s="101"/>
      <c r="J616" s="101"/>
      <c r="K616" s="96"/>
      <c r="L616" s="96"/>
      <c r="M616" s="97"/>
      <c r="N616" s="97"/>
      <c r="O616" s="97"/>
      <c r="P616" s="97"/>
      <c r="Q616" s="98"/>
      <c r="R616" s="99"/>
      <c r="S616" s="96"/>
      <c r="T616" s="92"/>
      <c r="U616" s="93"/>
    </row>
    <row r="617">
      <c r="A617" s="31"/>
      <c r="B617" s="94"/>
      <c r="C617" s="94"/>
      <c r="D617" s="94"/>
      <c r="E617" s="94"/>
      <c r="F617" s="94"/>
      <c r="G617" s="100"/>
      <c r="H617" s="100"/>
      <c r="I617" s="101"/>
      <c r="J617" s="101"/>
      <c r="K617" s="96"/>
      <c r="L617" s="96"/>
      <c r="M617" s="97"/>
      <c r="N617" s="97"/>
      <c r="O617" s="97"/>
      <c r="P617" s="97"/>
      <c r="Q617" s="98"/>
      <c r="R617" s="99"/>
      <c r="S617" s="96"/>
      <c r="T617" s="92"/>
      <c r="U617" s="93"/>
    </row>
    <row r="618">
      <c r="A618" s="31"/>
      <c r="B618" s="94"/>
      <c r="C618" s="94"/>
      <c r="D618" s="94"/>
      <c r="E618" s="94"/>
      <c r="F618" s="94"/>
      <c r="G618" s="100"/>
      <c r="H618" s="100"/>
      <c r="I618" s="101"/>
      <c r="J618" s="101"/>
      <c r="K618" s="96"/>
      <c r="L618" s="96"/>
      <c r="M618" s="97"/>
      <c r="N618" s="97"/>
      <c r="O618" s="97"/>
      <c r="P618" s="97"/>
      <c r="Q618" s="98"/>
      <c r="R618" s="99"/>
      <c r="S618" s="96"/>
      <c r="T618" s="92"/>
      <c r="U618" s="93"/>
    </row>
    <row r="619">
      <c r="A619" s="31"/>
      <c r="B619" s="94"/>
      <c r="C619" s="94"/>
      <c r="D619" s="94"/>
      <c r="E619" s="94"/>
      <c r="F619" s="94"/>
      <c r="G619" s="100"/>
      <c r="H619" s="100"/>
      <c r="I619" s="101"/>
      <c r="J619" s="101"/>
      <c r="K619" s="96"/>
      <c r="L619" s="96"/>
      <c r="M619" s="97"/>
      <c r="N619" s="97"/>
      <c r="O619" s="97"/>
      <c r="P619" s="97"/>
      <c r="Q619" s="98"/>
      <c r="R619" s="99"/>
      <c r="S619" s="96"/>
      <c r="T619" s="92"/>
      <c r="U619" s="93"/>
    </row>
    <row r="620">
      <c r="A620" s="31"/>
      <c r="B620" s="94"/>
      <c r="C620" s="94"/>
      <c r="D620" s="94"/>
      <c r="E620" s="94"/>
      <c r="F620" s="94"/>
      <c r="G620" s="100"/>
      <c r="H620" s="100"/>
      <c r="I620" s="101"/>
      <c r="J620" s="101"/>
      <c r="K620" s="96"/>
      <c r="L620" s="96"/>
      <c r="M620" s="97"/>
      <c r="N620" s="97"/>
      <c r="O620" s="97"/>
      <c r="P620" s="97"/>
      <c r="Q620" s="98"/>
      <c r="R620" s="99"/>
      <c r="S620" s="96"/>
      <c r="T620" s="92"/>
      <c r="U620" s="93"/>
    </row>
    <row r="621">
      <c r="A621" s="31"/>
      <c r="B621" s="94"/>
      <c r="C621" s="94"/>
      <c r="D621" s="94"/>
      <c r="E621" s="94"/>
      <c r="F621" s="94"/>
      <c r="G621" s="100"/>
      <c r="H621" s="100"/>
      <c r="I621" s="101"/>
      <c r="J621" s="101"/>
      <c r="K621" s="96"/>
      <c r="L621" s="96"/>
      <c r="M621" s="97"/>
      <c r="N621" s="97"/>
      <c r="O621" s="97"/>
      <c r="P621" s="97"/>
      <c r="Q621" s="98"/>
      <c r="R621" s="99"/>
      <c r="S621" s="96"/>
      <c r="T621" s="92"/>
      <c r="U621" s="93"/>
    </row>
    <row r="622">
      <c r="A622" s="31"/>
      <c r="B622" s="94"/>
      <c r="C622" s="94"/>
      <c r="D622" s="94"/>
      <c r="E622" s="94"/>
      <c r="F622" s="94"/>
      <c r="G622" s="100"/>
      <c r="H622" s="100"/>
      <c r="I622" s="101"/>
      <c r="J622" s="101"/>
      <c r="K622" s="96"/>
      <c r="L622" s="96"/>
      <c r="M622" s="97"/>
      <c r="N622" s="97"/>
      <c r="O622" s="97"/>
      <c r="P622" s="97"/>
      <c r="Q622" s="98"/>
      <c r="R622" s="99"/>
      <c r="S622" s="96"/>
      <c r="T622" s="92"/>
      <c r="U622" s="93"/>
    </row>
    <row r="623">
      <c r="A623" s="31"/>
      <c r="B623" s="94"/>
      <c r="C623" s="94"/>
      <c r="D623" s="94"/>
      <c r="E623" s="94"/>
      <c r="F623" s="94"/>
      <c r="G623" s="100"/>
      <c r="H623" s="100"/>
      <c r="I623" s="101"/>
      <c r="J623" s="101"/>
      <c r="K623" s="96"/>
      <c r="L623" s="96"/>
      <c r="M623" s="97"/>
      <c r="N623" s="97"/>
      <c r="O623" s="97"/>
      <c r="P623" s="97"/>
      <c r="Q623" s="98"/>
      <c r="R623" s="99"/>
      <c r="S623" s="96"/>
      <c r="T623" s="92"/>
      <c r="U623" s="93"/>
    </row>
    <row r="624">
      <c r="A624" s="31"/>
      <c r="B624" s="94"/>
      <c r="C624" s="94"/>
      <c r="D624" s="94"/>
      <c r="E624" s="94"/>
      <c r="F624" s="94"/>
      <c r="G624" s="100"/>
      <c r="H624" s="100"/>
      <c r="I624" s="101"/>
      <c r="J624" s="101"/>
      <c r="K624" s="96"/>
      <c r="L624" s="96"/>
      <c r="M624" s="97"/>
      <c r="N624" s="97"/>
      <c r="O624" s="97"/>
      <c r="P624" s="97"/>
      <c r="Q624" s="98"/>
      <c r="R624" s="99"/>
      <c r="S624" s="96"/>
      <c r="T624" s="92"/>
      <c r="U624" s="93"/>
    </row>
    <row r="625">
      <c r="A625" s="31"/>
      <c r="B625" s="94"/>
      <c r="C625" s="94"/>
      <c r="D625" s="94"/>
      <c r="E625" s="94"/>
      <c r="F625" s="94"/>
      <c r="G625" s="100"/>
      <c r="H625" s="100"/>
      <c r="I625" s="101"/>
      <c r="J625" s="101"/>
      <c r="K625" s="96"/>
      <c r="L625" s="96"/>
      <c r="M625" s="97"/>
      <c r="N625" s="97"/>
      <c r="O625" s="97"/>
      <c r="P625" s="97"/>
      <c r="Q625" s="98"/>
      <c r="R625" s="99"/>
      <c r="S625" s="96"/>
      <c r="T625" s="92"/>
      <c r="U625" s="93"/>
    </row>
    <row r="626">
      <c r="A626" s="31"/>
      <c r="B626" s="94"/>
      <c r="C626" s="94"/>
      <c r="D626" s="94"/>
      <c r="E626" s="94"/>
      <c r="F626" s="94"/>
      <c r="G626" s="100"/>
      <c r="H626" s="100"/>
      <c r="I626" s="101"/>
      <c r="J626" s="101"/>
      <c r="K626" s="96"/>
      <c r="L626" s="96"/>
      <c r="M626" s="97"/>
      <c r="N626" s="97"/>
      <c r="O626" s="97"/>
      <c r="P626" s="97"/>
      <c r="Q626" s="98"/>
      <c r="R626" s="99"/>
      <c r="S626" s="96"/>
      <c r="T626" s="92"/>
      <c r="U626" s="93"/>
    </row>
    <row r="627">
      <c r="A627" s="31"/>
      <c r="B627" s="94"/>
      <c r="C627" s="94"/>
      <c r="D627" s="94"/>
      <c r="E627" s="94"/>
      <c r="F627" s="94"/>
      <c r="G627" s="100"/>
      <c r="H627" s="100"/>
      <c r="I627" s="101"/>
      <c r="J627" s="101"/>
      <c r="K627" s="96"/>
      <c r="L627" s="96"/>
      <c r="M627" s="97"/>
      <c r="N627" s="97"/>
      <c r="O627" s="97"/>
      <c r="P627" s="97"/>
      <c r="Q627" s="98"/>
      <c r="R627" s="99"/>
      <c r="S627" s="96"/>
      <c r="T627" s="92"/>
      <c r="U627" s="93"/>
    </row>
    <row r="628">
      <c r="A628" s="31"/>
      <c r="B628" s="94"/>
      <c r="C628" s="94"/>
      <c r="D628" s="94"/>
      <c r="E628" s="94"/>
      <c r="F628" s="94"/>
      <c r="G628" s="100"/>
      <c r="H628" s="100"/>
      <c r="I628" s="101"/>
      <c r="J628" s="101"/>
      <c r="K628" s="96"/>
      <c r="L628" s="96"/>
      <c r="M628" s="97"/>
      <c r="N628" s="97"/>
      <c r="O628" s="97"/>
      <c r="P628" s="97"/>
      <c r="Q628" s="98"/>
      <c r="R628" s="99"/>
      <c r="S628" s="96"/>
      <c r="T628" s="92"/>
      <c r="U628" s="93"/>
    </row>
    <row r="629">
      <c r="A629" s="31"/>
      <c r="B629" s="94"/>
      <c r="C629" s="94"/>
      <c r="D629" s="94"/>
      <c r="E629" s="94"/>
      <c r="F629" s="94"/>
      <c r="G629" s="100"/>
      <c r="H629" s="100"/>
      <c r="I629" s="101"/>
      <c r="J629" s="101"/>
      <c r="K629" s="96"/>
      <c r="L629" s="96"/>
      <c r="M629" s="97"/>
      <c r="N629" s="97"/>
      <c r="O629" s="97"/>
      <c r="P629" s="97"/>
      <c r="Q629" s="98"/>
      <c r="R629" s="99"/>
      <c r="S629" s="96"/>
      <c r="T629" s="92"/>
      <c r="U629" s="93"/>
    </row>
    <row r="630">
      <c r="A630" s="31"/>
      <c r="B630" s="94"/>
      <c r="C630" s="94"/>
      <c r="D630" s="94"/>
      <c r="E630" s="94"/>
      <c r="F630" s="94"/>
      <c r="G630" s="100"/>
      <c r="H630" s="100"/>
      <c r="I630" s="101"/>
      <c r="J630" s="101"/>
      <c r="K630" s="96"/>
      <c r="L630" s="96"/>
      <c r="M630" s="97"/>
      <c r="N630" s="97"/>
      <c r="O630" s="97"/>
      <c r="P630" s="97"/>
      <c r="Q630" s="98"/>
      <c r="R630" s="99"/>
      <c r="S630" s="96"/>
      <c r="T630" s="92"/>
      <c r="U630" s="93"/>
    </row>
    <row r="631">
      <c r="A631" s="31"/>
      <c r="B631" s="94"/>
      <c r="C631" s="94"/>
      <c r="D631" s="94"/>
      <c r="E631" s="94"/>
      <c r="F631" s="94"/>
      <c r="G631" s="100"/>
      <c r="H631" s="100"/>
      <c r="I631" s="101"/>
      <c r="J631" s="101"/>
      <c r="K631" s="96"/>
      <c r="L631" s="96"/>
      <c r="M631" s="97"/>
      <c r="N631" s="97"/>
      <c r="O631" s="97"/>
      <c r="P631" s="97"/>
      <c r="Q631" s="98"/>
      <c r="R631" s="99"/>
      <c r="S631" s="96"/>
      <c r="T631" s="92"/>
      <c r="U631" s="93"/>
    </row>
    <row r="632">
      <c r="A632" s="31"/>
      <c r="B632" s="94"/>
      <c r="C632" s="94"/>
      <c r="D632" s="94"/>
      <c r="E632" s="94"/>
      <c r="F632" s="94"/>
      <c r="G632" s="100"/>
      <c r="H632" s="100"/>
      <c r="I632" s="101"/>
      <c r="J632" s="101"/>
      <c r="K632" s="96"/>
      <c r="L632" s="96"/>
      <c r="M632" s="97"/>
      <c r="N632" s="97"/>
      <c r="O632" s="97"/>
      <c r="P632" s="97"/>
      <c r="Q632" s="98"/>
      <c r="R632" s="99"/>
      <c r="S632" s="96"/>
      <c r="T632" s="92"/>
      <c r="U632" s="93"/>
    </row>
    <row r="633">
      <c r="A633" s="31"/>
      <c r="B633" s="94"/>
      <c r="C633" s="94"/>
      <c r="D633" s="94"/>
      <c r="E633" s="94"/>
      <c r="F633" s="94"/>
      <c r="G633" s="100"/>
      <c r="H633" s="100"/>
      <c r="I633" s="101"/>
      <c r="J633" s="101"/>
      <c r="K633" s="96"/>
      <c r="L633" s="96"/>
      <c r="M633" s="97"/>
      <c r="N633" s="97"/>
      <c r="O633" s="97"/>
      <c r="P633" s="97"/>
      <c r="Q633" s="98"/>
      <c r="R633" s="99"/>
      <c r="S633" s="96"/>
      <c r="T633" s="92"/>
      <c r="U633" s="93"/>
    </row>
    <row r="634">
      <c r="A634" s="31"/>
      <c r="B634" s="94"/>
      <c r="C634" s="94"/>
      <c r="D634" s="94"/>
      <c r="E634" s="94"/>
      <c r="F634" s="94"/>
      <c r="G634" s="100"/>
      <c r="H634" s="100"/>
      <c r="I634" s="101"/>
      <c r="J634" s="101"/>
      <c r="K634" s="96"/>
      <c r="L634" s="96"/>
      <c r="M634" s="97"/>
      <c r="N634" s="97"/>
      <c r="O634" s="97"/>
      <c r="P634" s="97"/>
      <c r="Q634" s="98"/>
      <c r="R634" s="99"/>
      <c r="S634" s="96"/>
      <c r="T634" s="92"/>
      <c r="U634" s="93"/>
    </row>
    <row r="635">
      <c r="A635" s="31"/>
      <c r="B635" s="94"/>
      <c r="C635" s="94"/>
      <c r="D635" s="94"/>
      <c r="E635" s="94"/>
      <c r="F635" s="94"/>
      <c r="G635" s="100"/>
      <c r="H635" s="100"/>
      <c r="I635" s="101"/>
      <c r="J635" s="101"/>
      <c r="K635" s="96"/>
      <c r="L635" s="96"/>
      <c r="M635" s="97"/>
      <c r="N635" s="97"/>
      <c r="O635" s="97"/>
      <c r="P635" s="97"/>
      <c r="Q635" s="98"/>
      <c r="R635" s="99"/>
      <c r="S635" s="96"/>
      <c r="T635" s="92"/>
      <c r="U635" s="93"/>
    </row>
    <row r="636">
      <c r="A636" s="31"/>
      <c r="B636" s="94"/>
      <c r="C636" s="94"/>
      <c r="D636" s="94"/>
      <c r="E636" s="94"/>
      <c r="F636" s="94"/>
      <c r="G636" s="100"/>
      <c r="H636" s="100"/>
      <c r="I636" s="101"/>
      <c r="J636" s="101"/>
      <c r="K636" s="96"/>
      <c r="L636" s="96"/>
      <c r="M636" s="97"/>
      <c r="N636" s="97"/>
      <c r="O636" s="97"/>
      <c r="P636" s="97"/>
      <c r="Q636" s="98"/>
      <c r="R636" s="99"/>
      <c r="S636" s="96"/>
      <c r="T636" s="92"/>
      <c r="U636" s="93"/>
    </row>
    <row r="637">
      <c r="A637" s="31"/>
      <c r="B637" s="94"/>
      <c r="C637" s="94"/>
      <c r="D637" s="94"/>
      <c r="E637" s="94"/>
      <c r="F637" s="94"/>
      <c r="G637" s="100"/>
      <c r="H637" s="100"/>
      <c r="I637" s="101"/>
      <c r="J637" s="101"/>
      <c r="K637" s="96"/>
      <c r="L637" s="96"/>
      <c r="M637" s="97"/>
      <c r="N637" s="97"/>
      <c r="O637" s="97"/>
      <c r="P637" s="97"/>
      <c r="Q637" s="98"/>
      <c r="R637" s="99"/>
      <c r="S637" s="96"/>
      <c r="T637" s="92"/>
      <c r="U637" s="93"/>
    </row>
    <row r="638">
      <c r="A638" s="31"/>
      <c r="B638" s="94"/>
      <c r="C638" s="94"/>
      <c r="D638" s="94"/>
      <c r="E638" s="94"/>
      <c r="F638" s="94"/>
      <c r="G638" s="100"/>
      <c r="H638" s="100"/>
      <c r="I638" s="101"/>
      <c r="J638" s="101"/>
      <c r="K638" s="96"/>
      <c r="L638" s="96"/>
      <c r="M638" s="97"/>
      <c r="N638" s="97"/>
      <c r="O638" s="97"/>
      <c r="P638" s="97"/>
      <c r="Q638" s="98"/>
      <c r="R638" s="99"/>
      <c r="S638" s="96"/>
      <c r="T638" s="92"/>
      <c r="U638" s="93"/>
    </row>
    <row r="639">
      <c r="A639" s="31"/>
      <c r="B639" s="94"/>
      <c r="C639" s="94"/>
      <c r="D639" s="94"/>
      <c r="E639" s="94"/>
      <c r="F639" s="94"/>
      <c r="G639" s="100"/>
      <c r="H639" s="100"/>
      <c r="I639" s="101"/>
      <c r="J639" s="101"/>
      <c r="K639" s="96"/>
      <c r="L639" s="96"/>
      <c r="M639" s="97"/>
      <c r="N639" s="97"/>
      <c r="O639" s="97"/>
      <c r="P639" s="97"/>
      <c r="Q639" s="98"/>
      <c r="R639" s="99"/>
      <c r="S639" s="96"/>
      <c r="T639" s="92"/>
      <c r="U639" s="93"/>
    </row>
    <row r="640">
      <c r="A640" s="31"/>
      <c r="B640" s="94"/>
      <c r="C640" s="94"/>
      <c r="D640" s="94"/>
      <c r="E640" s="94"/>
      <c r="F640" s="94"/>
      <c r="G640" s="100"/>
      <c r="H640" s="100"/>
      <c r="I640" s="101"/>
      <c r="J640" s="101"/>
      <c r="K640" s="96"/>
      <c r="L640" s="96"/>
      <c r="M640" s="97"/>
      <c r="N640" s="97"/>
      <c r="O640" s="97"/>
      <c r="P640" s="97"/>
      <c r="Q640" s="98"/>
      <c r="R640" s="99"/>
      <c r="S640" s="96"/>
      <c r="T640" s="92"/>
      <c r="U640" s="93"/>
    </row>
    <row r="641">
      <c r="A641" s="31"/>
      <c r="B641" s="94"/>
      <c r="C641" s="94"/>
      <c r="D641" s="94"/>
      <c r="E641" s="94"/>
      <c r="F641" s="94"/>
      <c r="G641" s="100"/>
      <c r="H641" s="100"/>
      <c r="I641" s="101"/>
      <c r="J641" s="101"/>
      <c r="K641" s="96"/>
      <c r="L641" s="96"/>
      <c r="M641" s="97"/>
      <c r="N641" s="97"/>
      <c r="O641" s="97"/>
      <c r="P641" s="97"/>
      <c r="Q641" s="98"/>
      <c r="R641" s="99"/>
      <c r="S641" s="96"/>
      <c r="T641" s="92"/>
      <c r="U641" s="93"/>
    </row>
    <row r="642">
      <c r="A642" s="31"/>
      <c r="B642" s="94"/>
      <c r="C642" s="94"/>
      <c r="D642" s="94"/>
      <c r="E642" s="94"/>
      <c r="F642" s="94"/>
      <c r="G642" s="100"/>
      <c r="H642" s="100"/>
      <c r="I642" s="101"/>
      <c r="J642" s="101"/>
      <c r="K642" s="96"/>
      <c r="L642" s="96"/>
      <c r="M642" s="97"/>
      <c r="N642" s="97"/>
      <c r="O642" s="97"/>
      <c r="P642" s="97"/>
      <c r="Q642" s="98"/>
      <c r="R642" s="99"/>
      <c r="S642" s="96"/>
      <c r="T642" s="92"/>
      <c r="U642" s="93"/>
    </row>
    <row r="643">
      <c r="A643" s="31"/>
      <c r="B643" s="94"/>
      <c r="C643" s="94"/>
      <c r="D643" s="94"/>
      <c r="E643" s="94"/>
      <c r="F643" s="94"/>
      <c r="G643" s="100"/>
      <c r="H643" s="100"/>
      <c r="I643" s="101"/>
      <c r="J643" s="101"/>
      <c r="K643" s="96"/>
      <c r="L643" s="96"/>
      <c r="M643" s="97"/>
      <c r="N643" s="97"/>
      <c r="O643" s="97"/>
      <c r="P643" s="97"/>
      <c r="Q643" s="98"/>
      <c r="R643" s="99"/>
      <c r="S643" s="96"/>
      <c r="T643" s="92"/>
      <c r="U643" s="93"/>
    </row>
    <row r="644">
      <c r="A644" s="31"/>
      <c r="B644" s="94"/>
      <c r="C644" s="94"/>
      <c r="D644" s="94"/>
      <c r="E644" s="94"/>
      <c r="F644" s="94"/>
      <c r="G644" s="100"/>
      <c r="H644" s="100"/>
      <c r="I644" s="101"/>
      <c r="J644" s="101"/>
      <c r="K644" s="96"/>
      <c r="L644" s="96"/>
      <c r="M644" s="97"/>
      <c r="N644" s="97"/>
      <c r="O644" s="97"/>
      <c r="P644" s="97"/>
      <c r="Q644" s="98"/>
      <c r="R644" s="99"/>
      <c r="S644" s="96"/>
      <c r="T644" s="92"/>
      <c r="U644" s="93"/>
    </row>
    <row r="645">
      <c r="A645" s="31"/>
      <c r="B645" s="94"/>
      <c r="C645" s="94"/>
      <c r="D645" s="94"/>
      <c r="E645" s="94"/>
      <c r="F645" s="94"/>
      <c r="G645" s="100"/>
      <c r="H645" s="100"/>
      <c r="I645" s="101"/>
      <c r="J645" s="101"/>
      <c r="K645" s="96"/>
      <c r="L645" s="96"/>
      <c r="M645" s="97"/>
      <c r="N645" s="97"/>
      <c r="O645" s="97"/>
      <c r="P645" s="97"/>
      <c r="Q645" s="98"/>
      <c r="R645" s="99"/>
      <c r="S645" s="96"/>
      <c r="T645" s="92"/>
      <c r="U645" s="93"/>
    </row>
    <row r="646">
      <c r="A646" s="31"/>
      <c r="B646" s="94"/>
      <c r="C646" s="94"/>
      <c r="D646" s="94"/>
      <c r="E646" s="94"/>
      <c r="F646" s="94"/>
      <c r="G646" s="100"/>
      <c r="H646" s="100"/>
      <c r="I646" s="101"/>
      <c r="J646" s="101"/>
      <c r="K646" s="96"/>
      <c r="L646" s="96"/>
      <c r="M646" s="97"/>
      <c r="N646" s="97"/>
      <c r="O646" s="97"/>
      <c r="P646" s="97"/>
      <c r="Q646" s="98"/>
      <c r="R646" s="99"/>
      <c r="S646" s="96"/>
      <c r="T646" s="92"/>
      <c r="U646" s="93"/>
    </row>
    <row r="647">
      <c r="A647" s="31"/>
      <c r="B647" s="94"/>
      <c r="C647" s="94"/>
      <c r="D647" s="94"/>
      <c r="E647" s="94"/>
      <c r="F647" s="94"/>
      <c r="G647" s="100"/>
      <c r="H647" s="100"/>
      <c r="I647" s="101"/>
      <c r="J647" s="101"/>
      <c r="K647" s="96"/>
      <c r="L647" s="96"/>
      <c r="M647" s="97"/>
      <c r="N647" s="97"/>
      <c r="O647" s="97"/>
      <c r="P647" s="97"/>
      <c r="Q647" s="98"/>
      <c r="R647" s="99"/>
      <c r="S647" s="96"/>
      <c r="T647" s="92"/>
      <c r="U647" s="93"/>
    </row>
    <row r="648">
      <c r="A648" s="31"/>
      <c r="B648" s="94"/>
      <c r="C648" s="94"/>
      <c r="D648" s="94"/>
      <c r="E648" s="94"/>
      <c r="F648" s="94"/>
      <c r="G648" s="100"/>
      <c r="H648" s="100"/>
      <c r="I648" s="101"/>
      <c r="J648" s="101"/>
      <c r="K648" s="96"/>
      <c r="L648" s="96"/>
      <c r="M648" s="97"/>
      <c r="N648" s="97"/>
      <c r="O648" s="97"/>
      <c r="P648" s="97"/>
      <c r="Q648" s="98"/>
      <c r="R648" s="99"/>
      <c r="S648" s="96"/>
      <c r="T648" s="92"/>
      <c r="U648" s="93"/>
    </row>
    <row r="649">
      <c r="A649" s="31"/>
      <c r="B649" s="94"/>
      <c r="C649" s="94"/>
      <c r="D649" s="94"/>
      <c r="E649" s="94"/>
      <c r="F649" s="94"/>
      <c r="G649" s="100"/>
      <c r="H649" s="100"/>
      <c r="I649" s="101"/>
      <c r="J649" s="101"/>
      <c r="K649" s="96"/>
      <c r="L649" s="96"/>
      <c r="M649" s="97"/>
      <c r="N649" s="97"/>
      <c r="O649" s="97"/>
      <c r="P649" s="97"/>
      <c r="Q649" s="98"/>
      <c r="R649" s="99"/>
      <c r="S649" s="96"/>
      <c r="T649" s="92"/>
      <c r="U649" s="93"/>
    </row>
    <row r="650">
      <c r="A650" s="31"/>
      <c r="B650" s="94"/>
      <c r="C650" s="94"/>
      <c r="D650" s="94"/>
      <c r="E650" s="94"/>
      <c r="F650" s="94"/>
      <c r="G650" s="100"/>
      <c r="H650" s="100"/>
      <c r="I650" s="101"/>
      <c r="J650" s="101"/>
      <c r="K650" s="96"/>
      <c r="L650" s="96"/>
      <c r="M650" s="97"/>
      <c r="N650" s="97"/>
      <c r="O650" s="97"/>
      <c r="P650" s="97"/>
      <c r="Q650" s="98"/>
      <c r="R650" s="99"/>
      <c r="S650" s="96"/>
      <c r="T650" s="92"/>
      <c r="U650" s="93"/>
    </row>
    <row r="651">
      <c r="A651" s="31"/>
      <c r="B651" s="94"/>
      <c r="C651" s="94"/>
      <c r="D651" s="94"/>
      <c r="E651" s="94"/>
      <c r="F651" s="94"/>
      <c r="G651" s="100"/>
      <c r="H651" s="100"/>
      <c r="I651" s="101"/>
      <c r="J651" s="101"/>
      <c r="K651" s="96"/>
      <c r="L651" s="96"/>
      <c r="M651" s="97"/>
      <c r="N651" s="97"/>
      <c r="O651" s="97"/>
      <c r="P651" s="97"/>
      <c r="Q651" s="98"/>
      <c r="R651" s="99"/>
      <c r="S651" s="96"/>
      <c r="T651" s="92"/>
      <c r="U651" s="93"/>
    </row>
    <row r="652">
      <c r="A652" s="31"/>
      <c r="B652" s="94"/>
      <c r="C652" s="94"/>
      <c r="D652" s="94"/>
      <c r="E652" s="94"/>
      <c r="F652" s="94"/>
      <c r="G652" s="100"/>
      <c r="H652" s="100"/>
      <c r="I652" s="101"/>
      <c r="J652" s="101"/>
      <c r="K652" s="96"/>
      <c r="L652" s="96"/>
      <c r="M652" s="97"/>
      <c r="N652" s="97"/>
      <c r="O652" s="97"/>
      <c r="P652" s="97"/>
      <c r="Q652" s="98"/>
      <c r="R652" s="99"/>
      <c r="S652" s="96"/>
      <c r="T652" s="92"/>
      <c r="U652" s="93"/>
    </row>
    <row r="653">
      <c r="A653" s="31"/>
      <c r="B653" s="94"/>
      <c r="C653" s="94"/>
      <c r="D653" s="94"/>
      <c r="E653" s="94"/>
      <c r="F653" s="94"/>
      <c r="G653" s="100"/>
      <c r="H653" s="100"/>
      <c r="I653" s="101"/>
      <c r="J653" s="101"/>
      <c r="K653" s="96"/>
      <c r="L653" s="96"/>
      <c r="M653" s="97"/>
      <c r="N653" s="97"/>
      <c r="O653" s="97"/>
      <c r="P653" s="97"/>
      <c r="Q653" s="98"/>
      <c r="R653" s="99"/>
      <c r="S653" s="96"/>
      <c r="T653" s="92"/>
      <c r="U653" s="93"/>
    </row>
    <row r="654">
      <c r="A654" s="31"/>
      <c r="B654" s="94"/>
      <c r="C654" s="94"/>
      <c r="D654" s="94"/>
      <c r="E654" s="94"/>
      <c r="F654" s="94"/>
      <c r="G654" s="100"/>
      <c r="H654" s="100"/>
      <c r="I654" s="101"/>
      <c r="J654" s="101"/>
      <c r="K654" s="96"/>
      <c r="L654" s="96"/>
      <c r="M654" s="97"/>
      <c r="N654" s="97"/>
      <c r="O654" s="97"/>
      <c r="P654" s="97"/>
      <c r="Q654" s="98"/>
      <c r="R654" s="99"/>
      <c r="S654" s="96"/>
      <c r="T654" s="92"/>
      <c r="U654" s="93"/>
    </row>
    <row r="655">
      <c r="A655" s="31"/>
      <c r="B655" s="94"/>
      <c r="C655" s="94"/>
      <c r="D655" s="94"/>
      <c r="E655" s="94"/>
      <c r="F655" s="94"/>
      <c r="G655" s="100"/>
      <c r="H655" s="100"/>
      <c r="I655" s="101"/>
      <c r="J655" s="101"/>
      <c r="K655" s="96"/>
      <c r="L655" s="96"/>
      <c r="M655" s="97"/>
      <c r="N655" s="97"/>
      <c r="O655" s="97"/>
      <c r="P655" s="97"/>
      <c r="Q655" s="98"/>
      <c r="R655" s="99"/>
      <c r="S655" s="96"/>
      <c r="T655" s="92"/>
      <c r="U655" s="93"/>
    </row>
    <row r="656">
      <c r="A656" s="31"/>
      <c r="B656" s="94"/>
      <c r="C656" s="94"/>
      <c r="D656" s="94"/>
      <c r="E656" s="94"/>
      <c r="F656" s="94"/>
      <c r="G656" s="100"/>
      <c r="H656" s="100"/>
      <c r="I656" s="101"/>
      <c r="J656" s="101"/>
      <c r="K656" s="96"/>
      <c r="L656" s="96"/>
      <c r="M656" s="97"/>
      <c r="N656" s="97"/>
      <c r="O656" s="97"/>
      <c r="P656" s="97"/>
      <c r="Q656" s="98"/>
      <c r="R656" s="99"/>
      <c r="S656" s="96"/>
      <c r="T656" s="92"/>
      <c r="U656" s="93"/>
    </row>
    <row r="657">
      <c r="A657" s="31"/>
      <c r="B657" s="94"/>
      <c r="C657" s="94"/>
      <c r="D657" s="94"/>
      <c r="E657" s="94"/>
      <c r="F657" s="94"/>
      <c r="G657" s="100"/>
      <c r="H657" s="100"/>
      <c r="I657" s="101"/>
      <c r="J657" s="101"/>
      <c r="K657" s="96"/>
      <c r="L657" s="96"/>
      <c r="M657" s="97"/>
      <c r="N657" s="97"/>
      <c r="O657" s="97"/>
      <c r="P657" s="97"/>
      <c r="Q657" s="98"/>
      <c r="R657" s="99"/>
      <c r="S657" s="96"/>
      <c r="T657" s="92"/>
      <c r="U657" s="93"/>
    </row>
    <row r="658">
      <c r="A658" s="31"/>
      <c r="B658" s="94"/>
      <c r="C658" s="94"/>
      <c r="D658" s="94"/>
      <c r="E658" s="94"/>
      <c r="F658" s="94"/>
      <c r="G658" s="100"/>
      <c r="H658" s="100"/>
      <c r="I658" s="101"/>
      <c r="J658" s="101"/>
      <c r="K658" s="96"/>
      <c r="L658" s="96"/>
      <c r="M658" s="97"/>
      <c r="N658" s="97"/>
      <c r="O658" s="97"/>
      <c r="P658" s="97"/>
      <c r="Q658" s="98"/>
      <c r="R658" s="99"/>
      <c r="S658" s="96"/>
      <c r="T658" s="92"/>
      <c r="U658" s="93"/>
    </row>
    <row r="659">
      <c r="A659" s="31"/>
      <c r="B659" s="94"/>
      <c r="C659" s="94"/>
      <c r="D659" s="94"/>
      <c r="E659" s="94"/>
      <c r="F659" s="94"/>
      <c r="G659" s="100"/>
      <c r="H659" s="100"/>
      <c r="I659" s="101"/>
      <c r="J659" s="101"/>
      <c r="K659" s="96"/>
      <c r="L659" s="96"/>
      <c r="M659" s="97"/>
      <c r="N659" s="97"/>
      <c r="O659" s="97"/>
      <c r="P659" s="97"/>
      <c r="Q659" s="98"/>
      <c r="R659" s="99"/>
      <c r="S659" s="96"/>
      <c r="T659" s="92"/>
      <c r="U659" s="93"/>
    </row>
    <row r="660">
      <c r="A660" s="31"/>
      <c r="B660" s="94"/>
      <c r="C660" s="94"/>
      <c r="D660" s="94"/>
      <c r="E660" s="94"/>
      <c r="F660" s="94"/>
      <c r="G660" s="100"/>
      <c r="H660" s="100"/>
      <c r="I660" s="101"/>
      <c r="J660" s="101"/>
      <c r="K660" s="96"/>
      <c r="L660" s="96"/>
      <c r="M660" s="97"/>
      <c r="N660" s="97"/>
      <c r="O660" s="97"/>
      <c r="P660" s="97"/>
      <c r="Q660" s="98"/>
      <c r="R660" s="99"/>
      <c r="S660" s="96"/>
      <c r="T660" s="92"/>
      <c r="U660" s="93"/>
    </row>
    <row r="661">
      <c r="A661" s="31"/>
      <c r="B661" s="94"/>
      <c r="C661" s="94"/>
      <c r="D661" s="94"/>
      <c r="E661" s="94"/>
      <c r="F661" s="94"/>
      <c r="G661" s="100"/>
      <c r="H661" s="100"/>
      <c r="I661" s="101"/>
      <c r="J661" s="101"/>
      <c r="K661" s="96"/>
      <c r="L661" s="96"/>
      <c r="M661" s="97"/>
      <c r="N661" s="97"/>
      <c r="O661" s="97"/>
      <c r="P661" s="97"/>
      <c r="Q661" s="98"/>
      <c r="R661" s="99"/>
      <c r="S661" s="96"/>
      <c r="T661" s="92"/>
      <c r="U661" s="93"/>
    </row>
    <row r="662">
      <c r="A662" s="31"/>
      <c r="B662" s="94"/>
      <c r="C662" s="94"/>
      <c r="D662" s="94"/>
      <c r="E662" s="94"/>
      <c r="F662" s="94"/>
      <c r="G662" s="100"/>
      <c r="H662" s="100"/>
      <c r="I662" s="101"/>
      <c r="J662" s="101"/>
      <c r="K662" s="96"/>
      <c r="L662" s="96"/>
      <c r="M662" s="97"/>
      <c r="N662" s="97"/>
      <c r="O662" s="97"/>
      <c r="P662" s="97"/>
      <c r="Q662" s="98"/>
      <c r="R662" s="99"/>
      <c r="S662" s="96"/>
      <c r="T662" s="92"/>
      <c r="U662" s="93"/>
    </row>
    <row r="663">
      <c r="A663" s="31"/>
      <c r="B663" s="94"/>
      <c r="C663" s="94"/>
      <c r="D663" s="94"/>
      <c r="E663" s="94"/>
      <c r="F663" s="94"/>
      <c r="G663" s="100"/>
      <c r="H663" s="100"/>
      <c r="I663" s="101"/>
      <c r="J663" s="101"/>
      <c r="K663" s="96"/>
      <c r="L663" s="96"/>
      <c r="M663" s="97"/>
      <c r="N663" s="97"/>
      <c r="O663" s="97"/>
      <c r="P663" s="97"/>
      <c r="Q663" s="98"/>
      <c r="R663" s="99"/>
      <c r="S663" s="96"/>
      <c r="T663" s="92"/>
      <c r="U663" s="93"/>
    </row>
    <row r="664">
      <c r="A664" s="31"/>
      <c r="B664" s="94"/>
      <c r="C664" s="94"/>
      <c r="D664" s="94"/>
      <c r="E664" s="94"/>
      <c r="F664" s="94"/>
      <c r="G664" s="100"/>
      <c r="H664" s="100"/>
      <c r="I664" s="101"/>
      <c r="J664" s="101"/>
      <c r="K664" s="96"/>
      <c r="L664" s="96"/>
      <c r="M664" s="97"/>
      <c r="N664" s="97"/>
      <c r="O664" s="97"/>
      <c r="P664" s="97"/>
      <c r="Q664" s="98"/>
      <c r="R664" s="99"/>
      <c r="S664" s="96"/>
      <c r="T664" s="92"/>
      <c r="U664" s="93"/>
    </row>
    <row r="665">
      <c r="A665" s="31"/>
      <c r="B665" s="94"/>
      <c r="C665" s="94"/>
      <c r="D665" s="94"/>
      <c r="E665" s="94"/>
      <c r="F665" s="94"/>
      <c r="G665" s="100"/>
      <c r="H665" s="100"/>
      <c r="I665" s="101"/>
      <c r="J665" s="101"/>
      <c r="K665" s="96"/>
      <c r="L665" s="96"/>
      <c r="M665" s="97"/>
      <c r="N665" s="97"/>
      <c r="O665" s="97"/>
      <c r="P665" s="97"/>
      <c r="Q665" s="98"/>
      <c r="R665" s="99"/>
      <c r="S665" s="96"/>
      <c r="T665" s="92"/>
      <c r="U665" s="93"/>
    </row>
    <row r="666">
      <c r="A666" s="31"/>
      <c r="B666" s="94"/>
      <c r="C666" s="94"/>
      <c r="D666" s="94"/>
      <c r="E666" s="94"/>
      <c r="F666" s="94"/>
      <c r="G666" s="100"/>
      <c r="H666" s="100"/>
      <c r="I666" s="101"/>
      <c r="J666" s="101"/>
      <c r="K666" s="96"/>
      <c r="L666" s="96"/>
      <c r="M666" s="97"/>
      <c r="N666" s="97"/>
      <c r="O666" s="97"/>
      <c r="P666" s="97"/>
      <c r="Q666" s="98"/>
      <c r="R666" s="99"/>
      <c r="S666" s="96"/>
      <c r="T666" s="92"/>
      <c r="U666" s="93"/>
    </row>
    <row r="667">
      <c r="A667" s="31"/>
      <c r="B667" s="94"/>
      <c r="C667" s="94"/>
      <c r="D667" s="94"/>
      <c r="E667" s="94"/>
      <c r="F667" s="94"/>
      <c r="G667" s="100"/>
      <c r="H667" s="100"/>
      <c r="I667" s="101"/>
      <c r="J667" s="101"/>
      <c r="K667" s="96"/>
      <c r="L667" s="96"/>
      <c r="M667" s="97"/>
      <c r="N667" s="97"/>
      <c r="O667" s="97"/>
      <c r="P667" s="97"/>
      <c r="Q667" s="98"/>
      <c r="R667" s="99"/>
      <c r="S667" s="96"/>
      <c r="T667" s="92"/>
      <c r="U667" s="93"/>
    </row>
    <row r="668">
      <c r="A668" s="31"/>
      <c r="B668" s="94"/>
      <c r="C668" s="94"/>
      <c r="D668" s="94"/>
      <c r="E668" s="94"/>
      <c r="F668" s="94"/>
      <c r="G668" s="100"/>
      <c r="H668" s="100"/>
      <c r="I668" s="101"/>
      <c r="J668" s="101"/>
      <c r="K668" s="96"/>
      <c r="L668" s="96"/>
      <c r="M668" s="97"/>
      <c r="N668" s="97"/>
      <c r="O668" s="97"/>
      <c r="P668" s="97"/>
      <c r="Q668" s="98"/>
      <c r="R668" s="99"/>
      <c r="S668" s="96"/>
      <c r="T668" s="92"/>
      <c r="U668" s="93"/>
    </row>
    <row r="669">
      <c r="A669" s="31"/>
      <c r="B669" s="94"/>
      <c r="C669" s="94"/>
      <c r="D669" s="94"/>
      <c r="E669" s="94"/>
      <c r="F669" s="94"/>
      <c r="G669" s="100"/>
      <c r="H669" s="100"/>
      <c r="I669" s="101"/>
      <c r="J669" s="101"/>
      <c r="K669" s="96"/>
      <c r="L669" s="96"/>
      <c r="M669" s="97"/>
      <c r="N669" s="97"/>
      <c r="O669" s="97"/>
      <c r="P669" s="97"/>
      <c r="Q669" s="98"/>
      <c r="R669" s="99"/>
      <c r="S669" s="96"/>
      <c r="T669" s="92"/>
      <c r="U669" s="93"/>
    </row>
    <row r="670">
      <c r="A670" s="31"/>
      <c r="B670" s="94"/>
      <c r="C670" s="94"/>
      <c r="D670" s="94"/>
      <c r="E670" s="94"/>
      <c r="F670" s="94"/>
      <c r="G670" s="100"/>
      <c r="H670" s="100"/>
      <c r="I670" s="101"/>
      <c r="J670" s="101"/>
      <c r="K670" s="96"/>
      <c r="L670" s="96"/>
      <c r="M670" s="97"/>
      <c r="N670" s="97"/>
      <c r="O670" s="97"/>
      <c r="P670" s="97"/>
      <c r="Q670" s="98"/>
      <c r="R670" s="99"/>
      <c r="S670" s="96"/>
      <c r="T670" s="92"/>
      <c r="U670" s="93"/>
    </row>
    <row r="671">
      <c r="A671" s="31"/>
      <c r="B671" s="94"/>
      <c r="C671" s="94"/>
      <c r="D671" s="94"/>
      <c r="E671" s="94"/>
      <c r="F671" s="94"/>
      <c r="G671" s="100"/>
      <c r="H671" s="100"/>
      <c r="I671" s="101"/>
      <c r="J671" s="101"/>
      <c r="K671" s="96"/>
      <c r="L671" s="96"/>
      <c r="M671" s="97"/>
      <c r="N671" s="97"/>
      <c r="O671" s="97"/>
      <c r="P671" s="97"/>
      <c r="Q671" s="98"/>
      <c r="R671" s="99"/>
      <c r="S671" s="96"/>
      <c r="T671" s="92"/>
      <c r="U671" s="93"/>
    </row>
    <row r="672">
      <c r="A672" s="31"/>
      <c r="B672" s="94"/>
      <c r="C672" s="94"/>
      <c r="D672" s="94"/>
      <c r="E672" s="94"/>
      <c r="F672" s="94"/>
      <c r="G672" s="100"/>
      <c r="H672" s="100"/>
      <c r="I672" s="101"/>
      <c r="J672" s="101"/>
      <c r="K672" s="96"/>
      <c r="L672" s="96"/>
      <c r="M672" s="97"/>
      <c r="N672" s="97"/>
      <c r="O672" s="97"/>
      <c r="P672" s="97"/>
      <c r="Q672" s="98"/>
      <c r="R672" s="99"/>
      <c r="S672" s="96"/>
      <c r="T672" s="92"/>
      <c r="U672" s="93"/>
    </row>
    <row r="673">
      <c r="A673" s="31"/>
      <c r="B673" s="94"/>
      <c r="C673" s="94"/>
      <c r="D673" s="94"/>
      <c r="E673" s="94"/>
      <c r="F673" s="94"/>
      <c r="G673" s="100"/>
      <c r="H673" s="100"/>
      <c r="I673" s="101"/>
      <c r="J673" s="101"/>
      <c r="K673" s="96"/>
      <c r="L673" s="96"/>
      <c r="M673" s="97"/>
      <c r="N673" s="97"/>
      <c r="O673" s="97"/>
      <c r="P673" s="97"/>
      <c r="Q673" s="98"/>
      <c r="R673" s="99"/>
      <c r="S673" s="96"/>
      <c r="T673" s="92"/>
      <c r="U673" s="93"/>
    </row>
    <row r="674">
      <c r="A674" s="31"/>
      <c r="B674" s="94"/>
      <c r="C674" s="94"/>
      <c r="D674" s="94"/>
      <c r="E674" s="94"/>
      <c r="F674" s="94"/>
      <c r="G674" s="100"/>
      <c r="H674" s="100"/>
      <c r="I674" s="101"/>
      <c r="J674" s="101"/>
      <c r="K674" s="96"/>
      <c r="L674" s="96"/>
      <c r="M674" s="97"/>
      <c r="N674" s="97"/>
      <c r="O674" s="97"/>
      <c r="P674" s="97"/>
      <c r="Q674" s="98"/>
      <c r="R674" s="99"/>
      <c r="S674" s="96"/>
      <c r="T674" s="92"/>
      <c r="U674" s="93"/>
    </row>
    <row r="675">
      <c r="A675" s="31"/>
      <c r="B675" s="94"/>
      <c r="C675" s="94"/>
      <c r="D675" s="94"/>
      <c r="E675" s="94"/>
      <c r="F675" s="94"/>
      <c r="G675" s="100"/>
      <c r="H675" s="100"/>
      <c r="I675" s="101"/>
      <c r="J675" s="101"/>
      <c r="K675" s="96"/>
      <c r="L675" s="96"/>
      <c r="M675" s="97"/>
      <c r="N675" s="97"/>
      <c r="O675" s="97"/>
      <c r="P675" s="97"/>
      <c r="Q675" s="98"/>
      <c r="R675" s="99"/>
      <c r="S675" s="96"/>
      <c r="T675" s="92"/>
      <c r="U675" s="93"/>
    </row>
    <row r="676">
      <c r="A676" s="31"/>
      <c r="B676" s="94"/>
      <c r="C676" s="94"/>
      <c r="D676" s="94"/>
      <c r="E676" s="94"/>
      <c r="F676" s="94"/>
      <c r="G676" s="100"/>
      <c r="H676" s="100"/>
      <c r="I676" s="101"/>
      <c r="J676" s="101"/>
      <c r="K676" s="96"/>
      <c r="L676" s="96"/>
      <c r="M676" s="97"/>
      <c r="N676" s="97"/>
      <c r="O676" s="97"/>
      <c r="P676" s="97"/>
      <c r="Q676" s="98"/>
      <c r="R676" s="99"/>
      <c r="S676" s="96"/>
      <c r="T676" s="92"/>
      <c r="U676" s="93"/>
    </row>
    <row r="677">
      <c r="A677" s="31"/>
      <c r="B677" s="94"/>
      <c r="C677" s="94"/>
      <c r="D677" s="94"/>
      <c r="E677" s="94"/>
      <c r="F677" s="94"/>
      <c r="G677" s="100"/>
      <c r="H677" s="100"/>
      <c r="I677" s="101"/>
      <c r="J677" s="101"/>
      <c r="K677" s="96"/>
      <c r="L677" s="96"/>
      <c r="M677" s="97"/>
      <c r="N677" s="97"/>
      <c r="O677" s="97"/>
      <c r="P677" s="97"/>
      <c r="Q677" s="98"/>
      <c r="R677" s="99"/>
      <c r="S677" s="96"/>
      <c r="T677" s="92"/>
      <c r="U677" s="93"/>
    </row>
    <row r="678">
      <c r="A678" s="31"/>
      <c r="B678" s="94"/>
      <c r="C678" s="94"/>
      <c r="D678" s="94"/>
      <c r="E678" s="94"/>
      <c r="F678" s="94"/>
      <c r="G678" s="100"/>
      <c r="H678" s="100"/>
      <c r="I678" s="101"/>
      <c r="J678" s="101"/>
      <c r="K678" s="96"/>
      <c r="L678" s="96"/>
      <c r="M678" s="97"/>
      <c r="N678" s="97"/>
      <c r="O678" s="97"/>
      <c r="P678" s="97"/>
      <c r="Q678" s="98"/>
      <c r="R678" s="99"/>
      <c r="S678" s="96"/>
      <c r="T678" s="92"/>
      <c r="U678" s="93"/>
    </row>
    <row r="679">
      <c r="A679" s="31"/>
      <c r="B679" s="94"/>
      <c r="C679" s="94"/>
      <c r="D679" s="94"/>
      <c r="E679" s="94"/>
      <c r="F679" s="94"/>
      <c r="G679" s="100"/>
      <c r="H679" s="100"/>
      <c r="I679" s="101"/>
      <c r="J679" s="101"/>
      <c r="K679" s="96"/>
      <c r="L679" s="96"/>
      <c r="M679" s="97"/>
      <c r="N679" s="97"/>
      <c r="O679" s="97"/>
      <c r="P679" s="97"/>
      <c r="Q679" s="98"/>
      <c r="R679" s="99"/>
      <c r="S679" s="96"/>
      <c r="T679" s="92"/>
      <c r="U679" s="93"/>
    </row>
    <row r="680">
      <c r="A680" s="31"/>
      <c r="B680" s="94"/>
      <c r="C680" s="94"/>
      <c r="D680" s="94"/>
      <c r="E680" s="94"/>
      <c r="F680" s="94"/>
      <c r="G680" s="100"/>
      <c r="H680" s="100"/>
      <c r="I680" s="101"/>
      <c r="J680" s="101"/>
      <c r="K680" s="96"/>
      <c r="L680" s="96"/>
      <c r="M680" s="97"/>
      <c r="N680" s="97"/>
      <c r="O680" s="97"/>
      <c r="P680" s="97"/>
      <c r="Q680" s="98"/>
      <c r="R680" s="99"/>
      <c r="S680" s="96"/>
      <c r="T680" s="92"/>
      <c r="U680" s="93"/>
    </row>
    <row r="681">
      <c r="A681" s="31"/>
      <c r="B681" s="94"/>
      <c r="C681" s="94"/>
      <c r="D681" s="94"/>
      <c r="E681" s="94"/>
      <c r="F681" s="94"/>
      <c r="G681" s="100"/>
      <c r="H681" s="100"/>
      <c r="I681" s="101"/>
      <c r="J681" s="101"/>
      <c r="K681" s="96"/>
      <c r="L681" s="96"/>
      <c r="M681" s="97"/>
      <c r="N681" s="97"/>
      <c r="O681" s="97"/>
      <c r="P681" s="97"/>
      <c r="Q681" s="98"/>
      <c r="R681" s="99"/>
      <c r="S681" s="96"/>
      <c r="T681" s="92"/>
      <c r="U681" s="93"/>
    </row>
    <row r="682">
      <c r="A682" s="31"/>
      <c r="B682" s="94"/>
      <c r="C682" s="94"/>
      <c r="D682" s="94"/>
      <c r="E682" s="94"/>
      <c r="F682" s="94"/>
      <c r="G682" s="100"/>
      <c r="H682" s="100"/>
      <c r="I682" s="101"/>
      <c r="J682" s="101"/>
      <c r="K682" s="96"/>
      <c r="L682" s="96"/>
      <c r="M682" s="97"/>
      <c r="N682" s="97"/>
      <c r="O682" s="97"/>
      <c r="P682" s="97"/>
      <c r="Q682" s="98"/>
      <c r="R682" s="99"/>
      <c r="S682" s="96"/>
      <c r="T682" s="92"/>
      <c r="U682" s="93"/>
    </row>
    <row r="683">
      <c r="A683" s="31"/>
      <c r="B683" s="94"/>
      <c r="C683" s="94"/>
      <c r="D683" s="94"/>
      <c r="E683" s="94"/>
      <c r="F683" s="94"/>
      <c r="G683" s="100"/>
      <c r="H683" s="100"/>
      <c r="I683" s="101"/>
      <c r="J683" s="101"/>
      <c r="K683" s="96"/>
      <c r="L683" s="96"/>
      <c r="M683" s="97"/>
      <c r="N683" s="97"/>
      <c r="O683" s="97"/>
      <c r="P683" s="97"/>
      <c r="Q683" s="98"/>
      <c r="R683" s="99"/>
      <c r="S683" s="96"/>
      <c r="T683" s="92"/>
      <c r="U683" s="93"/>
    </row>
    <row r="684">
      <c r="A684" s="31"/>
      <c r="B684" s="94"/>
      <c r="C684" s="94"/>
      <c r="D684" s="94"/>
      <c r="E684" s="94"/>
      <c r="F684" s="94"/>
      <c r="G684" s="100"/>
      <c r="H684" s="100"/>
      <c r="I684" s="101"/>
      <c r="J684" s="101"/>
      <c r="K684" s="96"/>
      <c r="L684" s="96"/>
      <c r="M684" s="97"/>
      <c r="N684" s="97"/>
      <c r="O684" s="97"/>
      <c r="P684" s="97"/>
      <c r="Q684" s="98"/>
      <c r="R684" s="99"/>
      <c r="S684" s="96"/>
      <c r="T684" s="92"/>
      <c r="U684" s="93"/>
    </row>
    <row r="685">
      <c r="A685" s="31"/>
      <c r="B685" s="94"/>
      <c r="C685" s="94"/>
      <c r="D685" s="94"/>
      <c r="E685" s="94"/>
      <c r="F685" s="94"/>
      <c r="G685" s="100"/>
      <c r="H685" s="100"/>
      <c r="I685" s="101"/>
      <c r="J685" s="101"/>
      <c r="K685" s="96"/>
      <c r="L685" s="96"/>
      <c r="M685" s="97"/>
      <c r="N685" s="97"/>
      <c r="O685" s="97"/>
      <c r="P685" s="97"/>
      <c r="Q685" s="98"/>
      <c r="R685" s="99"/>
      <c r="S685" s="96"/>
      <c r="T685" s="92"/>
      <c r="U685" s="93"/>
    </row>
    <row r="686">
      <c r="A686" s="31"/>
      <c r="B686" s="94"/>
      <c r="C686" s="94"/>
      <c r="D686" s="94"/>
      <c r="E686" s="94"/>
      <c r="F686" s="94"/>
      <c r="G686" s="100"/>
      <c r="H686" s="100"/>
      <c r="I686" s="101"/>
      <c r="J686" s="101"/>
      <c r="K686" s="96"/>
      <c r="L686" s="96"/>
      <c r="M686" s="97"/>
      <c r="N686" s="97"/>
      <c r="O686" s="97"/>
      <c r="P686" s="97"/>
      <c r="Q686" s="98"/>
      <c r="R686" s="99"/>
      <c r="S686" s="96"/>
      <c r="T686" s="92"/>
      <c r="U686" s="93"/>
    </row>
    <row r="687">
      <c r="A687" s="31"/>
      <c r="B687" s="94"/>
      <c r="C687" s="94"/>
      <c r="D687" s="94"/>
      <c r="E687" s="94"/>
      <c r="F687" s="94"/>
      <c r="G687" s="100"/>
      <c r="H687" s="100"/>
      <c r="I687" s="101"/>
      <c r="J687" s="101"/>
      <c r="K687" s="96"/>
      <c r="L687" s="96"/>
      <c r="M687" s="97"/>
      <c r="N687" s="97"/>
      <c r="O687" s="97"/>
      <c r="P687" s="97"/>
      <c r="Q687" s="98"/>
      <c r="R687" s="99"/>
      <c r="S687" s="96"/>
      <c r="T687" s="92"/>
      <c r="U687" s="93"/>
    </row>
    <row r="688">
      <c r="A688" s="31"/>
      <c r="B688" s="94"/>
      <c r="C688" s="94"/>
      <c r="D688" s="94"/>
      <c r="E688" s="94"/>
      <c r="F688" s="94"/>
      <c r="G688" s="100"/>
      <c r="H688" s="100"/>
      <c r="I688" s="101"/>
      <c r="J688" s="101"/>
      <c r="K688" s="96"/>
      <c r="L688" s="96"/>
      <c r="M688" s="97"/>
      <c r="N688" s="97"/>
      <c r="O688" s="97"/>
      <c r="P688" s="97"/>
      <c r="Q688" s="98"/>
      <c r="R688" s="99"/>
      <c r="S688" s="96"/>
      <c r="T688" s="92"/>
      <c r="U688" s="93"/>
    </row>
    <row r="689">
      <c r="A689" s="31"/>
      <c r="B689" s="94"/>
      <c r="C689" s="94"/>
      <c r="D689" s="94"/>
      <c r="E689" s="94"/>
      <c r="F689" s="94"/>
      <c r="G689" s="100"/>
      <c r="H689" s="100"/>
      <c r="I689" s="101"/>
      <c r="J689" s="101"/>
      <c r="K689" s="96"/>
      <c r="L689" s="96"/>
      <c r="M689" s="97"/>
      <c r="N689" s="97"/>
      <c r="O689" s="97"/>
      <c r="P689" s="97"/>
      <c r="Q689" s="98"/>
      <c r="R689" s="99"/>
      <c r="S689" s="96"/>
      <c r="T689" s="92"/>
      <c r="U689" s="93"/>
    </row>
    <row r="690">
      <c r="A690" s="31"/>
      <c r="B690" s="94"/>
      <c r="C690" s="94"/>
      <c r="D690" s="94"/>
      <c r="E690" s="94"/>
      <c r="F690" s="94"/>
      <c r="G690" s="100"/>
      <c r="H690" s="100"/>
      <c r="I690" s="101"/>
      <c r="J690" s="101"/>
      <c r="K690" s="96"/>
      <c r="L690" s="96"/>
      <c r="M690" s="97"/>
      <c r="N690" s="97"/>
      <c r="O690" s="97"/>
      <c r="P690" s="97"/>
      <c r="Q690" s="98"/>
      <c r="R690" s="99"/>
      <c r="S690" s="96"/>
      <c r="T690" s="92"/>
      <c r="U690" s="93"/>
    </row>
    <row r="691">
      <c r="A691" s="31"/>
      <c r="B691" s="94"/>
      <c r="C691" s="94"/>
      <c r="D691" s="94"/>
      <c r="E691" s="94"/>
      <c r="F691" s="94"/>
      <c r="G691" s="100"/>
      <c r="H691" s="100"/>
      <c r="I691" s="101"/>
      <c r="J691" s="101"/>
      <c r="K691" s="96"/>
      <c r="L691" s="96"/>
      <c r="M691" s="97"/>
      <c r="N691" s="97"/>
      <c r="O691" s="97"/>
      <c r="P691" s="97"/>
      <c r="Q691" s="98"/>
      <c r="R691" s="99"/>
      <c r="S691" s="96"/>
      <c r="T691" s="92"/>
      <c r="U691" s="93"/>
    </row>
    <row r="692">
      <c r="A692" s="31"/>
      <c r="B692" s="94"/>
      <c r="C692" s="94"/>
      <c r="D692" s="94"/>
      <c r="E692" s="94"/>
      <c r="F692" s="94"/>
      <c r="G692" s="100"/>
      <c r="H692" s="100"/>
      <c r="I692" s="101"/>
      <c r="J692" s="101"/>
      <c r="K692" s="96"/>
      <c r="L692" s="96"/>
      <c r="M692" s="97"/>
      <c r="N692" s="97"/>
      <c r="O692" s="97"/>
      <c r="P692" s="97"/>
      <c r="Q692" s="98"/>
      <c r="R692" s="99"/>
      <c r="S692" s="96"/>
      <c r="T692" s="92"/>
      <c r="U692" s="93"/>
    </row>
    <row r="693">
      <c r="A693" s="31"/>
      <c r="B693" s="94"/>
      <c r="C693" s="94"/>
      <c r="D693" s="94"/>
      <c r="E693" s="94"/>
      <c r="F693" s="94"/>
      <c r="G693" s="100"/>
      <c r="H693" s="100"/>
      <c r="I693" s="101"/>
      <c r="J693" s="101"/>
      <c r="K693" s="96"/>
      <c r="L693" s="96"/>
      <c r="M693" s="97"/>
      <c r="N693" s="97"/>
      <c r="O693" s="97"/>
      <c r="P693" s="97"/>
      <c r="Q693" s="98"/>
      <c r="R693" s="99"/>
      <c r="S693" s="96"/>
      <c r="T693" s="92"/>
      <c r="U693" s="93"/>
    </row>
    <row r="694">
      <c r="A694" s="31"/>
      <c r="B694" s="94"/>
      <c r="C694" s="94"/>
      <c r="D694" s="94"/>
      <c r="E694" s="94"/>
      <c r="F694" s="94"/>
      <c r="G694" s="100"/>
      <c r="H694" s="100"/>
      <c r="I694" s="101"/>
      <c r="J694" s="101"/>
      <c r="K694" s="96"/>
      <c r="L694" s="96"/>
      <c r="M694" s="97"/>
      <c r="N694" s="97"/>
      <c r="O694" s="97"/>
      <c r="P694" s="97"/>
      <c r="Q694" s="98"/>
      <c r="R694" s="99"/>
      <c r="S694" s="96"/>
      <c r="T694" s="92"/>
      <c r="U694" s="93"/>
    </row>
    <row r="695">
      <c r="A695" s="31"/>
      <c r="B695" s="94"/>
      <c r="C695" s="94"/>
      <c r="D695" s="94"/>
      <c r="E695" s="94"/>
      <c r="F695" s="94"/>
      <c r="G695" s="100"/>
      <c r="H695" s="100"/>
      <c r="I695" s="101"/>
      <c r="J695" s="101"/>
      <c r="K695" s="96"/>
      <c r="L695" s="96"/>
      <c r="M695" s="97"/>
      <c r="N695" s="97"/>
      <c r="O695" s="97"/>
      <c r="P695" s="97"/>
      <c r="Q695" s="98"/>
      <c r="R695" s="99"/>
      <c r="S695" s="96"/>
      <c r="T695" s="92"/>
      <c r="U695" s="93"/>
    </row>
    <row r="696">
      <c r="A696" s="31"/>
      <c r="B696" s="94"/>
      <c r="C696" s="94"/>
      <c r="D696" s="94"/>
      <c r="E696" s="94"/>
      <c r="F696" s="94"/>
      <c r="G696" s="100"/>
      <c r="H696" s="100"/>
      <c r="I696" s="101"/>
      <c r="J696" s="101"/>
      <c r="K696" s="96"/>
      <c r="L696" s="96"/>
      <c r="M696" s="97"/>
      <c r="N696" s="97"/>
      <c r="O696" s="97"/>
      <c r="P696" s="97"/>
      <c r="Q696" s="98"/>
      <c r="R696" s="99"/>
      <c r="S696" s="96"/>
      <c r="T696" s="92"/>
      <c r="U696" s="93"/>
    </row>
    <row r="697">
      <c r="A697" s="31"/>
      <c r="B697" s="94"/>
      <c r="C697" s="94"/>
      <c r="D697" s="94"/>
      <c r="E697" s="94"/>
      <c r="F697" s="94"/>
      <c r="G697" s="100"/>
      <c r="H697" s="100"/>
      <c r="I697" s="101"/>
      <c r="J697" s="101"/>
      <c r="K697" s="96"/>
      <c r="L697" s="96"/>
      <c r="M697" s="97"/>
      <c r="N697" s="97"/>
      <c r="O697" s="97"/>
      <c r="P697" s="97"/>
      <c r="Q697" s="98"/>
      <c r="R697" s="99"/>
      <c r="S697" s="96"/>
      <c r="T697" s="92"/>
      <c r="U697" s="93"/>
    </row>
    <row r="698">
      <c r="A698" s="31"/>
      <c r="B698" s="94"/>
      <c r="C698" s="94"/>
      <c r="D698" s="94"/>
      <c r="E698" s="94"/>
      <c r="F698" s="94"/>
      <c r="G698" s="100"/>
      <c r="H698" s="100"/>
      <c r="I698" s="101"/>
      <c r="J698" s="101"/>
      <c r="K698" s="96"/>
      <c r="L698" s="96"/>
      <c r="M698" s="97"/>
      <c r="N698" s="97"/>
      <c r="O698" s="97"/>
      <c r="P698" s="97"/>
      <c r="Q698" s="98"/>
      <c r="R698" s="99"/>
      <c r="S698" s="96"/>
      <c r="T698" s="92"/>
      <c r="U698" s="93"/>
    </row>
    <row r="699">
      <c r="A699" s="31"/>
      <c r="B699" s="94"/>
      <c r="C699" s="94"/>
      <c r="D699" s="94"/>
      <c r="E699" s="94"/>
      <c r="F699" s="94"/>
      <c r="G699" s="100"/>
      <c r="H699" s="100"/>
      <c r="I699" s="101"/>
      <c r="J699" s="101"/>
      <c r="K699" s="96"/>
      <c r="L699" s="96"/>
      <c r="M699" s="97"/>
      <c r="N699" s="97"/>
      <c r="O699" s="97"/>
      <c r="P699" s="97"/>
      <c r="Q699" s="98"/>
      <c r="R699" s="99"/>
      <c r="S699" s="96"/>
      <c r="T699" s="92"/>
      <c r="U699" s="93"/>
    </row>
    <row r="700">
      <c r="A700" s="31"/>
      <c r="B700" s="94"/>
      <c r="C700" s="94"/>
      <c r="D700" s="94"/>
      <c r="E700" s="94"/>
      <c r="F700" s="94"/>
      <c r="G700" s="100"/>
      <c r="H700" s="100"/>
      <c r="I700" s="101"/>
      <c r="J700" s="101"/>
      <c r="K700" s="96"/>
      <c r="L700" s="96"/>
      <c r="M700" s="97"/>
      <c r="N700" s="97"/>
      <c r="O700" s="97"/>
      <c r="P700" s="97"/>
      <c r="Q700" s="98"/>
      <c r="R700" s="99"/>
      <c r="S700" s="96"/>
      <c r="T700" s="92"/>
      <c r="U700" s="93"/>
    </row>
    <row r="701">
      <c r="A701" s="31"/>
      <c r="B701" s="94"/>
      <c r="C701" s="94"/>
      <c r="D701" s="94"/>
      <c r="E701" s="94"/>
      <c r="F701" s="94"/>
      <c r="G701" s="100"/>
      <c r="H701" s="100"/>
      <c r="I701" s="101"/>
      <c r="J701" s="101"/>
      <c r="K701" s="96"/>
      <c r="L701" s="96"/>
      <c r="M701" s="97"/>
      <c r="N701" s="97"/>
      <c r="O701" s="97"/>
      <c r="P701" s="97"/>
      <c r="Q701" s="98"/>
      <c r="R701" s="99"/>
      <c r="S701" s="96"/>
      <c r="T701" s="92"/>
      <c r="U701" s="93"/>
    </row>
    <row r="702">
      <c r="A702" s="31"/>
      <c r="B702" s="94"/>
      <c r="C702" s="94"/>
      <c r="D702" s="94"/>
      <c r="E702" s="94"/>
      <c r="F702" s="94"/>
      <c r="G702" s="100"/>
      <c r="H702" s="100"/>
      <c r="I702" s="101"/>
      <c r="J702" s="101"/>
      <c r="K702" s="96"/>
      <c r="L702" s="96"/>
      <c r="M702" s="97"/>
      <c r="N702" s="97"/>
      <c r="O702" s="97"/>
      <c r="P702" s="97"/>
      <c r="Q702" s="98"/>
      <c r="R702" s="99"/>
      <c r="S702" s="96"/>
      <c r="T702" s="92"/>
      <c r="U702" s="93"/>
    </row>
    <row r="703">
      <c r="A703" s="31"/>
      <c r="B703" s="94"/>
      <c r="C703" s="94"/>
      <c r="D703" s="94"/>
      <c r="E703" s="94"/>
      <c r="F703" s="94"/>
      <c r="G703" s="100"/>
      <c r="H703" s="100"/>
      <c r="I703" s="101"/>
      <c r="J703" s="101"/>
      <c r="K703" s="96"/>
      <c r="L703" s="96"/>
      <c r="M703" s="97"/>
      <c r="N703" s="97"/>
      <c r="O703" s="97"/>
      <c r="P703" s="97"/>
      <c r="Q703" s="98"/>
      <c r="R703" s="99"/>
      <c r="S703" s="96"/>
      <c r="T703" s="92"/>
      <c r="U703" s="93"/>
    </row>
    <row r="704">
      <c r="A704" s="31"/>
      <c r="B704" s="94"/>
      <c r="C704" s="94"/>
      <c r="D704" s="94"/>
      <c r="E704" s="94"/>
      <c r="F704" s="94"/>
      <c r="G704" s="100"/>
      <c r="H704" s="100"/>
      <c r="I704" s="101"/>
      <c r="J704" s="101"/>
      <c r="K704" s="96"/>
      <c r="L704" s="96"/>
      <c r="M704" s="97"/>
      <c r="N704" s="97"/>
      <c r="O704" s="97"/>
      <c r="P704" s="97"/>
      <c r="Q704" s="98"/>
      <c r="R704" s="99"/>
      <c r="S704" s="96"/>
      <c r="T704" s="92"/>
      <c r="U704" s="93"/>
    </row>
    <row r="705">
      <c r="A705" s="31"/>
      <c r="B705" s="94"/>
      <c r="C705" s="94"/>
      <c r="D705" s="94"/>
      <c r="E705" s="94"/>
      <c r="F705" s="94"/>
      <c r="G705" s="100"/>
      <c r="H705" s="100"/>
      <c r="I705" s="101"/>
      <c r="J705" s="101"/>
      <c r="K705" s="96"/>
      <c r="L705" s="96"/>
      <c r="M705" s="97"/>
      <c r="N705" s="97"/>
      <c r="O705" s="97"/>
      <c r="P705" s="97"/>
      <c r="Q705" s="98"/>
      <c r="R705" s="99"/>
      <c r="S705" s="96"/>
      <c r="T705" s="92"/>
      <c r="U705" s="93"/>
    </row>
    <row r="706">
      <c r="A706" s="31"/>
      <c r="B706" s="94"/>
      <c r="C706" s="94"/>
      <c r="D706" s="94"/>
      <c r="E706" s="94"/>
      <c r="F706" s="94"/>
      <c r="G706" s="100"/>
      <c r="H706" s="100"/>
      <c r="I706" s="101"/>
      <c r="J706" s="101"/>
      <c r="K706" s="96"/>
      <c r="L706" s="96"/>
      <c r="M706" s="97"/>
      <c r="N706" s="97"/>
      <c r="O706" s="97"/>
      <c r="P706" s="97"/>
      <c r="Q706" s="98"/>
      <c r="R706" s="99"/>
      <c r="S706" s="96"/>
      <c r="T706" s="92"/>
      <c r="U706" s="93"/>
    </row>
    <row r="707">
      <c r="A707" s="31"/>
      <c r="B707" s="94"/>
      <c r="C707" s="94"/>
      <c r="D707" s="94"/>
      <c r="E707" s="94"/>
      <c r="F707" s="94"/>
      <c r="G707" s="100"/>
      <c r="H707" s="100"/>
      <c r="I707" s="101"/>
      <c r="J707" s="101"/>
      <c r="K707" s="96"/>
      <c r="L707" s="96"/>
      <c r="M707" s="97"/>
      <c r="N707" s="97"/>
      <c r="O707" s="97"/>
      <c r="P707" s="97"/>
      <c r="Q707" s="98"/>
      <c r="R707" s="99"/>
      <c r="S707" s="96"/>
      <c r="T707" s="92"/>
      <c r="U707" s="93"/>
    </row>
    <row r="708">
      <c r="A708" s="31"/>
      <c r="B708" s="94"/>
      <c r="C708" s="94"/>
      <c r="D708" s="94"/>
      <c r="E708" s="94"/>
      <c r="F708" s="94"/>
      <c r="G708" s="100"/>
      <c r="H708" s="100"/>
      <c r="I708" s="101"/>
      <c r="J708" s="101"/>
      <c r="K708" s="96"/>
      <c r="L708" s="96"/>
      <c r="M708" s="97"/>
      <c r="N708" s="97"/>
      <c r="O708" s="97"/>
      <c r="P708" s="97"/>
      <c r="Q708" s="98"/>
      <c r="R708" s="99"/>
      <c r="S708" s="96"/>
      <c r="T708" s="92"/>
      <c r="U708" s="93"/>
    </row>
    <row r="709">
      <c r="A709" s="31"/>
      <c r="B709" s="94"/>
      <c r="C709" s="94"/>
      <c r="D709" s="94"/>
      <c r="E709" s="94"/>
      <c r="F709" s="94"/>
      <c r="G709" s="100"/>
      <c r="H709" s="100"/>
      <c r="I709" s="101"/>
      <c r="J709" s="101"/>
      <c r="K709" s="96"/>
      <c r="L709" s="96"/>
      <c r="M709" s="97"/>
      <c r="N709" s="97"/>
      <c r="O709" s="97"/>
      <c r="P709" s="97"/>
      <c r="Q709" s="98"/>
      <c r="R709" s="99"/>
      <c r="S709" s="96"/>
      <c r="T709" s="92"/>
      <c r="U709" s="93"/>
    </row>
    <row r="710">
      <c r="A710" s="31"/>
      <c r="B710" s="94"/>
      <c r="C710" s="94"/>
      <c r="D710" s="94"/>
      <c r="E710" s="94"/>
      <c r="F710" s="94"/>
      <c r="G710" s="100"/>
      <c r="H710" s="100"/>
      <c r="I710" s="101"/>
      <c r="J710" s="101"/>
      <c r="K710" s="96"/>
      <c r="L710" s="96"/>
      <c r="M710" s="97"/>
      <c r="N710" s="97"/>
      <c r="O710" s="97"/>
      <c r="P710" s="97"/>
      <c r="Q710" s="98"/>
      <c r="R710" s="99"/>
      <c r="S710" s="96"/>
      <c r="T710" s="92"/>
      <c r="U710" s="93"/>
    </row>
    <row r="711">
      <c r="A711" s="31"/>
      <c r="B711" s="94"/>
      <c r="C711" s="94"/>
      <c r="D711" s="94"/>
      <c r="E711" s="94"/>
      <c r="F711" s="94"/>
      <c r="G711" s="100"/>
      <c r="H711" s="100"/>
      <c r="I711" s="101"/>
      <c r="J711" s="101"/>
      <c r="K711" s="96"/>
      <c r="L711" s="96"/>
      <c r="M711" s="97"/>
      <c r="N711" s="97"/>
      <c r="O711" s="97"/>
      <c r="P711" s="97"/>
      <c r="Q711" s="98"/>
      <c r="R711" s="99"/>
      <c r="S711" s="96"/>
      <c r="T711" s="92"/>
      <c r="U711" s="93"/>
    </row>
    <row r="712">
      <c r="A712" s="31"/>
      <c r="B712" s="94"/>
      <c r="C712" s="94"/>
      <c r="D712" s="94"/>
      <c r="E712" s="94"/>
      <c r="F712" s="94"/>
      <c r="G712" s="100"/>
      <c r="H712" s="100"/>
      <c r="I712" s="101"/>
      <c r="J712" s="101"/>
      <c r="K712" s="96"/>
      <c r="L712" s="96"/>
      <c r="M712" s="97"/>
      <c r="N712" s="97"/>
      <c r="O712" s="97"/>
      <c r="P712" s="97"/>
      <c r="Q712" s="98"/>
      <c r="R712" s="99"/>
      <c r="S712" s="96"/>
      <c r="T712" s="92"/>
      <c r="U712" s="93"/>
    </row>
    <row r="713">
      <c r="A713" s="31"/>
      <c r="B713" s="94"/>
      <c r="C713" s="94"/>
      <c r="D713" s="94"/>
      <c r="E713" s="94"/>
      <c r="F713" s="94"/>
      <c r="G713" s="100"/>
      <c r="H713" s="100"/>
      <c r="I713" s="101"/>
      <c r="J713" s="101"/>
      <c r="K713" s="96"/>
      <c r="L713" s="96"/>
      <c r="M713" s="97"/>
      <c r="N713" s="97"/>
      <c r="O713" s="97"/>
      <c r="P713" s="97"/>
      <c r="Q713" s="98"/>
      <c r="R713" s="99"/>
      <c r="S713" s="96"/>
      <c r="T713" s="92"/>
      <c r="U713" s="93"/>
    </row>
    <row r="714">
      <c r="A714" s="31"/>
      <c r="B714" s="94"/>
      <c r="C714" s="94"/>
      <c r="D714" s="94"/>
      <c r="E714" s="94"/>
      <c r="F714" s="94"/>
      <c r="G714" s="100"/>
      <c r="H714" s="100"/>
      <c r="I714" s="101"/>
      <c r="J714" s="101"/>
      <c r="K714" s="96"/>
      <c r="L714" s="96"/>
      <c r="M714" s="97"/>
      <c r="N714" s="97"/>
      <c r="O714" s="97"/>
      <c r="P714" s="97"/>
      <c r="Q714" s="98"/>
      <c r="R714" s="99"/>
      <c r="S714" s="96"/>
      <c r="T714" s="92"/>
      <c r="U714" s="93"/>
    </row>
    <row r="715">
      <c r="A715" s="31"/>
      <c r="B715" s="94"/>
      <c r="C715" s="94"/>
      <c r="D715" s="94"/>
      <c r="E715" s="94"/>
      <c r="F715" s="94"/>
      <c r="G715" s="100"/>
      <c r="H715" s="100"/>
      <c r="I715" s="101"/>
      <c r="J715" s="101"/>
      <c r="K715" s="96"/>
      <c r="L715" s="96"/>
      <c r="M715" s="97"/>
      <c r="N715" s="97"/>
      <c r="O715" s="97"/>
      <c r="P715" s="97"/>
      <c r="Q715" s="98"/>
      <c r="R715" s="99"/>
      <c r="S715" s="96"/>
      <c r="T715" s="92"/>
      <c r="U715" s="93"/>
    </row>
    <row r="716">
      <c r="A716" s="31"/>
      <c r="B716" s="94"/>
      <c r="C716" s="94"/>
      <c r="D716" s="94"/>
      <c r="E716" s="94"/>
      <c r="F716" s="94"/>
      <c r="G716" s="100"/>
      <c r="H716" s="100"/>
      <c r="I716" s="101"/>
      <c r="J716" s="101"/>
      <c r="K716" s="96"/>
      <c r="L716" s="96"/>
      <c r="M716" s="97"/>
      <c r="N716" s="97"/>
      <c r="O716" s="97"/>
      <c r="P716" s="97"/>
      <c r="Q716" s="98"/>
      <c r="R716" s="99"/>
      <c r="S716" s="96"/>
      <c r="T716" s="92"/>
      <c r="U716" s="93"/>
    </row>
    <row r="717">
      <c r="A717" s="31"/>
      <c r="B717" s="94"/>
      <c r="C717" s="94"/>
      <c r="D717" s="94"/>
      <c r="E717" s="94"/>
      <c r="F717" s="94"/>
      <c r="G717" s="100"/>
      <c r="H717" s="100"/>
      <c r="I717" s="101"/>
      <c r="J717" s="101"/>
      <c r="K717" s="96"/>
      <c r="L717" s="96"/>
      <c r="M717" s="97"/>
      <c r="N717" s="97"/>
      <c r="O717" s="97"/>
      <c r="P717" s="97"/>
      <c r="Q717" s="98"/>
      <c r="R717" s="99"/>
      <c r="S717" s="96"/>
      <c r="T717" s="92"/>
      <c r="U717" s="93"/>
    </row>
    <row r="718">
      <c r="A718" s="31"/>
      <c r="B718" s="94"/>
      <c r="C718" s="94"/>
      <c r="D718" s="94"/>
      <c r="E718" s="94"/>
      <c r="F718" s="94"/>
      <c r="G718" s="100"/>
      <c r="H718" s="100"/>
      <c r="I718" s="101"/>
      <c r="J718" s="101"/>
      <c r="K718" s="96"/>
      <c r="L718" s="96"/>
      <c r="M718" s="97"/>
      <c r="N718" s="97"/>
      <c r="O718" s="97"/>
      <c r="P718" s="97"/>
      <c r="Q718" s="98"/>
      <c r="R718" s="99"/>
      <c r="S718" s="96"/>
      <c r="T718" s="92"/>
      <c r="U718" s="93"/>
    </row>
    <row r="719">
      <c r="A719" s="31"/>
      <c r="B719" s="94"/>
      <c r="C719" s="94"/>
      <c r="D719" s="94"/>
      <c r="E719" s="94"/>
      <c r="F719" s="94"/>
      <c r="G719" s="100"/>
      <c r="H719" s="100"/>
      <c r="I719" s="101"/>
      <c r="J719" s="101"/>
      <c r="K719" s="96"/>
      <c r="L719" s="96"/>
      <c r="M719" s="97"/>
      <c r="N719" s="97"/>
      <c r="O719" s="97"/>
      <c r="P719" s="97"/>
      <c r="Q719" s="98"/>
      <c r="R719" s="99"/>
      <c r="S719" s="96"/>
      <c r="T719" s="92"/>
      <c r="U719" s="93"/>
    </row>
    <row r="720">
      <c r="A720" s="31"/>
      <c r="B720" s="94"/>
      <c r="C720" s="94"/>
      <c r="D720" s="94"/>
      <c r="E720" s="94"/>
      <c r="F720" s="94"/>
      <c r="G720" s="100"/>
      <c r="H720" s="100"/>
      <c r="I720" s="101"/>
      <c r="J720" s="101"/>
      <c r="K720" s="96"/>
      <c r="L720" s="96"/>
      <c r="M720" s="97"/>
      <c r="N720" s="97"/>
      <c r="O720" s="97"/>
      <c r="P720" s="97"/>
      <c r="Q720" s="98"/>
      <c r="R720" s="99"/>
      <c r="S720" s="96"/>
      <c r="T720" s="92"/>
      <c r="U720" s="93"/>
    </row>
    <row r="721">
      <c r="A721" s="31"/>
      <c r="B721" s="94"/>
      <c r="C721" s="94"/>
      <c r="D721" s="94"/>
      <c r="E721" s="94"/>
      <c r="F721" s="94"/>
      <c r="G721" s="100"/>
      <c r="H721" s="100"/>
      <c r="I721" s="101"/>
      <c r="J721" s="101"/>
      <c r="K721" s="96"/>
      <c r="L721" s="96"/>
      <c r="M721" s="97"/>
      <c r="N721" s="97"/>
      <c r="O721" s="97"/>
      <c r="P721" s="97"/>
      <c r="Q721" s="98"/>
      <c r="R721" s="99"/>
      <c r="S721" s="96"/>
      <c r="T721" s="92"/>
      <c r="U721" s="93"/>
    </row>
    <row r="722">
      <c r="A722" s="31"/>
      <c r="B722" s="94"/>
      <c r="C722" s="94"/>
      <c r="D722" s="94"/>
      <c r="E722" s="94"/>
      <c r="F722" s="94"/>
      <c r="G722" s="100"/>
      <c r="H722" s="100"/>
      <c r="I722" s="101"/>
      <c r="J722" s="101"/>
      <c r="K722" s="96"/>
      <c r="L722" s="96"/>
      <c r="M722" s="97"/>
      <c r="N722" s="97"/>
      <c r="O722" s="97"/>
      <c r="P722" s="97"/>
      <c r="Q722" s="98"/>
      <c r="R722" s="99"/>
      <c r="S722" s="96"/>
      <c r="T722" s="92"/>
      <c r="U722" s="93"/>
    </row>
    <row r="723">
      <c r="A723" s="31"/>
      <c r="B723" s="94"/>
      <c r="C723" s="94"/>
      <c r="D723" s="94"/>
      <c r="E723" s="94"/>
      <c r="F723" s="94"/>
      <c r="G723" s="100"/>
      <c r="H723" s="100"/>
      <c r="I723" s="101"/>
      <c r="J723" s="101"/>
      <c r="K723" s="96"/>
      <c r="L723" s="96"/>
      <c r="M723" s="97"/>
      <c r="N723" s="97"/>
      <c r="O723" s="97"/>
      <c r="P723" s="97"/>
      <c r="Q723" s="98"/>
      <c r="R723" s="99"/>
      <c r="S723" s="96"/>
      <c r="T723" s="92"/>
      <c r="U723" s="93"/>
    </row>
    <row r="724">
      <c r="A724" s="31"/>
      <c r="B724" s="94"/>
      <c r="C724" s="94"/>
      <c r="D724" s="94"/>
      <c r="E724" s="94"/>
      <c r="F724" s="94"/>
      <c r="G724" s="100"/>
      <c r="H724" s="100"/>
      <c r="I724" s="101"/>
      <c r="J724" s="101"/>
      <c r="K724" s="96"/>
      <c r="L724" s="96"/>
      <c r="M724" s="97"/>
      <c r="N724" s="97"/>
      <c r="O724" s="97"/>
      <c r="P724" s="97"/>
      <c r="Q724" s="98"/>
      <c r="R724" s="99"/>
      <c r="S724" s="96"/>
      <c r="T724" s="92"/>
      <c r="U724" s="93"/>
    </row>
    <row r="725">
      <c r="A725" s="31"/>
      <c r="B725" s="94"/>
      <c r="C725" s="94"/>
      <c r="D725" s="94"/>
      <c r="E725" s="94"/>
      <c r="F725" s="94"/>
      <c r="G725" s="100"/>
      <c r="H725" s="100"/>
      <c r="I725" s="101"/>
      <c r="J725" s="101"/>
      <c r="K725" s="96"/>
      <c r="L725" s="96"/>
      <c r="M725" s="97"/>
      <c r="N725" s="97"/>
      <c r="O725" s="97"/>
      <c r="P725" s="97"/>
      <c r="Q725" s="98"/>
      <c r="R725" s="99"/>
      <c r="S725" s="96"/>
      <c r="T725" s="92"/>
      <c r="U725" s="93"/>
    </row>
    <row r="726">
      <c r="A726" s="31"/>
      <c r="B726" s="94"/>
      <c r="C726" s="94"/>
      <c r="D726" s="94"/>
      <c r="E726" s="94"/>
      <c r="F726" s="94"/>
      <c r="G726" s="100"/>
      <c r="H726" s="100"/>
      <c r="I726" s="101"/>
      <c r="J726" s="101"/>
      <c r="K726" s="96"/>
      <c r="L726" s="96"/>
      <c r="M726" s="97"/>
      <c r="N726" s="97"/>
      <c r="O726" s="97"/>
      <c r="P726" s="97"/>
      <c r="Q726" s="98"/>
      <c r="R726" s="99"/>
      <c r="S726" s="96"/>
      <c r="T726" s="92"/>
      <c r="U726" s="93"/>
    </row>
    <row r="727">
      <c r="A727" s="31"/>
      <c r="B727" s="94"/>
      <c r="C727" s="94"/>
      <c r="D727" s="94"/>
      <c r="E727" s="94"/>
      <c r="F727" s="94"/>
      <c r="G727" s="100"/>
      <c r="H727" s="100"/>
      <c r="I727" s="101"/>
      <c r="J727" s="101"/>
      <c r="K727" s="96"/>
      <c r="L727" s="96"/>
      <c r="M727" s="97"/>
      <c r="N727" s="97"/>
      <c r="O727" s="97"/>
      <c r="P727" s="97"/>
      <c r="Q727" s="98"/>
      <c r="R727" s="99"/>
      <c r="S727" s="96"/>
      <c r="T727" s="92"/>
      <c r="U727" s="93"/>
    </row>
    <row r="728">
      <c r="A728" s="31"/>
      <c r="B728" s="94"/>
      <c r="C728" s="94"/>
      <c r="D728" s="94"/>
      <c r="E728" s="94"/>
      <c r="F728" s="94"/>
      <c r="G728" s="100"/>
      <c r="H728" s="100"/>
      <c r="I728" s="101"/>
      <c r="J728" s="101"/>
      <c r="K728" s="96"/>
      <c r="L728" s="96"/>
      <c r="M728" s="97"/>
      <c r="N728" s="97"/>
      <c r="O728" s="97"/>
      <c r="P728" s="97"/>
      <c r="Q728" s="98"/>
      <c r="R728" s="99"/>
      <c r="S728" s="96"/>
      <c r="T728" s="92"/>
      <c r="U728" s="93"/>
    </row>
    <row r="729">
      <c r="A729" s="31"/>
      <c r="B729" s="94"/>
      <c r="C729" s="94"/>
      <c r="D729" s="94"/>
      <c r="E729" s="94"/>
      <c r="F729" s="94"/>
      <c r="G729" s="100"/>
      <c r="H729" s="100"/>
      <c r="I729" s="101"/>
      <c r="J729" s="101"/>
      <c r="K729" s="96"/>
      <c r="L729" s="96"/>
      <c r="M729" s="97"/>
      <c r="N729" s="97"/>
      <c r="O729" s="97"/>
      <c r="P729" s="97"/>
      <c r="Q729" s="98"/>
      <c r="R729" s="99"/>
      <c r="S729" s="96"/>
      <c r="T729" s="92"/>
      <c r="U729" s="93"/>
    </row>
    <row r="730">
      <c r="A730" s="31"/>
      <c r="B730" s="94"/>
      <c r="C730" s="94"/>
      <c r="D730" s="94"/>
      <c r="E730" s="94"/>
      <c r="F730" s="94"/>
      <c r="G730" s="100"/>
      <c r="H730" s="100"/>
      <c r="I730" s="101"/>
      <c r="J730" s="101"/>
      <c r="K730" s="96"/>
      <c r="L730" s="96"/>
      <c r="M730" s="97"/>
      <c r="N730" s="97"/>
      <c r="O730" s="97"/>
      <c r="P730" s="97"/>
      <c r="Q730" s="98"/>
      <c r="R730" s="99"/>
      <c r="S730" s="96"/>
      <c r="T730" s="92"/>
      <c r="U730" s="93"/>
    </row>
    <row r="731">
      <c r="A731" s="31"/>
      <c r="B731" s="94"/>
      <c r="C731" s="94"/>
      <c r="D731" s="94"/>
      <c r="E731" s="94"/>
      <c r="F731" s="94"/>
      <c r="G731" s="100"/>
      <c r="H731" s="100"/>
      <c r="I731" s="101"/>
      <c r="J731" s="101"/>
      <c r="K731" s="96"/>
      <c r="L731" s="96"/>
      <c r="M731" s="97"/>
      <c r="N731" s="97"/>
      <c r="O731" s="97"/>
      <c r="P731" s="97"/>
      <c r="Q731" s="98"/>
      <c r="R731" s="99"/>
      <c r="S731" s="96"/>
      <c r="T731" s="92"/>
      <c r="U731" s="93"/>
    </row>
    <row r="732">
      <c r="A732" s="31"/>
      <c r="B732" s="94"/>
      <c r="C732" s="94"/>
      <c r="D732" s="94"/>
      <c r="E732" s="94"/>
      <c r="F732" s="94"/>
      <c r="G732" s="100"/>
      <c r="H732" s="100"/>
      <c r="I732" s="101"/>
      <c r="J732" s="101"/>
      <c r="K732" s="96"/>
      <c r="L732" s="96"/>
      <c r="M732" s="97"/>
      <c r="N732" s="97"/>
      <c r="O732" s="97"/>
      <c r="P732" s="97"/>
      <c r="Q732" s="98"/>
      <c r="R732" s="99"/>
      <c r="S732" s="96"/>
      <c r="T732" s="92"/>
      <c r="U732" s="93"/>
    </row>
    <row r="733">
      <c r="A733" s="31"/>
      <c r="B733" s="94"/>
      <c r="C733" s="94"/>
      <c r="D733" s="94"/>
      <c r="E733" s="94"/>
      <c r="F733" s="94"/>
      <c r="G733" s="100"/>
      <c r="H733" s="100"/>
      <c r="I733" s="101"/>
      <c r="J733" s="101"/>
      <c r="K733" s="96"/>
      <c r="L733" s="96"/>
      <c r="M733" s="97"/>
      <c r="N733" s="97"/>
      <c r="O733" s="97"/>
      <c r="P733" s="97"/>
      <c r="Q733" s="98"/>
      <c r="R733" s="99"/>
      <c r="S733" s="96"/>
      <c r="T733" s="92"/>
      <c r="U733" s="93"/>
    </row>
    <row r="734">
      <c r="A734" s="31"/>
      <c r="B734" s="94"/>
      <c r="C734" s="94"/>
      <c r="D734" s="94"/>
      <c r="E734" s="94"/>
      <c r="F734" s="94"/>
      <c r="G734" s="100"/>
      <c r="H734" s="100"/>
      <c r="I734" s="101"/>
      <c r="J734" s="101"/>
      <c r="K734" s="96"/>
      <c r="L734" s="96"/>
      <c r="M734" s="97"/>
      <c r="N734" s="97"/>
      <c r="O734" s="97"/>
      <c r="P734" s="97"/>
      <c r="Q734" s="98"/>
      <c r="R734" s="99"/>
      <c r="S734" s="96"/>
      <c r="T734" s="92"/>
      <c r="U734" s="93"/>
    </row>
    <row r="735">
      <c r="A735" s="31"/>
      <c r="B735" s="94"/>
      <c r="C735" s="94"/>
      <c r="D735" s="94"/>
      <c r="E735" s="94"/>
      <c r="F735" s="94"/>
      <c r="G735" s="100"/>
      <c r="H735" s="100"/>
      <c r="I735" s="101"/>
      <c r="J735" s="101"/>
      <c r="K735" s="96"/>
      <c r="L735" s="96"/>
      <c r="M735" s="97"/>
      <c r="N735" s="97"/>
      <c r="O735" s="97"/>
      <c r="P735" s="97"/>
      <c r="Q735" s="98"/>
      <c r="R735" s="99"/>
      <c r="S735" s="96"/>
      <c r="T735" s="92"/>
      <c r="U735" s="93"/>
    </row>
    <row r="736">
      <c r="A736" s="31"/>
      <c r="B736" s="94"/>
      <c r="C736" s="94"/>
      <c r="D736" s="94"/>
      <c r="E736" s="94"/>
      <c r="F736" s="94"/>
      <c r="G736" s="100"/>
      <c r="H736" s="100"/>
      <c r="I736" s="101"/>
      <c r="J736" s="101"/>
      <c r="K736" s="96"/>
      <c r="L736" s="96"/>
      <c r="M736" s="97"/>
      <c r="N736" s="97"/>
      <c r="O736" s="97"/>
      <c r="P736" s="97"/>
      <c r="Q736" s="98"/>
      <c r="R736" s="99"/>
      <c r="S736" s="96"/>
      <c r="T736" s="92"/>
      <c r="U736" s="93"/>
    </row>
    <row r="737">
      <c r="A737" s="31"/>
      <c r="B737" s="94"/>
      <c r="C737" s="94"/>
      <c r="D737" s="94"/>
      <c r="E737" s="94"/>
      <c r="F737" s="94"/>
      <c r="G737" s="100"/>
      <c r="H737" s="100"/>
      <c r="I737" s="101"/>
      <c r="J737" s="101"/>
      <c r="K737" s="96"/>
      <c r="L737" s="96"/>
      <c r="M737" s="97"/>
      <c r="N737" s="97"/>
      <c r="O737" s="97"/>
      <c r="P737" s="97"/>
      <c r="Q737" s="98"/>
      <c r="R737" s="99"/>
      <c r="S737" s="96"/>
      <c r="T737" s="92"/>
      <c r="U737" s="93"/>
    </row>
    <row r="738">
      <c r="A738" s="31"/>
      <c r="B738" s="94"/>
      <c r="C738" s="94"/>
      <c r="D738" s="94"/>
      <c r="E738" s="94"/>
      <c r="F738" s="94"/>
      <c r="G738" s="100"/>
      <c r="H738" s="100"/>
      <c r="I738" s="101"/>
      <c r="J738" s="101"/>
      <c r="K738" s="96"/>
      <c r="L738" s="96"/>
      <c r="M738" s="97"/>
      <c r="N738" s="97"/>
      <c r="O738" s="97"/>
      <c r="P738" s="97"/>
      <c r="Q738" s="98"/>
      <c r="R738" s="99"/>
      <c r="S738" s="96"/>
      <c r="T738" s="92"/>
      <c r="U738" s="93"/>
    </row>
    <row r="739">
      <c r="A739" s="31"/>
      <c r="B739" s="94"/>
      <c r="C739" s="94"/>
      <c r="D739" s="94"/>
      <c r="E739" s="94"/>
      <c r="F739" s="94"/>
      <c r="G739" s="100"/>
      <c r="H739" s="100"/>
      <c r="I739" s="101"/>
      <c r="J739" s="101"/>
      <c r="K739" s="96"/>
      <c r="L739" s="96"/>
      <c r="M739" s="97"/>
      <c r="N739" s="97"/>
      <c r="O739" s="97"/>
      <c r="P739" s="97"/>
      <c r="Q739" s="98"/>
      <c r="R739" s="99"/>
      <c r="S739" s="96"/>
      <c r="T739" s="92"/>
      <c r="U739" s="93"/>
    </row>
    <row r="740">
      <c r="A740" s="31"/>
      <c r="B740" s="94"/>
      <c r="C740" s="94"/>
      <c r="D740" s="94"/>
      <c r="E740" s="94"/>
      <c r="F740" s="94"/>
      <c r="G740" s="100"/>
      <c r="H740" s="100"/>
      <c r="I740" s="101"/>
      <c r="J740" s="101"/>
      <c r="K740" s="96"/>
      <c r="L740" s="96"/>
      <c r="M740" s="97"/>
      <c r="N740" s="97"/>
      <c r="O740" s="97"/>
      <c r="P740" s="97"/>
      <c r="Q740" s="98"/>
      <c r="R740" s="99"/>
      <c r="S740" s="96"/>
      <c r="T740" s="92"/>
      <c r="U740" s="93"/>
    </row>
    <row r="741">
      <c r="A741" s="31"/>
      <c r="B741" s="94"/>
      <c r="C741" s="94"/>
      <c r="D741" s="94"/>
      <c r="E741" s="94"/>
      <c r="F741" s="94"/>
      <c r="G741" s="100"/>
      <c r="H741" s="100"/>
      <c r="I741" s="101"/>
      <c r="J741" s="101"/>
      <c r="K741" s="96"/>
      <c r="L741" s="96"/>
      <c r="M741" s="97"/>
      <c r="N741" s="97"/>
      <c r="O741" s="97"/>
      <c r="P741" s="97"/>
      <c r="Q741" s="98"/>
      <c r="R741" s="99"/>
      <c r="S741" s="96"/>
      <c r="T741" s="92"/>
      <c r="U741" s="93"/>
    </row>
    <row r="742">
      <c r="A742" s="31"/>
      <c r="B742" s="94"/>
      <c r="C742" s="94"/>
      <c r="D742" s="94"/>
      <c r="E742" s="94"/>
      <c r="F742" s="94"/>
      <c r="G742" s="100"/>
      <c r="H742" s="100"/>
      <c r="I742" s="101"/>
      <c r="J742" s="101"/>
      <c r="K742" s="96"/>
      <c r="L742" s="96"/>
      <c r="M742" s="97"/>
      <c r="N742" s="97"/>
      <c r="O742" s="97"/>
      <c r="P742" s="97"/>
      <c r="Q742" s="98"/>
      <c r="R742" s="99"/>
      <c r="S742" s="96"/>
      <c r="T742" s="92"/>
      <c r="U742" s="93"/>
    </row>
    <row r="743">
      <c r="A743" s="31"/>
      <c r="B743" s="94"/>
      <c r="C743" s="94"/>
      <c r="D743" s="94"/>
      <c r="E743" s="94"/>
      <c r="F743" s="94"/>
      <c r="G743" s="100"/>
      <c r="H743" s="100"/>
      <c r="I743" s="101"/>
      <c r="J743" s="101"/>
      <c r="K743" s="96"/>
      <c r="L743" s="96"/>
      <c r="M743" s="97"/>
      <c r="N743" s="97"/>
      <c r="O743" s="97"/>
      <c r="P743" s="97"/>
      <c r="Q743" s="98"/>
      <c r="R743" s="99"/>
      <c r="S743" s="96"/>
      <c r="T743" s="92"/>
      <c r="U743" s="93"/>
    </row>
    <row r="744">
      <c r="A744" s="31"/>
      <c r="B744" s="94"/>
      <c r="C744" s="94"/>
      <c r="D744" s="94"/>
      <c r="E744" s="94"/>
      <c r="F744" s="94"/>
      <c r="G744" s="100"/>
      <c r="H744" s="100"/>
      <c r="I744" s="101"/>
      <c r="J744" s="101"/>
      <c r="K744" s="96"/>
      <c r="L744" s="96"/>
      <c r="M744" s="97"/>
      <c r="N744" s="97"/>
      <c r="O744" s="97"/>
      <c r="P744" s="97"/>
      <c r="Q744" s="98"/>
      <c r="R744" s="99"/>
      <c r="S744" s="96"/>
      <c r="T744" s="92"/>
      <c r="U744" s="93"/>
    </row>
    <row r="745">
      <c r="A745" s="31"/>
      <c r="B745" s="94"/>
      <c r="C745" s="94"/>
      <c r="D745" s="94"/>
      <c r="E745" s="94"/>
      <c r="F745" s="94"/>
      <c r="G745" s="100"/>
      <c r="H745" s="100"/>
      <c r="I745" s="101"/>
      <c r="J745" s="101"/>
      <c r="K745" s="96"/>
      <c r="L745" s="96"/>
      <c r="M745" s="97"/>
      <c r="N745" s="97"/>
      <c r="O745" s="97"/>
      <c r="P745" s="97"/>
      <c r="Q745" s="98"/>
      <c r="R745" s="99"/>
      <c r="S745" s="96"/>
      <c r="T745" s="92"/>
      <c r="U745" s="93"/>
    </row>
    <row r="746">
      <c r="A746" s="31"/>
      <c r="B746" s="94"/>
      <c r="C746" s="94"/>
      <c r="D746" s="94"/>
      <c r="E746" s="94"/>
      <c r="F746" s="94"/>
      <c r="G746" s="100"/>
      <c r="H746" s="100"/>
      <c r="I746" s="101"/>
      <c r="J746" s="101"/>
      <c r="K746" s="96"/>
      <c r="L746" s="96"/>
      <c r="M746" s="97"/>
      <c r="N746" s="97"/>
      <c r="O746" s="97"/>
      <c r="P746" s="97"/>
      <c r="Q746" s="98"/>
      <c r="R746" s="99"/>
      <c r="S746" s="96"/>
      <c r="T746" s="92"/>
      <c r="U746" s="93"/>
    </row>
    <row r="747">
      <c r="A747" s="31"/>
      <c r="B747" s="94"/>
      <c r="C747" s="94"/>
      <c r="D747" s="94"/>
      <c r="E747" s="94"/>
      <c r="F747" s="94"/>
      <c r="G747" s="100"/>
      <c r="H747" s="100"/>
      <c r="I747" s="101"/>
      <c r="J747" s="101"/>
      <c r="K747" s="96"/>
      <c r="L747" s="96"/>
      <c r="M747" s="97"/>
      <c r="N747" s="97"/>
      <c r="O747" s="97"/>
      <c r="P747" s="97"/>
      <c r="Q747" s="98"/>
      <c r="R747" s="99"/>
      <c r="S747" s="96"/>
      <c r="T747" s="92"/>
      <c r="U747" s="93"/>
    </row>
    <row r="748">
      <c r="A748" s="31"/>
      <c r="B748" s="94"/>
      <c r="C748" s="94"/>
      <c r="D748" s="94"/>
      <c r="E748" s="94"/>
      <c r="F748" s="94"/>
      <c r="G748" s="100"/>
      <c r="H748" s="100"/>
      <c r="I748" s="101"/>
      <c r="J748" s="101"/>
      <c r="K748" s="96"/>
      <c r="L748" s="96"/>
      <c r="M748" s="97"/>
      <c r="N748" s="97"/>
      <c r="O748" s="97"/>
      <c r="P748" s="97"/>
      <c r="Q748" s="98"/>
      <c r="R748" s="99"/>
      <c r="S748" s="96"/>
      <c r="T748" s="92"/>
      <c r="U748" s="93"/>
    </row>
    <row r="749">
      <c r="A749" s="31"/>
      <c r="B749" s="94"/>
      <c r="C749" s="94"/>
      <c r="D749" s="94"/>
      <c r="E749" s="94"/>
      <c r="F749" s="94"/>
      <c r="G749" s="100"/>
      <c r="H749" s="100"/>
      <c r="I749" s="101"/>
      <c r="J749" s="101"/>
      <c r="K749" s="96"/>
      <c r="L749" s="96"/>
      <c r="M749" s="97"/>
      <c r="N749" s="97"/>
      <c r="O749" s="97"/>
      <c r="P749" s="97"/>
      <c r="Q749" s="98"/>
      <c r="R749" s="99"/>
      <c r="S749" s="96"/>
      <c r="T749" s="92"/>
      <c r="U749" s="93"/>
    </row>
    <row r="750">
      <c r="A750" s="31"/>
      <c r="B750" s="94"/>
      <c r="C750" s="94"/>
      <c r="D750" s="94"/>
      <c r="E750" s="94"/>
      <c r="F750" s="94"/>
      <c r="G750" s="100"/>
      <c r="H750" s="100"/>
      <c r="I750" s="101"/>
      <c r="J750" s="101"/>
      <c r="K750" s="96"/>
      <c r="L750" s="96"/>
      <c r="M750" s="97"/>
      <c r="N750" s="97"/>
      <c r="O750" s="97"/>
      <c r="P750" s="97"/>
      <c r="Q750" s="98"/>
      <c r="R750" s="99"/>
      <c r="S750" s="96"/>
      <c r="T750" s="92"/>
      <c r="U750" s="93"/>
    </row>
    <row r="751">
      <c r="A751" s="31"/>
      <c r="B751" s="94"/>
      <c r="C751" s="94"/>
      <c r="D751" s="94"/>
      <c r="E751" s="94"/>
      <c r="F751" s="94"/>
      <c r="G751" s="100"/>
      <c r="H751" s="100"/>
      <c r="I751" s="101"/>
      <c r="J751" s="101"/>
      <c r="K751" s="96"/>
      <c r="L751" s="96"/>
      <c r="M751" s="97"/>
      <c r="N751" s="97"/>
      <c r="O751" s="97"/>
      <c r="P751" s="97"/>
      <c r="Q751" s="98"/>
      <c r="R751" s="99"/>
      <c r="S751" s="96"/>
      <c r="T751" s="92"/>
      <c r="U751" s="93"/>
    </row>
    <row r="752">
      <c r="A752" s="31"/>
      <c r="B752" s="94"/>
      <c r="C752" s="94"/>
      <c r="D752" s="94"/>
      <c r="E752" s="94"/>
      <c r="F752" s="94"/>
      <c r="G752" s="100"/>
      <c r="H752" s="100"/>
      <c r="I752" s="101"/>
      <c r="J752" s="101"/>
      <c r="K752" s="96"/>
      <c r="L752" s="96"/>
      <c r="M752" s="97"/>
      <c r="N752" s="97"/>
      <c r="O752" s="97"/>
      <c r="P752" s="97"/>
      <c r="Q752" s="98"/>
      <c r="R752" s="99"/>
      <c r="S752" s="96"/>
      <c r="T752" s="92"/>
      <c r="U752" s="93"/>
    </row>
    <row r="753">
      <c r="A753" s="31"/>
      <c r="B753" s="94"/>
      <c r="C753" s="94"/>
      <c r="D753" s="94"/>
      <c r="E753" s="94"/>
      <c r="F753" s="94"/>
      <c r="G753" s="100"/>
      <c r="H753" s="100"/>
      <c r="I753" s="101"/>
      <c r="J753" s="101"/>
      <c r="K753" s="96"/>
      <c r="L753" s="96"/>
      <c r="M753" s="97"/>
      <c r="N753" s="97"/>
      <c r="O753" s="97"/>
      <c r="P753" s="97"/>
      <c r="Q753" s="98"/>
      <c r="R753" s="99"/>
      <c r="S753" s="96"/>
      <c r="T753" s="92"/>
      <c r="U753" s="93"/>
    </row>
    <row r="754">
      <c r="A754" s="31"/>
      <c r="B754" s="94"/>
      <c r="C754" s="94"/>
      <c r="D754" s="94"/>
      <c r="E754" s="94"/>
      <c r="F754" s="94"/>
      <c r="G754" s="100"/>
      <c r="H754" s="100"/>
      <c r="I754" s="101"/>
      <c r="J754" s="101"/>
      <c r="K754" s="96"/>
      <c r="L754" s="96"/>
      <c r="M754" s="97"/>
      <c r="N754" s="97"/>
      <c r="O754" s="97"/>
      <c r="P754" s="97"/>
      <c r="Q754" s="98"/>
      <c r="R754" s="99"/>
      <c r="S754" s="96"/>
      <c r="T754" s="92"/>
      <c r="U754" s="93"/>
    </row>
    <row r="755">
      <c r="A755" s="31"/>
      <c r="B755" s="94"/>
      <c r="C755" s="94"/>
      <c r="D755" s="94"/>
      <c r="E755" s="94"/>
      <c r="F755" s="94"/>
      <c r="G755" s="100"/>
      <c r="H755" s="100"/>
      <c r="I755" s="101"/>
      <c r="J755" s="101"/>
      <c r="K755" s="96"/>
      <c r="L755" s="96"/>
      <c r="M755" s="97"/>
      <c r="N755" s="97"/>
      <c r="O755" s="97"/>
      <c r="P755" s="97"/>
      <c r="Q755" s="98"/>
      <c r="R755" s="99"/>
      <c r="S755" s="96"/>
      <c r="T755" s="92"/>
      <c r="U755" s="93"/>
    </row>
    <row r="756">
      <c r="A756" s="31"/>
      <c r="B756" s="94"/>
      <c r="C756" s="94"/>
      <c r="D756" s="94"/>
      <c r="E756" s="94"/>
      <c r="F756" s="94"/>
      <c r="G756" s="100"/>
      <c r="H756" s="100"/>
      <c r="I756" s="101"/>
      <c r="J756" s="101"/>
      <c r="K756" s="96"/>
      <c r="L756" s="96"/>
      <c r="M756" s="97"/>
      <c r="N756" s="97"/>
      <c r="O756" s="97"/>
      <c r="P756" s="97"/>
      <c r="Q756" s="98"/>
      <c r="R756" s="99"/>
      <c r="S756" s="96"/>
      <c r="T756" s="92"/>
      <c r="U756" s="93"/>
    </row>
    <row r="757">
      <c r="A757" s="31"/>
      <c r="B757" s="94"/>
      <c r="C757" s="94"/>
      <c r="D757" s="94"/>
      <c r="E757" s="94"/>
      <c r="F757" s="94"/>
      <c r="G757" s="100"/>
      <c r="H757" s="100"/>
      <c r="I757" s="101"/>
      <c r="J757" s="101"/>
      <c r="K757" s="96"/>
      <c r="L757" s="96"/>
      <c r="M757" s="97"/>
      <c r="N757" s="97"/>
      <c r="O757" s="97"/>
      <c r="P757" s="97"/>
      <c r="Q757" s="98"/>
      <c r="R757" s="99"/>
      <c r="S757" s="96"/>
      <c r="T757" s="92"/>
      <c r="U757" s="93"/>
    </row>
    <row r="758">
      <c r="A758" s="31"/>
      <c r="B758" s="94"/>
      <c r="C758" s="94"/>
      <c r="D758" s="94"/>
      <c r="E758" s="94"/>
      <c r="F758" s="94"/>
      <c r="G758" s="100"/>
      <c r="H758" s="100"/>
      <c r="I758" s="101"/>
      <c r="J758" s="101"/>
      <c r="K758" s="96"/>
      <c r="L758" s="96"/>
      <c r="M758" s="97"/>
      <c r="N758" s="97"/>
      <c r="O758" s="97"/>
      <c r="P758" s="97"/>
      <c r="Q758" s="98"/>
      <c r="R758" s="99"/>
      <c r="S758" s="96"/>
      <c r="T758" s="92"/>
      <c r="U758" s="93"/>
    </row>
    <row r="759">
      <c r="A759" s="31"/>
      <c r="B759" s="94"/>
      <c r="C759" s="94"/>
      <c r="D759" s="94"/>
      <c r="E759" s="94"/>
      <c r="F759" s="94"/>
      <c r="G759" s="100"/>
      <c r="H759" s="100"/>
      <c r="I759" s="101"/>
      <c r="J759" s="101"/>
      <c r="K759" s="96"/>
      <c r="L759" s="96"/>
      <c r="M759" s="97"/>
      <c r="N759" s="97"/>
      <c r="O759" s="97"/>
      <c r="P759" s="97"/>
      <c r="Q759" s="98"/>
      <c r="R759" s="99"/>
      <c r="S759" s="96"/>
      <c r="T759" s="92"/>
      <c r="U759" s="93"/>
    </row>
    <row r="760">
      <c r="A760" s="31"/>
      <c r="B760" s="94"/>
      <c r="C760" s="94"/>
      <c r="D760" s="94"/>
      <c r="E760" s="94"/>
      <c r="F760" s="94"/>
      <c r="G760" s="100"/>
      <c r="H760" s="100"/>
      <c r="I760" s="101"/>
      <c r="J760" s="101"/>
      <c r="K760" s="96"/>
      <c r="L760" s="96"/>
      <c r="M760" s="97"/>
      <c r="N760" s="97"/>
      <c r="O760" s="97"/>
      <c r="P760" s="97"/>
      <c r="Q760" s="98"/>
      <c r="R760" s="99"/>
      <c r="S760" s="96"/>
      <c r="T760" s="92"/>
      <c r="U760" s="93"/>
    </row>
    <row r="761">
      <c r="A761" s="31"/>
      <c r="B761" s="94"/>
      <c r="C761" s="94"/>
      <c r="D761" s="94"/>
      <c r="E761" s="94"/>
      <c r="F761" s="94"/>
      <c r="G761" s="100"/>
      <c r="H761" s="100"/>
      <c r="I761" s="101"/>
      <c r="J761" s="101"/>
      <c r="K761" s="96"/>
      <c r="L761" s="96"/>
      <c r="M761" s="97"/>
      <c r="N761" s="97"/>
      <c r="O761" s="97"/>
      <c r="P761" s="97"/>
      <c r="Q761" s="98"/>
      <c r="R761" s="99"/>
      <c r="S761" s="96"/>
      <c r="T761" s="92"/>
      <c r="U761" s="93"/>
    </row>
    <row r="762">
      <c r="A762" s="31"/>
      <c r="B762" s="94"/>
      <c r="C762" s="94"/>
      <c r="D762" s="94"/>
      <c r="E762" s="94"/>
      <c r="F762" s="94"/>
      <c r="G762" s="100"/>
      <c r="H762" s="100"/>
      <c r="I762" s="101"/>
      <c r="J762" s="101"/>
      <c r="K762" s="96"/>
      <c r="L762" s="96"/>
      <c r="M762" s="97"/>
      <c r="N762" s="97"/>
      <c r="O762" s="97"/>
      <c r="P762" s="97"/>
      <c r="Q762" s="98"/>
      <c r="R762" s="99"/>
      <c r="S762" s="96"/>
      <c r="T762" s="92"/>
      <c r="U762" s="93"/>
    </row>
    <row r="763">
      <c r="A763" s="31"/>
      <c r="B763" s="94"/>
      <c r="C763" s="94"/>
      <c r="D763" s="94"/>
      <c r="E763" s="94"/>
      <c r="F763" s="94"/>
      <c r="G763" s="100"/>
      <c r="H763" s="100"/>
      <c r="I763" s="101"/>
      <c r="J763" s="101"/>
      <c r="K763" s="96"/>
      <c r="L763" s="96"/>
      <c r="M763" s="97"/>
      <c r="N763" s="97"/>
      <c r="O763" s="97"/>
      <c r="P763" s="97"/>
      <c r="Q763" s="98"/>
      <c r="R763" s="99"/>
      <c r="S763" s="96"/>
      <c r="T763" s="92"/>
      <c r="U763" s="93"/>
    </row>
    <row r="764">
      <c r="A764" s="31"/>
      <c r="B764" s="94"/>
      <c r="C764" s="94"/>
      <c r="D764" s="94"/>
      <c r="E764" s="94"/>
      <c r="F764" s="94"/>
      <c r="G764" s="100"/>
      <c r="H764" s="100"/>
      <c r="I764" s="101"/>
      <c r="J764" s="101"/>
      <c r="K764" s="96"/>
      <c r="L764" s="96"/>
      <c r="M764" s="97"/>
      <c r="N764" s="97"/>
      <c r="O764" s="97"/>
      <c r="P764" s="97"/>
      <c r="Q764" s="98"/>
      <c r="R764" s="99"/>
      <c r="S764" s="96"/>
      <c r="T764" s="92"/>
      <c r="U764" s="93"/>
    </row>
    <row r="765">
      <c r="A765" s="31"/>
      <c r="B765" s="94"/>
      <c r="C765" s="94"/>
      <c r="D765" s="94"/>
      <c r="E765" s="94"/>
      <c r="F765" s="94"/>
      <c r="G765" s="100"/>
      <c r="H765" s="100"/>
      <c r="I765" s="101"/>
      <c r="J765" s="101"/>
      <c r="K765" s="96"/>
      <c r="L765" s="96"/>
      <c r="M765" s="97"/>
      <c r="N765" s="97"/>
      <c r="O765" s="97"/>
      <c r="P765" s="97"/>
      <c r="Q765" s="98"/>
      <c r="R765" s="99"/>
      <c r="S765" s="96"/>
      <c r="T765" s="92"/>
      <c r="U765" s="93"/>
    </row>
    <row r="766">
      <c r="A766" s="31"/>
      <c r="B766" s="94"/>
      <c r="C766" s="94"/>
      <c r="D766" s="94"/>
      <c r="E766" s="94"/>
      <c r="F766" s="94"/>
      <c r="G766" s="100"/>
      <c r="H766" s="100"/>
      <c r="I766" s="101"/>
      <c r="J766" s="101"/>
      <c r="K766" s="96"/>
      <c r="L766" s="96"/>
      <c r="M766" s="97"/>
      <c r="N766" s="97"/>
      <c r="O766" s="97"/>
      <c r="P766" s="97"/>
      <c r="Q766" s="98"/>
      <c r="R766" s="99"/>
      <c r="S766" s="96"/>
      <c r="T766" s="92"/>
      <c r="U766" s="93"/>
    </row>
    <row r="767">
      <c r="A767" s="31"/>
      <c r="B767" s="94"/>
      <c r="C767" s="94"/>
      <c r="D767" s="94"/>
      <c r="E767" s="94"/>
      <c r="F767" s="94"/>
      <c r="G767" s="100"/>
      <c r="H767" s="100"/>
      <c r="I767" s="101"/>
      <c r="J767" s="101"/>
      <c r="K767" s="96"/>
      <c r="L767" s="96"/>
      <c r="M767" s="97"/>
      <c r="N767" s="97"/>
      <c r="O767" s="97"/>
      <c r="P767" s="97"/>
      <c r="Q767" s="98"/>
      <c r="R767" s="99"/>
      <c r="S767" s="96"/>
      <c r="T767" s="92"/>
      <c r="U767" s="93"/>
    </row>
  </sheetData>
  <mergeCells count="3">
    <mergeCell ref="B4:B26"/>
    <mergeCell ref="D25:L25"/>
    <mergeCell ref="D30:J30"/>
  </mergeCells>
  <conditionalFormatting sqref="K4:L4 K11:L19">
    <cfRule type="cellIs" dxfId="0" priority="1" operator="equal">
      <formula>0</formula>
    </cfRule>
  </conditionalFormatting>
  <conditionalFormatting sqref="A1:A767">
    <cfRule type="containsText" dxfId="1" priority="2" operator="containsText" text="x">
      <formula>NOT(ISERROR(SEARCH(("x"),(A1))))</formula>
    </cfRule>
  </conditionalFormatting>
  <conditionalFormatting sqref="M1 N1:O767 P1:P5 Q1:R4 S1:S767 M3:M767 F5 J5:J7 E6:E7 P7:P767 Q9 Q11:R19 Q24:R767">
    <cfRule type="cellIs" dxfId="2" priority="3" operator="equal">
      <formula>"r"</formula>
    </cfRule>
  </conditionalFormatting>
  <conditionalFormatting sqref="M1 N1:O767 P1:P5 Q1:R4 S1:S767 M3:M767 F5 J5:J7 E6:E7 P7:P767 Q9 Q11:R19 Q24:R767">
    <cfRule type="cellIs" dxfId="3" priority="4" operator="equal">
      <formula>"y"</formula>
    </cfRule>
  </conditionalFormatting>
  <conditionalFormatting sqref="M1 N1:O767 P1:P5 Q1:R4 S1:S767 M3:M767 F5 J5:J7 E6:E7 P7:P767 Q9 Q11:R19 Q24:R767">
    <cfRule type="cellIs" dxfId="4" priority="5" operator="equal">
      <formula>"g"</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ySplit="2.0" topLeftCell="A3" activePane="bottomLeft" state="frozen"/>
      <selection activeCell="B4" sqref="B4" pane="bottomLeft"/>
    </sheetView>
  </sheetViews>
  <sheetFormatPr customHeight="1" defaultColWidth="17.29" defaultRowHeight="15.0"/>
  <cols>
    <col customWidth="1" min="1" max="1" width="2.43"/>
    <col customWidth="1" min="2" max="2" width="13.14"/>
    <col customWidth="1" min="3" max="3" width="38.29"/>
    <col customWidth="1" min="4" max="4" width="11.86"/>
    <col customWidth="1" min="5" max="5" width="9.43"/>
    <col customWidth="1" min="6" max="6" width="13.57"/>
    <col customWidth="1" min="7" max="8" width="7.43"/>
    <col customWidth="1" min="9" max="9" width="8.86"/>
    <col customWidth="1" min="10" max="12" width="7.57"/>
    <col customWidth="1" min="13" max="13" width="8.29"/>
    <col customWidth="1" min="14" max="14" width="7.71"/>
    <col customWidth="1" min="15" max="15" width="9.14"/>
    <col customWidth="1" min="16" max="17" width="5.0"/>
    <col customWidth="1" min="18" max="18" width="5.86"/>
    <col customWidth="1" min="19" max="19" width="2.14"/>
    <col customWidth="1" min="20" max="20" width="3.29"/>
    <col customWidth="1" min="21" max="21" width="11.43"/>
    <col customWidth="1" min="22" max="22" width="12.29"/>
    <col customWidth="1" min="23" max="23" width="4.57"/>
  </cols>
  <sheetData>
    <row r="1" ht="11.25" customHeight="1">
      <c r="A1" s="1"/>
      <c r="B1" s="2"/>
      <c r="C1" s="3"/>
      <c r="D1" s="3"/>
      <c r="E1" s="3"/>
      <c r="F1" s="3"/>
      <c r="G1" s="3"/>
      <c r="H1" s="3"/>
      <c r="I1" s="4"/>
      <c r="J1" s="4"/>
      <c r="K1" s="4"/>
      <c r="L1" s="4"/>
      <c r="M1" s="4"/>
      <c r="N1" s="5"/>
      <c r="O1" s="5"/>
      <c r="P1" s="5"/>
      <c r="Q1" s="6"/>
      <c r="R1" s="7"/>
      <c r="S1" s="4"/>
      <c r="T1" s="8"/>
      <c r="U1" s="9"/>
      <c r="V1" s="9"/>
      <c r="W1" s="9"/>
    </row>
    <row r="2" ht="13.5" customHeight="1">
      <c r="A2" s="10"/>
      <c r="B2" s="11" t="s">
        <v>0</v>
      </c>
      <c r="C2" s="11" t="s">
        <v>1</v>
      </c>
      <c r="D2" s="12" t="s">
        <v>2</v>
      </c>
      <c r="E2" s="12" t="s">
        <v>3</v>
      </c>
      <c r="F2" s="12" t="s">
        <v>4</v>
      </c>
      <c r="G2" s="12" t="s">
        <v>5</v>
      </c>
      <c r="H2" s="12" t="s">
        <v>6</v>
      </c>
      <c r="I2" s="13" t="s">
        <v>7</v>
      </c>
      <c r="J2" s="13" t="s">
        <v>36</v>
      </c>
      <c r="K2" s="14" t="s">
        <v>9</v>
      </c>
      <c r="L2" s="14" t="s">
        <v>10</v>
      </c>
      <c r="M2" s="15" t="s">
        <v>11</v>
      </c>
      <c r="N2" s="16" t="s">
        <v>12</v>
      </c>
      <c r="O2" s="16" t="s">
        <v>13</v>
      </c>
      <c r="P2" s="16" t="s">
        <v>14</v>
      </c>
      <c r="Q2" s="17" t="s">
        <v>15</v>
      </c>
      <c r="R2" s="18" t="s">
        <v>16</v>
      </c>
      <c r="S2" s="4"/>
      <c r="T2" s="19"/>
      <c r="U2" s="20"/>
      <c r="V2" s="20"/>
      <c r="W2" s="20"/>
    </row>
    <row r="3" ht="9.75" customHeight="1">
      <c r="A3" s="21"/>
      <c r="B3" s="22"/>
      <c r="C3" s="22"/>
      <c r="D3" s="23"/>
      <c r="E3" s="23"/>
      <c r="F3" s="23"/>
      <c r="G3" s="24"/>
      <c r="H3" s="24"/>
      <c r="I3" s="25"/>
      <c r="J3" s="25"/>
      <c r="K3" s="26"/>
      <c r="L3" s="26"/>
      <c r="M3" s="26"/>
      <c r="N3" s="27"/>
      <c r="O3" s="27"/>
      <c r="P3" s="27"/>
      <c r="Q3" s="28"/>
      <c r="R3" s="29"/>
      <c r="S3" s="26"/>
      <c r="T3" s="19"/>
      <c r="U3" s="30"/>
      <c r="V3" s="30"/>
      <c r="W3" s="30"/>
    </row>
    <row r="4" ht="8.25" customHeight="1">
      <c r="A4" s="31"/>
      <c r="B4" s="32" t="s">
        <v>37</v>
      </c>
      <c r="C4" s="33"/>
      <c r="D4" s="34"/>
      <c r="E4" s="34"/>
      <c r="F4" s="34"/>
      <c r="G4" s="34"/>
      <c r="H4" s="34"/>
      <c r="I4" s="35"/>
      <c r="J4" s="35"/>
      <c r="K4" s="36"/>
      <c r="L4" s="36"/>
      <c r="M4" s="102"/>
      <c r="N4" s="34"/>
      <c r="O4" s="34"/>
      <c r="P4" s="34"/>
      <c r="Q4" s="37"/>
      <c r="R4" s="38"/>
      <c r="S4" s="39"/>
      <c r="T4" s="19"/>
      <c r="U4" s="30"/>
      <c r="V4" s="30"/>
      <c r="W4" s="30"/>
    </row>
    <row r="5" ht="8.25" customHeight="1">
      <c r="A5" s="40"/>
      <c r="B5" s="41"/>
      <c r="C5" s="103" t="s">
        <v>18</v>
      </c>
      <c r="D5" s="104" t="s">
        <v>38</v>
      </c>
      <c r="E5" s="105"/>
      <c r="G5" s="106"/>
      <c r="H5" s="103" t="s">
        <v>20</v>
      </c>
      <c r="I5" s="107" t="s">
        <v>39</v>
      </c>
      <c r="J5" s="49" t="s">
        <v>40</v>
      </c>
      <c r="M5" s="103" t="s">
        <v>41</v>
      </c>
      <c r="N5" s="108" t="s">
        <v>24</v>
      </c>
      <c r="O5" s="49" t="s">
        <v>40</v>
      </c>
      <c r="P5" s="53"/>
      <c r="Q5" s="54"/>
      <c r="R5" s="55"/>
      <c r="S5" s="56"/>
      <c r="T5" s="19"/>
      <c r="U5" s="30"/>
      <c r="V5" s="30"/>
      <c r="W5" s="30"/>
    </row>
    <row r="6" ht="8.25" customHeight="1">
      <c r="A6" s="40"/>
      <c r="B6" s="41"/>
      <c r="C6" s="109" t="s">
        <v>21</v>
      </c>
      <c r="D6" s="110">
        <v>42669.0</v>
      </c>
      <c r="E6" s="49" t="s">
        <v>40</v>
      </c>
      <c r="G6" s="106"/>
      <c r="H6" s="111" t="s">
        <v>23</v>
      </c>
      <c r="I6" s="108" t="s">
        <v>42</v>
      </c>
      <c r="J6" s="49" t="s">
        <v>40</v>
      </c>
      <c r="M6" s="111" t="s">
        <v>43</v>
      </c>
      <c r="N6" s="110">
        <v>42668.0</v>
      </c>
      <c r="O6" s="49" t="s">
        <v>40</v>
      </c>
      <c r="P6" s="53"/>
      <c r="Q6" s="54"/>
      <c r="R6" s="55"/>
      <c r="S6" s="56"/>
      <c r="T6" s="19"/>
      <c r="U6" s="30"/>
      <c r="V6" s="30"/>
      <c r="W6" s="30"/>
    </row>
    <row r="7" ht="8.25" customHeight="1">
      <c r="A7" s="40"/>
      <c r="B7" s="41"/>
      <c r="C7" s="111" t="s">
        <v>25</v>
      </c>
      <c r="D7" s="110">
        <v>42669.0</v>
      </c>
      <c r="E7" s="49" t="s">
        <v>44</v>
      </c>
      <c r="G7" s="106"/>
      <c r="H7" s="111" t="s">
        <v>26</v>
      </c>
      <c r="I7" s="108" t="s">
        <v>42</v>
      </c>
      <c r="J7" s="49" t="s">
        <v>40</v>
      </c>
      <c r="M7" s="111" t="s">
        <v>45</v>
      </c>
      <c r="N7" s="112">
        <v>42668.0</v>
      </c>
      <c r="O7" s="49" t="s">
        <v>40</v>
      </c>
      <c r="P7" s="53"/>
      <c r="Q7" s="54"/>
      <c r="R7" s="55"/>
      <c r="S7" s="56"/>
      <c r="T7" s="19"/>
      <c r="U7" s="113" t="s">
        <v>46</v>
      </c>
      <c r="V7" s="113" t="s">
        <v>47</v>
      </c>
      <c r="W7" s="30"/>
    </row>
    <row r="8" ht="8.25" customHeight="1">
      <c r="A8" s="40"/>
      <c r="B8" s="41"/>
      <c r="C8" s="111"/>
      <c r="D8" s="114"/>
      <c r="E8" s="52"/>
      <c r="G8" s="106"/>
      <c r="H8" s="111"/>
      <c r="I8" s="115"/>
      <c r="J8" s="52"/>
      <c r="L8" s="53"/>
      <c r="M8" s="52"/>
      <c r="N8" s="53"/>
      <c r="O8" s="53"/>
      <c r="P8" s="53"/>
      <c r="Q8" s="54"/>
      <c r="R8" s="55"/>
      <c r="S8" s="56"/>
      <c r="T8" s="19"/>
      <c r="U8" s="30"/>
      <c r="V8" s="30"/>
      <c r="W8" s="30"/>
    </row>
    <row r="9" ht="8.25" customHeight="1">
      <c r="A9" s="40"/>
      <c r="B9" s="41"/>
      <c r="C9" s="52"/>
      <c r="D9" s="53"/>
      <c r="E9" s="53"/>
      <c r="F9" s="53"/>
      <c r="G9" s="53"/>
      <c r="H9" s="53"/>
      <c r="I9" s="71"/>
      <c r="J9" s="71"/>
      <c r="K9" s="71"/>
      <c r="L9" s="71"/>
      <c r="M9" s="52"/>
      <c r="N9" s="68" t="str">
        <f t="shared" ref="N9:Q9" si="1">sum(N10:N18)</f>
        <v>#REF!</v>
      </c>
      <c r="O9" s="68" t="str">
        <f t="shared" si="1"/>
        <v>#REF!</v>
      </c>
      <c r="P9" s="68" t="str">
        <f t="shared" si="1"/>
        <v>#REF!</v>
      </c>
      <c r="Q9" s="116" t="str">
        <f t="shared" si="1"/>
        <v>#REF!</v>
      </c>
      <c r="R9" s="55"/>
      <c r="S9" s="56"/>
      <c r="T9" s="19"/>
      <c r="U9" s="117" t="str">
        <f>(P9/N9)-1</f>
        <v>#REF!</v>
      </c>
      <c r="V9" s="117" t="str">
        <f>(P9/O9)-1</f>
        <v>#REF!</v>
      </c>
      <c r="W9" s="30"/>
    </row>
    <row r="10" ht="8.25" customHeight="1">
      <c r="A10" s="40"/>
      <c r="B10" s="41"/>
      <c r="C10" s="52"/>
      <c r="D10" s="53"/>
      <c r="E10" s="53"/>
      <c r="F10" s="53"/>
      <c r="G10" s="53"/>
      <c r="H10" s="53"/>
      <c r="I10" s="71"/>
      <c r="J10" s="71"/>
      <c r="K10" s="71"/>
      <c r="L10" s="71"/>
      <c r="M10" s="52"/>
      <c r="N10" s="53"/>
      <c r="O10" s="53"/>
      <c r="P10" s="53"/>
      <c r="Q10" s="54"/>
      <c r="R10" s="55"/>
      <c r="S10" s="56"/>
      <c r="T10" s="19"/>
      <c r="U10" s="30"/>
      <c r="V10" s="30"/>
      <c r="W10" s="30"/>
    </row>
    <row r="11" ht="8.25" customHeight="1">
      <c r="A11" s="40"/>
      <c r="B11" s="41"/>
      <c r="C11" s="52" t="s">
        <v>48</v>
      </c>
      <c r="D11" s="70" t="str">
        <f t="shared" ref="D11:D16" si="2">vlookup($C11,Master!$A$558:$W$758,3,false)</f>
        <v>#REF!</v>
      </c>
      <c r="E11" s="53" t="str">
        <f t="shared" ref="E11:E16" si="3">vlookup($C11,Master!$A$558:$W$758,16,false)</f>
        <v>#REF!</v>
      </c>
      <c r="F11" s="53" t="str">
        <f t="shared" ref="F11:F16" si="4">vlookup($C11,Master!$A$558:$W$758,6,false)</f>
        <v>#REF!</v>
      </c>
      <c r="G11" s="53" t="str">
        <f t="shared" ref="G11:G16" si="5">vlookup($C11,Master!$A$558:$W$758,7,false)</f>
        <v>#REF!</v>
      </c>
      <c r="H11" s="53" t="str">
        <f t="shared" ref="H11:H16" si="6">vlookup($C11,Master!$A$558:$W$758,8,false)</f>
        <v>#REF!</v>
      </c>
      <c r="I11" s="71" t="str">
        <f t="shared" ref="I11:I16" si="7">vlookup($C11,Master!$A$558:$W$758,23,false)</f>
        <v>#REF!</v>
      </c>
      <c r="J11" s="71" t="str">
        <f t="shared" ref="J11:J16" si="8">vlookup($C11,Master!$A$558:$W$758,24,false)</f>
        <v>#REF!</v>
      </c>
      <c r="K11" s="71" t="str">
        <f t="shared" ref="K11:K16" si="9">vlookup($C11,Master!$A$558:$W$758,30,false)</f>
        <v>#REF!</v>
      </c>
      <c r="L11" s="71" t="str">
        <f t="shared" ref="L11:L16" si="10">vlookup($C11,Master!$A$558:$W$758,31,false)</f>
        <v>#REF!</v>
      </c>
      <c r="M11" s="52"/>
      <c r="N11" s="53" t="str">
        <f t="shared" ref="N11:N16" si="11">vlookup($C11,Master!$A$558:$W$758,34,false)</f>
        <v>#REF!</v>
      </c>
      <c r="O11" s="53" t="str">
        <f t="shared" ref="O11:O16" si="12">vlookup($C11,Master!$A$558:$W$758,35,false)</f>
        <v>#REF!</v>
      </c>
      <c r="P11" s="53" t="str">
        <f t="shared" ref="P11:P16" si="13">vlookup($C11,Master!$A$558:$W$758,33,false)</f>
        <v>#REF!</v>
      </c>
      <c r="Q11" s="54" t="str">
        <f t="shared" ref="Q11:Q16" si="14">N11-P11</f>
        <v>#REF!</v>
      </c>
      <c r="R11" s="55" t="str">
        <f t="shared" ref="R11:R16" si="15">if(N11&lt;&gt;0,Q11/N11,-100%)</f>
        <v>#REF!</v>
      </c>
      <c r="S11" s="56"/>
      <c r="T11" s="19"/>
      <c r="U11" s="117" t="str">
        <f t="shared" ref="U11:U16" si="16">(P11/N11)-1</f>
        <v>#REF!</v>
      </c>
      <c r="V11" s="117" t="str">
        <f t="shared" ref="V11:V16" si="17">(P11/O11)-1</f>
        <v>#REF!</v>
      </c>
      <c r="W11" s="30"/>
    </row>
    <row r="12" ht="8.25" customHeight="1">
      <c r="A12" s="40"/>
      <c r="B12" s="41"/>
      <c r="C12" s="52" t="s">
        <v>49</v>
      </c>
      <c r="D12" s="70" t="str">
        <f t="shared" si="2"/>
        <v>#REF!</v>
      </c>
      <c r="E12" s="53" t="str">
        <f t="shared" si="3"/>
        <v>#REF!</v>
      </c>
      <c r="F12" s="53" t="str">
        <f t="shared" si="4"/>
        <v>#REF!</v>
      </c>
      <c r="G12" s="53" t="str">
        <f t="shared" si="5"/>
        <v>#REF!</v>
      </c>
      <c r="H12" s="53" t="str">
        <f t="shared" si="6"/>
        <v>#REF!</v>
      </c>
      <c r="I12" s="71" t="str">
        <f t="shared" si="7"/>
        <v>#REF!</v>
      </c>
      <c r="J12" s="71" t="str">
        <f t="shared" si="8"/>
        <v>#REF!</v>
      </c>
      <c r="K12" s="71" t="str">
        <f t="shared" si="9"/>
        <v>#REF!</v>
      </c>
      <c r="L12" s="71" t="str">
        <f t="shared" si="10"/>
        <v>#REF!</v>
      </c>
      <c r="M12" s="52"/>
      <c r="N12" s="53" t="str">
        <f t="shared" si="11"/>
        <v>#REF!</v>
      </c>
      <c r="O12" s="53" t="str">
        <f t="shared" si="12"/>
        <v>#REF!</v>
      </c>
      <c r="P12" s="53" t="str">
        <f t="shared" si="13"/>
        <v>#REF!</v>
      </c>
      <c r="Q12" s="54" t="str">
        <f t="shared" si="14"/>
        <v>#REF!</v>
      </c>
      <c r="R12" s="55" t="str">
        <f t="shared" si="15"/>
        <v>#REF!</v>
      </c>
      <c r="S12" s="56"/>
      <c r="T12" s="19"/>
      <c r="U12" s="117" t="str">
        <f t="shared" si="16"/>
        <v>#REF!</v>
      </c>
      <c r="V12" s="117" t="str">
        <f t="shared" si="17"/>
        <v>#REF!</v>
      </c>
      <c r="W12" s="30"/>
    </row>
    <row r="13" ht="8.25" customHeight="1">
      <c r="A13" s="40"/>
      <c r="B13" s="41"/>
      <c r="C13" s="52" t="s">
        <v>50</v>
      </c>
      <c r="D13" s="70" t="str">
        <f t="shared" si="2"/>
        <v>#REF!</v>
      </c>
      <c r="E13" s="53" t="str">
        <f t="shared" si="3"/>
        <v>#REF!</v>
      </c>
      <c r="F13" s="53" t="str">
        <f t="shared" si="4"/>
        <v>#REF!</v>
      </c>
      <c r="G13" s="53" t="str">
        <f t="shared" si="5"/>
        <v>#REF!</v>
      </c>
      <c r="H13" s="53" t="str">
        <f t="shared" si="6"/>
        <v>#REF!</v>
      </c>
      <c r="I13" s="71" t="str">
        <f t="shared" si="7"/>
        <v>#REF!</v>
      </c>
      <c r="J13" s="71" t="str">
        <f t="shared" si="8"/>
        <v>#REF!</v>
      </c>
      <c r="K13" s="71" t="str">
        <f t="shared" si="9"/>
        <v>#REF!</v>
      </c>
      <c r="L13" s="71" t="str">
        <f t="shared" si="10"/>
        <v>#REF!</v>
      </c>
      <c r="M13" s="52"/>
      <c r="N13" s="53" t="str">
        <f t="shared" si="11"/>
        <v>#REF!</v>
      </c>
      <c r="O13" s="53" t="str">
        <f t="shared" si="12"/>
        <v>#REF!</v>
      </c>
      <c r="P13" s="53" t="str">
        <f t="shared" si="13"/>
        <v>#REF!</v>
      </c>
      <c r="Q13" s="54" t="str">
        <f t="shared" si="14"/>
        <v>#REF!</v>
      </c>
      <c r="R13" s="55" t="str">
        <f t="shared" si="15"/>
        <v>#REF!</v>
      </c>
      <c r="S13" s="56"/>
      <c r="T13" s="19"/>
      <c r="U13" s="117" t="str">
        <f t="shared" si="16"/>
        <v>#REF!</v>
      </c>
      <c r="V13" s="117" t="str">
        <f t="shared" si="17"/>
        <v>#REF!</v>
      </c>
      <c r="W13" s="30"/>
    </row>
    <row r="14" ht="8.25" customHeight="1">
      <c r="A14" s="40"/>
      <c r="B14" s="41"/>
      <c r="C14" s="52" t="s">
        <v>51</v>
      </c>
      <c r="D14" s="70" t="str">
        <f t="shared" si="2"/>
        <v>#REF!</v>
      </c>
      <c r="E14" s="53" t="str">
        <f t="shared" si="3"/>
        <v>#REF!</v>
      </c>
      <c r="F14" s="53" t="str">
        <f t="shared" si="4"/>
        <v>#REF!</v>
      </c>
      <c r="G14" s="53" t="str">
        <f t="shared" si="5"/>
        <v>#REF!</v>
      </c>
      <c r="H14" s="53" t="str">
        <f t="shared" si="6"/>
        <v>#REF!</v>
      </c>
      <c r="I14" s="71" t="str">
        <f t="shared" si="7"/>
        <v>#REF!</v>
      </c>
      <c r="J14" s="71" t="str">
        <f t="shared" si="8"/>
        <v>#REF!</v>
      </c>
      <c r="K14" s="71" t="str">
        <f t="shared" si="9"/>
        <v>#REF!</v>
      </c>
      <c r="L14" s="71" t="str">
        <f t="shared" si="10"/>
        <v>#REF!</v>
      </c>
      <c r="M14" s="52"/>
      <c r="N14" s="53" t="str">
        <f t="shared" si="11"/>
        <v>#REF!</v>
      </c>
      <c r="O14" s="53" t="str">
        <f t="shared" si="12"/>
        <v>#REF!</v>
      </c>
      <c r="P14" s="53" t="str">
        <f t="shared" si="13"/>
        <v>#REF!</v>
      </c>
      <c r="Q14" s="54" t="str">
        <f t="shared" si="14"/>
        <v>#REF!</v>
      </c>
      <c r="R14" s="55" t="str">
        <f t="shared" si="15"/>
        <v>#REF!</v>
      </c>
      <c r="S14" s="56"/>
      <c r="T14" s="19"/>
      <c r="U14" s="117" t="str">
        <f t="shared" si="16"/>
        <v>#REF!</v>
      </c>
      <c r="V14" s="117" t="str">
        <f t="shared" si="17"/>
        <v>#REF!</v>
      </c>
      <c r="W14" s="30"/>
    </row>
    <row r="15" ht="8.25" customHeight="1">
      <c r="A15" s="40"/>
      <c r="B15" s="41"/>
      <c r="C15" s="52" t="s">
        <v>52</v>
      </c>
      <c r="D15" s="70" t="str">
        <f t="shared" si="2"/>
        <v>#REF!</v>
      </c>
      <c r="E15" s="53" t="str">
        <f t="shared" si="3"/>
        <v>#REF!</v>
      </c>
      <c r="F15" s="53" t="str">
        <f t="shared" si="4"/>
        <v>#REF!</v>
      </c>
      <c r="G15" s="53" t="str">
        <f t="shared" si="5"/>
        <v>#REF!</v>
      </c>
      <c r="H15" s="53" t="str">
        <f t="shared" si="6"/>
        <v>#REF!</v>
      </c>
      <c r="I15" s="71" t="str">
        <f t="shared" si="7"/>
        <v>#REF!</v>
      </c>
      <c r="J15" s="71" t="str">
        <f t="shared" si="8"/>
        <v>#REF!</v>
      </c>
      <c r="K15" s="71" t="str">
        <f t="shared" si="9"/>
        <v>#REF!</v>
      </c>
      <c r="L15" s="71" t="str">
        <f t="shared" si="10"/>
        <v>#REF!</v>
      </c>
      <c r="M15" s="52"/>
      <c r="N15" s="53" t="str">
        <f t="shared" si="11"/>
        <v>#REF!</v>
      </c>
      <c r="O15" s="53" t="str">
        <f t="shared" si="12"/>
        <v>#REF!</v>
      </c>
      <c r="P15" s="53" t="str">
        <f t="shared" si="13"/>
        <v>#REF!</v>
      </c>
      <c r="Q15" s="54" t="str">
        <f t="shared" si="14"/>
        <v>#REF!</v>
      </c>
      <c r="R15" s="55" t="str">
        <f t="shared" si="15"/>
        <v>#REF!</v>
      </c>
      <c r="S15" s="56"/>
      <c r="T15" s="19"/>
      <c r="U15" s="117" t="str">
        <f t="shared" si="16"/>
        <v>#REF!</v>
      </c>
      <c r="V15" s="117" t="str">
        <f t="shared" si="17"/>
        <v>#REF!</v>
      </c>
      <c r="W15" s="30"/>
    </row>
    <row r="16" ht="8.25" customHeight="1">
      <c r="A16" s="40"/>
      <c r="B16" s="41"/>
      <c r="C16" s="52" t="s">
        <v>53</v>
      </c>
      <c r="D16" s="70" t="str">
        <f t="shared" si="2"/>
        <v>#REF!</v>
      </c>
      <c r="E16" s="53" t="str">
        <f t="shared" si="3"/>
        <v>#REF!</v>
      </c>
      <c r="F16" s="53" t="str">
        <f t="shared" si="4"/>
        <v>#REF!</v>
      </c>
      <c r="G16" s="53" t="str">
        <f t="shared" si="5"/>
        <v>#REF!</v>
      </c>
      <c r="H16" s="53" t="str">
        <f t="shared" si="6"/>
        <v>#REF!</v>
      </c>
      <c r="I16" s="71" t="str">
        <f t="shared" si="7"/>
        <v>#REF!</v>
      </c>
      <c r="J16" s="71" t="str">
        <f t="shared" si="8"/>
        <v>#REF!</v>
      </c>
      <c r="K16" s="71" t="str">
        <f t="shared" si="9"/>
        <v>#REF!</v>
      </c>
      <c r="L16" s="71" t="str">
        <f t="shared" si="10"/>
        <v>#REF!</v>
      </c>
      <c r="M16" s="52"/>
      <c r="N16" s="53" t="str">
        <f t="shared" si="11"/>
        <v>#REF!</v>
      </c>
      <c r="O16" s="53" t="str">
        <f t="shared" si="12"/>
        <v>#REF!</v>
      </c>
      <c r="P16" s="53" t="str">
        <f t="shared" si="13"/>
        <v>#REF!</v>
      </c>
      <c r="Q16" s="54" t="str">
        <f t="shared" si="14"/>
        <v>#REF!</v>
      </c>
      <c r="R16" s="55" t="str">
        <f t="shared" si="15"/>
        <v>#REF!</v>
      </c>
      <c r="S16" s="56"/>
      <c r="T16" s="19"/>
      <c r="U16" s="117" t="str">
        <f t="shared" si="16"/>
        <v>#REF!</v>
      </c>
      <c r="V16" s="117" t="str">
        <f t="shared" si="17"/>
        <v>#REF!</v>
      </c>
      <c r="W16" s="30"/>
    </row>
    <row r="17" ht="8.25" customHeight="1">
      <c r="A17" s="40"/>
      <c r="B17" s="41"/>
      <c r="C17" s="52"/>
      <c r="D17" s="53"/>
      <c r="E17" s="53"/>
      <c r="F17" s="53"/>
      <c r="G17" s="53"/>
      <c r="H17" s="53"/>
      <c r="I17" s="71"/>
      <c r="J17" s="71"/>
      <c r="K17" s="71"/>
      <c r="L17" s="71"/>
      <c r="M17" s="52"/>
      <c r="N17" s="53"/>
      <c r="O17" s="53"/>
      <c r="P17" s="53"/>
      <c r="Q17" s="54"/>
      <c r="R17" s="55"/>
      <c r="S17" s="56"/>
      <c r="T17" s="19"/>
      <c r="U17" s="30"/>
      <c r="V17" s="30"/>
      <c r="W17" s="30"/>
    </row>
    <row r="18" ht="8.25" customHeight="1">
      <c r="A18" s="40"/>
      <c r="B18" s="41"/>
      <c r="C18" s="52"/>
      <c r="D18" s="74" t="s">
        <v>24</v>
      </c>
      <c r="E18" s="75"/>
      <c r="F18" s="75"/>
      <c r="G18" s="75"/>
      <c r="H18" s="75"/>
      <c r="I18" s="75"/>
      <c r="J18" s="75"/>
      <c r="K18" s="75"/>
      <c r="L18" s="75"/>
      <c r="M18" s="118"/>
      <c r="N18" s="53"/>
      <c r="O18" s="53"/>
      <c r="P18" s="53"/>
      <c r="Q18" s="54"/>
      <c r="R18" s="55"/>
      <c r="S18" s="56"/>
      <c r="T18" s="19"/>
      <c r="U18" s="30"/>
      <c r="V18" s="30"/>
      <c r="W18" s="30"/>
    </row>
    <row r="19" ht="8.25" customHeight="1">
      <c r="A19" s="40"/>
      <c r="B19" s="76"/>
      <c r="C19" s="77"/>
      <c r="D19" s="78"/>
      <c r="E19" s="78"/>
      <c r="F19" s="78"/>
      <c r="G19" s="78"/>
      <c r="H19" s="78"/>
      <c r="I19" s="79"/>
      <c r="J19" s="79"/>
      <c r="K19" s="79"/>
      <c r="L19" s="79"/>
      <c r="M19" s="77"/>
      <c r="N19" s="78"/>
      <c r="O19" s="78"/>
      <c r="P19" s="78"/>
      <c r="Q19" s="80"/>
      <c r="R19" s="81"/>
      <c r="S19" s="82"/>
      <c r="T19" s="19"/>
      <c r="U19" s="30"/>
      <c r="V19" s="30"/>
      <c r="W19" s="30"/>
    </row>
    <row r="20" ht="9.75" customHeight="1">
      <c r="A20" s="21"/>
      <c r="B20" s="22"/>
      <c r="C20" s="22"/>
      <c r="D20" s="23"/>
      <c r="E20" s="23"/>
      <c r="F20" s="23"/>
      <c r="G20" s="24"/>
      <c r="H20" s="24"/>
      <c r="I20" s="25"/>
      <c r="J20" s="25"/>
      <c r="K20" s="26"/>
      <c r="L20" s="26"/>
      <c r="M20" s="26"/>
      <c r="N20" s="27"/>
      <c r="O20" s="27"/>
      <c r="P20" s="27"/>
      <c r="Q20" s="28"/>
      <c r="R20" s="29"/>
      <c r="S20" s="26"/>
      <c r="T20" s="19"/>
      <c r="U20" s="30"/>
      <c r="V20" s="30"/>
      <c r="W20" s="30"/>
    </row>
    <row r="21" ht="8.25" customHeight="1">
      <c r="A21" s="31"/>
      <c r="B21" s="32" t="s">
        <v>54</v>
      </c>
      <c r="C21" s="33"/>
      <c r="D21" s="34"/>
      <c r="E21" s="34"/>
      <c r="F21" s="34"/>
      <c r="G21" s="34"/>
      <c r="H21" s="34"/>
      <c r="I21" s="35"/>
      <c r="J21" s="35"/>
      <c r="K21" s="36"/>
      <c r="L21" s="36"/>
      <c r="M21" s="102" t="s">
        <v>24</v>
      </c>
      <c r="N21" s="34"/>
      <c r="O21" s="34"/>
      <c r="P21" s="34"/>
      <c r="Q21" s="37"/>
      <c r="R21" s="38"/>
      <c r="S21" s="39"/>
      <c r="T21" s="19"/>
      <c r="U21" s="30"/>
      <c r="V21" s="30"/>
      <c r="W21" s="30"/>
    </row>
    <row r="22" ht="8.25" customHeight="1">
      <c r="A22" s="40"/>
      <c r="B22" s="41"/>
      <c r="C22" s="103" t="s">
        <v>18</v>
      </c>
      <c r="D22" s="104" t="s">
        <v>38</v>
      </c>
      <c r="E22" s="105"/>
      <c r="G22" s="106"/>
      <c r="H22" s="103" t="s">
        <v>20</v>
      </c>
      <c r="I22" s="107" t="s">
        <v>39</v>
      </c>
      <c r="J22" s="49" t="s">
        <v>40</v>
      </c>
      <c r="M22" s="103" t="s">
        <v>41</v>
      </c>
      <c r="N22" s="108" t="s">
        <v>24</v>
      </c>
      <c r="O22" s="49" t="s">
        <v>40</v>
      </c>
      <c r="P22" s="53"/>
      <c r="Q22" s="54"/>
      <c r="R22" s="55"/>
      <c r="S22" s="56"/>
      <c r="T22" s="19"/>
      <c r="U22" s="30"/>
      <c r="V22" s="30"/>
      <c r="W22" s="30"/>
    </row>
    <row r="23" ht="8.25" customHeight="1">
      <c r="A23" s="40"/>
      <c r="B23" s="41"/>
      <c r="C23" s="109" t="s">
        <v>21</v>
      </c>
      <c r="D23" s="110">
        <v>42697.0</v>
      </c>
      <c r="E23" s="49" t="s">
        <v>40</v>
      </c>
      <c r="G23" s="106"/>
      <c r="H23" s="111" t="s">
        <v>23</v>
      </c>
      <c r="I23" s="108" t="s">
        <v>42</v>
      </c>
      <c r="J23" s="49" t="s">
        <v>40</v>
      </c>
      <c r="L23" s="53"/>
      <c r="M23" s="111" t="s">
        <v>43</v>
      </c>
      <c r="N23" s="110">
        <v>42696.0</v>
      </c>
      <c r="O23" s="49" t="s">
        <v>40</v>
      </c>
      <c r="P23" s="53"/>
      <c r="Q23" s="54"/>
      <c r="R23" s="55"/>
      <c r="S23" s="56"/>
      <c r="T23" s="19"/>
      <c r="U23" s="30"/>
      <c r="V23" s="30"/>
      <c r="W23" s="30"/>
    </row>
    <row r="24" ht="8.25" customHeight="1">
      <c r="A24" s="40"/>
      <c r="B24" s="41"/>
      <c r="C24" s="111" t="s">
        <v>25</v>
      </c>
      <c r="D24" s="110">
        <v>42697.0</v>
      </c>
      <c r="E24" s="49" t="s">
        <v>44</v>
      </c>
      <c r="G24" s="106"/>
      <c r="H24" s="111" t="s">
        <v>26</v>
      </c>
      <c r="I24" s="108" t="s">
        <v>42</v>
      </c>
      <c r="J24" s="49" t="s">
        <v>40</v>
      </c>
      <c r="L24" s="53"/>
      <c r="M24" s="111" t="s">
        <v>45</v>
      </c>
      <c r="N24" s="112">
        <v>42696.0</v>
      </c>
      <c r="O24" s="49" t="s">
        <v>40</v>
      </c>
      <c r="P24" s="53"/>
      <c r="Q24" s="54"/>
      <c r="R24" s="55"/>
      <c r="S24" s="56"/>
      <c r="T24" s="19"/>
      <c r="U24" s="113" t="s">
        <v>46</v>
      </c>
      <c r="V24" s="113" t="s">
        <v>47</v>
      </c>
      <c r="W24" s="30"/>
    </row>
    <row r="25" ht="8.25" customHeight="1">
      <c r="A25" s="40"/>
      <c r="B25" s="41"/>
      <c r="C25" s="111"/>
      <c r="D25" s="114"/>
      <c r="E25" s="52"/>
      <c r="G25" s="106"/>
      <c r="H25" s="111"/>
      <c r="I25" s="115"/>
      <c r="J25" s="52"/>
      <c r="L25" s="53"/>
      <c r="M25" s="52"/>
      <c r="N25" s="53"/>
      <c r="O25" s="53"/>
      <c r="P25" s="53"/>
      <c r="Q25" s="54"/>
      <c r="R25" s="55"/>
      <c r="S25" s="56"/>
      <c r="T25" s="19"/>
      <c r="U25" s="30"/>
      <c r="V25" s="30"/>
      <c r="W25" s="30"/>
    </row>
    <row r="26" ht="8.25" customHeight="1">
      <c r="A26" s="40"/>
      <c r="B26" s="41"/>
      <c r="C26" s="52"/>
      <c r="D26" s="53"/>
      <c r="E26" s="53"/>
      <c r="F26" s="53"/>
      <c r="G26" s="53"/>
      <c r="H26" s="53"/>
      <c r="I26" s="71"/>
      <c r="J26" s="71"/>
      <c r="K26" s="71"/>
      <c r="L26" s="71"/>
      <c r="M26" s="52"/>
      <c r="N26" s="68" t="str">
        <f t="shared" ref="N26:Q26" si="18">sum(N27:N31)</f>
        <v>#REF!</v>
      </c>
      <c r="O26" s="68" t="str">
        <f t="shared" si="18"/>
        <v>#REF!</v>
      </c>
      <c r="P26" s="68" t="str">
        <f t="shared" si="18"/>
        <v>#REF!</v>
      </c>
      <c r="Q26" s="116" t="str">
        <f t="shared" si="18"/>
        <v>#REF!</v>
      </c>
      <c r="R26" s="55"/>
      <c r="S26" s="56"/>
      <c r="T26" s="19"/>
      <c r="U26" s="117" t="str">
        <f>(P26/N26)-1</f>
        <v>#REF!</v>
      </c>
      <c r="V26" s="117" t="str">
        <f>(P26/O26)-1</f>
        <v>#REF!</v>
      </c>
      <c r="W26" s="30"/>
    </row>
    <row r="27" ht="8.25" customHeight="1">
      <c r="A27" s="40"/>
      <c r="B27" s="41"/>
      <c r="C27" s="52"/>
      <c r="D27" s="53"/>
      <c r="E27" s="53"/>
      <c r="F27" s="53"/>
      <c r="G27" s="53"/>
      <c r="H27" s="53"/>
      <c r="I27" s="71"/>
      <c r="J27" s="71"/>
      <c r="K27" s="71"/>
      <c r="L27" s="71"/>
      <c r="M27" s="52"/>
      <c r="N27" s="53"/>
      <c r="O27" s="53"/>
      <c r="P27" s="53"/>
      <c r="Q27" s="54"/>
      <c r="R27" s="55"/>
      <c r="S27" s="56"/>
      <c r="T27" s="19"/>
      <c r="U27" s="30"/>
      <c r="V27" s="119" t="s">
        <v>24</v>
      </c>
      <c r="W27" s="30"/>
    </row>
    <row r="28" ht="8.25" customHeight="1">
      <c r="A28" s="40"/>
      <c r="B28" s="41"/>
      <c r="C28" s="52" t="s">
        <v>55</v>
      </c>
      <c r="D28" s="70" t="str">
        <f t="shared" ref="D28:D29" si="19">vlookup($C28,Master!$A$558:$W$758,3,false)</f>
        <v>#REF!</v>
      </c>
      <c r="E28" s="53" t="str">
        <f t="shared" ref="E28:E29" si="20">vlookup($C28,Master!$A$558:$W$758,16,false)</f>
        <v>#REF!</v>
      </c>
      <c r="F28" s="53" t="str">
        <f t="shared" ref="F28:F29" si="21">vlookup($C28,Master!$A$558:$W$758,6,false)</f>
        <v>#REF!</v>
      </c>
      <c r="G28" s="53" t="str">
        <f t="shared" ref="G28:G29" si="22">vlookup($C28,Master!$A$558:$W$758,7,false)</f>
        <v>#REF!</v>
      </c>
      <c r="H28" s="53" t="str">
        <f t="shared" ref="H28:H29" si="23">vlookup($C28,Master!$A$558:$W$758,8,false)</f>
        <v>#REF!</v>
      </c>
      <c r="I28" s="71" t="str">
        <f t="shared" ref="I28:I29" si="24">vlookup($C28,Master!$A$558:$W$758,23,false)</f>
        <v>#REF!</v>
      </c>
      <c r="J28" s="71" t="str">
        <f t="shared" ref="J28:J29" si="25">vlookup($C28,Master!$A$558:$W$758,24,false)</f>
        <v>#REF!</v>
      </c>
      <c r="K28" s="71" t="str">
        <f t="shared" ref="K28:K29" si="26">vlookup($C28,Master!$A$558:$W$758,30,false)</f>
        <v>#REF!</v>
      </c>
      <c r="L28" s="71" t="str">
        <f t="shared" ref="L28:L29" si="27">vlookup($C28,Master!$A$558:$W$758,31,false)</f>
        <v>#REF!</v>
      </c>
      <c r="M28" s="52"/>
      <c r="N28" s="53" t="str">
        <f t="shared" ref="N28:N29" si="28">vlookup($C28,Master!$A$558:$W$758,34,false)</f>
        <v>#REF!</v>
      </c>
      <c r="O28" s="53" t="str">
        <f t="shared" ref="O28:O29" si="29">vlookup($C28,Master!$A$558:$W$758,35,false)</f>
        <v>#REF!</v>
      </c>
      <c r="P28" s="53" t="str">
        <f t="shared" ref="P28:P29" si="30">vlookup($C28,Master!$A$558:$W$758,33,false)</f>
        <v>#REF!</v>
      </c>
      <c r="Q28" s="54" t="str">
        <f t="shared" ref="Q28:Q29" si="31">N28-P28</f>
        <v>#REF!</v>
      </c>
      <c r="R28" s="55" t="str">
        <f t="shared" ref="R28:R29" si="32">if(N28&lt;&gt;0,Q28/N28,-100%)</f>
        <v>#REF!</v>
      </c>
      <c r="S28" s="56"/>
      <c r="T28" s="19"/>
      <c r="U28" s="117" t="str">
        <f t="shared" ref="U28:U29" si="33">(P28/N28)-1</f>
        <v>#REF!</v>
      </c>
      <c r="V28" s="117" t="str">
        <f t="shared" ref="V28:V29" si="34">(P28/O28)-1</f>
        <v>#REF!</v>
      </c>
      <c r="W28" s="30"/>
    </row>
    <row r="29" ht="8.25" customHeight="1">
      <c r="A29" s="40"/>
      <c r="B29" s="41"/>
      <c r="C29" s="52" t="s">
        <v>56</v>
      </c>
      <c r="D29" s="70" t="str">
        <f t="shared" si="19"/>
        <v>#REF!</v>
      </c>
      <c r="E29" s="53" t="str">
        <f t="shared" si="20"/>
        <v>#REF!</v>
      </c>
      <c r="F29" s="53" t="str">
        <f t="shared" si="21"/>
        <v>#REF!</v>
      </c>
      <c r="G29" s="53" t="str">
        <f t="shared" si="22"/>
        <v>#REF!</v>
      </c>
      <c r="H29" s="53" t="str">
        <f t="shared" si="23"/>
        <v>#REF!</v>
      </c>
      <c r="I29" s="71" t="str">
        <f t="shared" si="24"/>
        <v>#REF!</v>
      </c>
      <c r="J29" s="71" t="str">
        <f t="shared" si="25"/>
        <v>#REF!</v>
      </c>
      <c r="K29" s="71" t="str">
        <f t="shared" si="26"/>
        <v>#REF!</v>
      </c>
      <c r="L29" s="71" t="str">
        <f t="shared" si="27"/>
        <v>#REF!</v>
      </c>
      <c r="M29" s="52"/>
      <c r="N29" s="53" t="str">
        <f t="shared" si="28"/>
        <v>#REF!</v>
      </c>
      <c r="O29" s="53" t="str">
        <f t="shared" si="29"/>
        <v>#REF!</v>
      </c>
      <c r="P29" s="53" t="str">
        <f t="shared" si="30"/>
        <v>#REF!</v>
      </c>
      <c r="Q29" s="54" t="str">
        <f t="shared" si="31"/>
        <v>#REF!</v>
      </c>
      <c r="R29" s="55" t="str">
        <f t="shared" si="32"/>
        <v>#REF!</v>
      </c>
      <c r="S29" s="56"/>
      <c r="T29" s="19"/>
      <c r="U29" s="117" t="str">
        <f t="shared" si="33"/>
        <v>#REF!</v>
      </c>
      <c r="V29" s="117" t="str">
        <f t="shared" si="34"/>
        <v>#REF!</v>
      </c>
      <c r="W29" s="30"/>
    </row>
    <row r="30" ht="8.25" customHeight="1">
      <c r="A30" s="40"/>
      <c r="B30" s="41"/>
      <c r="C30" s="52"/>
      <c r="D30" s="53"/>
      <c r="E30" s="53"/>
      <c r="F30" s="53"/>
      <c r="G30" s="53"/>
      <c r="H30" s="53"/>
      <c r="I30" s="71"/>
      <c r="J30" s="71"/>
      <c r="K30" s="71"/>
      <c r="L30" s="71"/>
      <c r="M30" s="52"/>
      <c r="N30" s="53"/>
      <c r="O30" s="53"/>
      <c r="P30" s="53"/>
      <c r="Q30" s="54"/>
      <c r="R30" s="55"/>
      <c r="S30" s="56"/>
      <c r="T30" s="19"/>
      <c r="U30" s="30"/>
      <c r="V30" s="30"/>
      <c r="W30" s="30"/>
    </row>
    <row r="31" ht="8.25" customHeight="1">
      <c r="A31" s="40"/>
      <c r="B31" s="41"/>
      <c r="C31" s="52"/>
      <c r="D31" s="74" t="s">
        <v>24</v>
      </c>
      <c r="E31" s="75"/>
      <c r="F31" s="75"/>
      <c r="G31" s="75"/>
      <c r="H31" s="75"/>
      <c r="I31" s="75"/>
      <c r="J31" s="75"/>
      <c r="K31" s="75"/>
      <c r="L31" s="75"/>
      <c r="M31" s="118"/>
      <c r="N31" s="53"/>
      <c r="O31" s="53"/>
      <c r="P31" s="53"/>
      <c r="Q31" s="54"/>
      <c r="R31" s="55"/>
      <c r="S31" s="56"/>
      <c r="T31" s="19"/>
      <c r="U31" s="30"/>
      <c r="V31" s="30"/>
      <c r="W31" s="30"/>
    </row>
    <row r="32" ht="8.25" customHeight="1">
      <c r="A32" s="40"/>
      <c r="B32" s="76"/>
      <c r="C32" s="77"/>
      <c r="D32" s="78"/>
      <c r="E32" s="78"/>
      <c r="F32" s="78"/>
      <c r="G32" s="78"/>
      <c r="H32" s="78"/>
      <c r="I32" s="79"/>
      <c r="J32" s="79"/>
      <c r="K32" s="79"/>
      <c r="L32" s="79"/>
      <c r="M32" s="77"/>
      <c r="N32" s="78"/>
      <c r="O32" s="78"/>
      <c r="P32" s="78"/>
      <c r="Q32" s="80"/>
      <c r="R32" s="81"/>
      <c r="S32" s="82"/>
      <c r="T32" s="19"/>
      <c r="U32" s="30"/>
      <c r="V32" s="30"/>
      <c r="W32" s="30"/>
    </row>
    <row r="33" ht="9.75" customHeight="1">
      <c r="A33" s="21"/>
      <c r="B33" s="22"/>
      <c r="C33" s="22"/>
      <c r="D33" s="23"/>
      <c r="E33" s="23"/>
      <c r="F33" s="23"/>
      <c r="G33" s="24"/>
      <c r="H33" s="24"/>
      <c r="I33" s="25"/>
      <c r="J33" s="25"/>
      <c r="K33" s="26"/>
      <c r="L33" s="26"/>
      <c r="M33" s="26"/>
      <c r="N33" s="27"/>
      <c r="O33" s="27"/>
      <c r="P33" s="27"/>
      <c r="Q33" s="28"/>
      <c r="R33" s="29"/>
      <c r="S33" s="26"/>
      <c r="T33" s="19"/>
      <c r="U33" s="30"/>
      <c r="V33" s="30"/>
      <c r="W33" s="30"/>
    </row>
    <row r="34" ht="8.25" customHeight="1">
      <c r="A34" s="31"/>
      <c r="B34" s="32" t="s">
        <v>57</v>
      </c>
      <c r="C34" s="33"/>
      <c r="D34" s="34"/>
      <c r="E34" s="34"/>
      <c r="F34" s="34"/>
      <c r="G34" s="34"/>
      <c r="H34" s="34"/>
      <c r="I34" s="35"/>
      <c r="J34" s="35"/>
      <c r="K34" s="36"/>
      <c r="L34" s="36"/>
      <c r="M34" s="102"/>
      <c r="N34" s="34"/>
      <c r="O34" s="34"/>
      <c r="P34" s="34"/>
      <c r="Q34" s="37"/>
      <c r="R34" s="38"/>
      <c r="S34" s="39"/>
      <c r="T34" s="19"/>
      <c r="U34" s="30"/>
      <c r="V34" s="30"/>
      <c r="W34" s="30"/>
    </row>
    <row r="35" ht="8.25" customHeight="1">
      <c r="A35" s="40"/>
      <c r="B35" s="41"/>
      <c r="C35" s="103" t="s">
        <v>18</v>
      </c>
      <c r="D35" s="104" t="s">
        <v>38</v>
      </c>
      <c r="E35" s="105"/>
      <c r="G35" s="106"/>
      <c r="H35" s="103" t="s">
        <v>20</v>
      </c>
      <c r="I35" s="107" t="s">
        <v>58</v>
      </c>
      <c r="J35" s="49" t="s">
        <v>40</v>
      </c>
      <c r="M35" s="103" t="s">
        <v>41</v>
      </c>
      <c r="N35" s="108" t="s">
        <v>24</v>
      </c>
      <c r="O35" s="49" t="s">
        <v>40</v>
      </c>
      <c r="P35" s="53"/>
      <c r="Q35" s="54"/>
      <c r="R35" s="55"/>
      <c r="S35" s="56"/>
      <c r="T35" s="19"/>
      <c r="U35" s="30"/>
      <c r="V35" s="30"/>
      <c r="W35" s="30"/>
    </row>
    <row r="36" ht="8.25" customHeight="1">
      <c r="A36" s="40"/>
      <c r="B36" s="41"/>
      <c r="C36" s="109" t="s">
        <v>21</v>
      </c>
      <c r="D36" s="110">
        <v>42726.0</v>
      </c>
      <c r="E36" s="49" t="s">
        <v>40</v>
      </c>
      <c r="G36" s="106"/>
      <c r="H36" s="111" t="s">
        <v>23</v>
      </c>
      <c r="I36" s="108" t="s">
        <v>42</v>
      </c>
      <c r="J36" s="49" t="s">
        <v>40</v>
      </c>
      <c r="L36" s="53"/>
      <c r="M36" s="111" t="s">
        <v>43</v>
      </c>
      <c r="N36" s="110">
        <v>42725.0</v>
      </c>
      <c r="O36" s="49" t="s">
        <v>40</v>
      </c>
      <c r="P36" s="53"/>
      <c r="Q36" s="54"/>
      <c r="R36" s="55"/>
      <c r="S36" s="56"/>
      <c r="T36" s="19"/>
      <c r="U36" s="30"/>
      <c r="V36" s="30"/>
      <c r="W36" s="30"/>
    </row>
    <row r="37" ht="8.25" customHeight="1">
      <c r="A37" s="40"/>
      <c r="B37" s="41"/>
      <c r="C37" s="111" t="s">
        <v>25</v>
      </c>
      <c r="D37" s="120" t="s">
        <v>42</v>
      </c>
      <c r="E37" s="49" t="s">
        <v>44</v>
      </c>
      <c r="G37" s="106"/>
      <c r="H37" s="111" t="s">
        <v>26</v>
      </c>
      <c r="I37" s="108" t="s">
        <v>42</v>
      </c>
      <c r="J37" s="49" t="s">
        <v>40</v>
      </c>
      <c r="L37" s="53"/>
      <c r="M37" s="111" t="s">
        <v>45</v>
      </c>
      <c r="N37" s="112">
        <v>42725.0</v>
      </c>
      <c r="O37" s="49" t="s">
        <v>40</v>
      </c>
      <c r="P37" s="53"/>
      <c r="Q37" s="54"/>
      <c r="R37" s="55"/>
      <c r="S37" s="56"/>
      <c r="T37" s="19"/>
      <c r="U37" s="113" t="s">
        <v>46</v>
      </c>
      <c r="V37" s="113" t="s">
        <v>47</v>
      </c>
      <c r="W37" s="30"/>
    </row>
    <row r="38" ht="8.25" customHeight="1">
      <c r="A38" s="40"/>
      <c r="B38" s="41"/>
      <c r="C38" s="111"/>
      <c r="D38" s="114"/>
      <c r="E38" s="52"/>
      <c r="G38" s="106"/>
      <c r="H38" s="111"/>
      <c r="I38" s="115"/>
      <c r="J38" s="52"/>
      <c r="L38" s="53"/>
      <c r="M38" s="52"/>
      <c r="N38" s="53"/>
      <c r="O38" s="53"/>
      <c r="P38" s="53"/>
      <c r="Q38" s="54"/>
      <c r="R38" s="55"/>
      <c r="S38" s="56"/>
      <c r="T38" s="19"/>
      <c r="U38" s="30"/>
      <c r="V38" s="30"/>
      <c r="W38" s="30"/>
    </row>
    <row r="39" ht="8.25" customHeight="1">
      <c r="A39" s="40"/>
      <c r="B39" s="41"/>
      <c r="C39" s="52"/>
      <c r="D39" s="53"/>
      <c r="E39" s="53"/>
      <c r="F39" s="53"/>
      <c r="G39" s="53"/>
      <c r="H39" s="53"/>
      <c r="I39" s="71"/>
      <c r="J39" s="71"/>
      <c r="K39" s="71"/>
      <c r="L39" s="71"/>
      <c r="M39" s="52"/>
      <c r="N39" s="68" t="str">
        <f t="shared" ref="N39:Q39" si="35">sum(N40:N44)</f>
        <v>#REF!</v>
      </c>
      <c r="O39" s="68" t="str">
        <f t="shared" si="35"/>
        <v>#REF!</v>
      </c>
      <c r="P39" s="68" t="str">
        <f t="shared" si="35"/>
        <v>#REF!</v>
      </c>
      <c r="Q39" s="116" t="str">
        <f t="shared" si="35"/>
        <v>#REF!</v>
      </c>
      <c r="R39" s="55"/>
      <c r="S39" s="56"/>
      <c r="T39" s="19"/>
      <c r="U39" s="121" t="str">
        <f>(P39/N39)-1</f>
        <v>#REF!</v>
      </c>
      <c r="V39" s="121" t="str">
        <f>(P39/O39)-1</f>
        <v>#REF!</v>
      </c>
      <c r="W39" s="30"/>
    </row>
    <row r="40" ht="8.25" customHeight="1">
      <c r="A40" s="40"/>
      <c r="B40" s="41"/>
      <c r="C40" s="52"/>
      <c r="D40" s="53"/>
      <c r="E40" s="53"/>
      <c r="F40" s="53"/>
      <c r="G40" s="53"/>
      <c r="H40" s="53"/>
      <c r="I40" s="71"/>
      <c r="J40" s="71"/>
      <c r="K40" s="71"/>
      <c r="L40" s="71"/>
      <c r="M40" s="52"/>
      <c r="N40" s="53"/>
      <c r="O40" s="53"/>
      <c r="P40" s="53"/>
      <c r="Q40" s="54"/>
      <c r="R40" s="55"/>
      <c r="S40" s="56"/>
      <c r="T40" s="19"/>
      <c r="U40" s="30"/>
      <c r="V40" s="30"/>
      <c r="W40" s="30"/>
    </row>
    <row r="41" ht="8.25" customHeight="1">
      <c r="A41" s="40"/>
      <c r="B41" s="41"/>
      <c r="C41" s="122" t="s">
        <v>59</v>
      </c>
      <c r="D41" s="70" t="str">
        <f t="shared" ref="D41:D42" si="36">vlookup($C41,Master!$A$558:$W$758,3,false)</f>
        <v>#REF!</v>
      </c>
      <c r="E41" s="53" t="str">
        <f t="shared" ref="E41:E42" si="37">vlookup($C41,Master!$A$558:$W$758,16,false)</f>
        <v>#REF!</v>
      </c>
      <c r="F41" s="53" t="str">
        <f t="shared" ref="F41:F42" si="38">vlookup($C41,Master!$A$558:$W$758,6,false)</f>
        <v>#REF!</v>
      </c>
      <c r="G41" s="53" t="str">
        <f t="shared" ref="G41:G42" si="39">vlookup($C41,Master!$A$558:$W$758,7,false)</f>
        <v>#REF!</v>
      </c>
      <c r="H41" s="53" t="str">
        <f t="shared" ref="H41:H42" si="40">vlookup($C41,Master!$A$558:$W$758,8,false)</f>
        <v>#REF!</v>
      </c>
      <c r="I41" s="71" t="str">
        <f t="shared" ref="I41:I42" si="41">vlookup($C41,Master!$A$558:$W$758,23,false)</f>
        <v>#REF!</v>
      </c>
      <c r="J41" s="71" t="str">
        <f t="shared" ref="J41:J42" si="42">vlookup($C41,Master!$A$558:$W$758,24,false)</f>
        <v>#REF!</v>
      </c>
      <c r="K41" s="71" t="str">
        <f t="shared" ref="K41:K42" si="43">vlookup($C41,Master!$A$558:$W$758,30,false)</f>
        <v>#REF!</v>
      </c>
      <c r="L41" s="71" t="str">
        <f t="shared" ref="L41:L42" si="44">vlookup($C41,Master!$A$558:$W$758,31,false)</f>
        <v>#REF!</v>
      </c>
      <c r="M41" s="52"/>
      <c r="N41" s="53" t="str">
        <f t="shared" ref="N41:N42" si="45">vlookup($C41,Master!$A$558:$W$758,34,false)</f>
        <v>#REF!</v>
      </c>
      <c r="O41" s="53" t="str">
        <f t="shared" ref="O41:O42" si="46">vlookup($C41,Master!$A$558:$W$758,35,false)</f>
        <v>#REF!</v>
      </c>
      <c r="P41" s="53" t="str">
        <f t="shared" ref="P41:P42" si="47">vlookup($C41,Master!$A$558:$W$758,33,false)</f>
        <v>#REF!</v>
      </c>
      <c r="Q41" s="54" t="str">
        <f t="shared" ref="Q41:Q42" si="48">N41-P41</f>
        <v>#REF!</v>
      </c>
      <c r="R41" s="55" t="str">
        <f t="shared" ref="R41:R42" si="49">if(N41&lt;&gt;0,Q41/N41,-100%)</f>
        <v>#REF!</v>
      </c>
      <c r="S41" s="56"/>
      <c r="T41" s="19"/>
      <c r="U41" s="117" t="str">
        <f t="shared" ref="U41:U42" si="50">(P41/N41)-1</f>
        <v>#REF!</v>
      </c>
      <c r="V41" s="117" t="str">
        <f t="shared" ref="V41:V42" si="51">(P41/O41)-1</f>
        <v>#REF!</v>
      </c>
      <c r="W41" s="30"/>
    </row>
    <row r="42" ht="8.25" customHeight="1">
      <c r="A42" s="40"/>
      <c r="B42" s="41"/>
      <c r="C42" s="123" t="s">
        <v>60</v>
      </c>
      <c r="D42" s="70" t="str">
        <f t="shared" si="36"/>
        <v>#REF!</v>
      </c>
      <c r="E42" s="53" t="str">
        <f t="shared" si="37"/>
        <v>#REF!</v>
      </c>
      <c r="F42" s="53" t="str">
        <f t="shared" si="38"/>
        <v>#REF!</v>
      </c>
      <c r="G42" s="53" t="str">
        <f t="shared" si="39"/>
        <v>#REF!</v>
      </c>
      <c r="H42" s="53" t="str">
        <f t="shared" si="40"/>
        <v>#REF!</v>
      </c>
      <c r="I42" s="71" t="str">
        <f t="shared" si="41"/>
        <v>#REF!</v>
      </c>
      <c r="J42" s="71" t="str">
        <f t="shared" si="42"/>
        <v>#REF!</v>
      </c>
      <c r="K42" s="71" t="str">
        <f t="shared" si="43"/>
        <v>#REF!</v>
      </c>
      <c r="L42" s="71" t="str">
        <f t="shared" si="44"/>
        <v>#REF!</v>
      </c>
      <c r="M42" s="52"/>
      <c r="N42" s="53" t="str">
        <f t="shared" si="45"/>
        <v>#REF!</v>
      </c>
      <c r="O42" s="53" t="str">
        <f t="shared" si="46"/>
        <v>#REF!</v>
      </c>
      <c r="P42" s="53" t="str">
        <f t="shared" si="47"/>
        <v>#REF!</v>
      </c>
      <c r="Q42" s="54" t="str">
        <f t="shared" si="48"/>
        <v>#REF!</v>
      </c>
      <c r="R42" s="55" t="str">
        <f t="shared" si="49"/>
        <v>#REF!</v>
      </c>
      <c r="S42" s="56"/>
      <c r="T42" s="19"/>
      <c r="U42" s="117" t="str">
        <f t="shared" si="50"/>
        <v>#REF!</v>
      </c>
      <c r="V42" s="117" t="str">
        <f t="shared" si="51"/>
        <v>#REF!</v>
      </c>
      <c r="W42" s="30"/>
    </row>
    <row r="43" ht="8.25" customHeight="1">
      <c r="A43" s="40"/>
      <c r="B43" s="41"/>
      <c r="C43" s="52"/>
      <c r="D43" s="53"/>
      <c r="E43" s="53"/>
      <c r="F43" s="53"/>
      <c r="G43" s="53"/>
      <c r="H43" s="53"/>
      <c r="I43" s="71"/>
      <c r="J43" s="71"/>
      <c r="K43" s="71"/>
      <c r="L43" s="71"/>
      <c r="M43" s="52"/>
      <c r="N43" s="53"/>
      <c r="O43" s="53"/>
      <c r="P43" s="53"/>
      <c r="Q43" s="54"/>
      <c r="R43" s="55"/>
      <c r="S43" s="56"/>
      <c r="T43" s="19"/>
      <c r="U43" s="30"/>
      <c r="V43" s="30"/>
      <c r="W43" s="30"/>
    </row>
    <row r="44" ht="8.25" customHeight="1">
      <c r="A44" s="40"/>
      <c r="B44" s="41"/>
      <c r="C44" s="52"/>
      <c r="D44" s="74" t="s">
        <v>61</v>
      </c>
      <c r="E44" s="75"/>
      <c r="F44" s="75"/>
      <c r="G44" s="75"/>
      <c r="H44" s="75"/>
      <c r="I44" s="75"/>
      <c r="J44" s="75"/>
      <c r="K44" s="75"/>
      <c r="L44" s="75"/>
      <c r="M44" s="118"/>
      <c r="N44" s="53"/>
      <c r="O44" s="53"/>
      <c r="P44" s="53"/>
      <c r="Q44" s="54"/>
      <c r="R44" s="55"/>
      <c r="S44" s="56"/>
      <c r="T44" s="19"/>
      <c r="U44" s="30"/>
      <c r="V44" s="30"/>
      <c r="W44" s="30"/>
    </row>
    <row r="45" ht="8.25" customHeight="1">
      <c r="A45" s="40"/>
      <c r="B45" s="76"/>
      <c r="C45" s="77"/>
      <c r="D45" s="78"/>
      <c r="E45" s="78"/>
      <c r="F45" s="78"/>
      <c r="G45" s="78"/>
      <c r="H45" s="78"/>
      <c r="I45" s="79"/>
      <c r="J45" s="79"/>
      <c r="K45" s="79"/>
      <c r="L45" s="79"/>
      <c r="M45" s="77"/>
      <c r="N45" s="78"/>
      <c r="O45" s="78"/>
      <c r="P45" s="78"/>
      <c r="Q45" s="80"/>
      <c r="R45" s="81"/>
      <c r="S45" s="82"/>
      <c r="T45" s="19"/>
      <c r="U45" s="30"/>
      <c r="V45" s="30"/>
      <c r="W45" s="30"/>
    </row>
    <row r="46" ht="9.75" customHeight="1">
      <c r="A46" s="21"/>
      <c r="B46" s="22"/>
      <c r="C46" s="22"/>
      <c r="D46" s="23"/>
      <c r="E46" s="23"/>
      <c r="F46" s="23"/>
      <c r="G46" s="24"/>
      <c r="H46" s="24"/>
      <c r="I46" s="25"/>
      <c r="J46" s="25"/>
      <c r="K46" s="26"/>
      <c r="L46" s="26"/>
      <c r="M46" s="26"/>
      <c r="N46" s="27"/>
      <c r="O46" s="27"/>
      <c r="P46" s="27"/>
      <c r="Q46" s="28"/>
      <c r="R46" s="29"/>
      <c r="S46" s="26"/>
      <c r="T46" s="19"/>
      <c r="U46" s="30"/>
      <c r="V46" s="30"/>
      <c r="W46" s="30"/>
    </row>
    <row r="47" ht="8.25" customHeight="1">
      <c r="A47" s="31"/>
      <c r="B47" s="32" t="s">
        <v>62</v>
      </c>
      <c r="C47" s="33"/>
      <c r="D47" s="34"/>
      <c r="E47" s="34"/>
      <c r="F47" s="34"/>
      <c r="G47" s="34"/>
      <c r="H47" s="34"/>
      <c r="I47" s="35"/>
      <c r="J47" s="35"/>
      <c r="K47" s="36"/>
      <c r="L47" s="36"/>
      <c r="M47" s="102"/>
      <c r="N47" s="34"/>
      <c r="O47" s="34"/>
      <c r="P47" s="34"/>
      <c r="Q47" s="37"/>
      <c r="R47" s="38"/>
      <c r="S47" s="39"/>
      <c r="T47" s="19"/>
      <c r="U47" s="30"/>
      <c r="V47" s="30"/>
      <c r="W47" s="30"/>
    </row>
    <row r="48" ht="8.25" customHeight="1">
      <c r="A48" s="40"/>
      <c r="B48" s="41"/>
      <c r="C48" s="103" t="s">
        <v>18</v>
      </c>
      <c r="D48" s="104" t="s">
        <v>38</v>
      </c>
      <c r="E48" s="105"/>
      <c r="G48" s="106"/>
      <c r="H48" s="103" t="s">
        <v>20</v>
      </c>
      <c r="I48" s="107" t="s">
        <v>39</v>
      </c>
      <c r="J48" s="49" t="s">
        <v>40</v>
      </c>
      <c r="M48" s="103" t="s">
        <v>41</v>
      </c>
      <c r="N48" s="108" t="s">
        <v>24</v>
      </c>
      <c r="O48" s="49" t="s">
        <v>40</v>
      </c>
      <c r="P48" s="53"/>
      <c r="Q48" s="54"/>
      <c r="R48" s="55"/>
      <c r="S48" s="56"/>
      <c r="T48" s="19"/>
      <c r="U48" s="30"/>
      <c r="V48" s="30"/>
      <c r="W48" s="30"/>
    </row>
    <row r="49" ht="8.25" customHeight="1">
      <c r="A49" s="40"/>
      <c r="B49" s="41"/>
      <c r="C49" s="109" t="s">
        <v>21</v>
      </c>
      <c r="D49" s="110">
        <v>42760.0</v>
      </c>
      <c r="E49" s="49" t="s">
        <v>40</v>
      </c>
      <c r="G49" s="106"/>
      <c r="H49" s="111" t="s">
        <v>23</v>
      </c>
      <c r="I49" s="108" t="s">
        <v>42</v>
      </c>
      <c r="J49" s="49" t="s">
        <v>40</v>
      </c>
      <c r="L49" s="53"/>
      <c r="M49" s="111" t="s">
        <v>43</v>
      </c>
      <c r="N49" s="120" t="s">
        <v>24</v>
      </c>
      <c r="O49" s="49" t="s">
        <v>40</v>
      </c>
      <c r="P49" s="53"/>
      <c r="Q49" s="54"/>
      <c r="R49" s="55"/>
      <c r="S49" s="56"/>
      <c r="T49" s="19"/>
      <c r="U49" s="30"/>
      <c r="V49" s="30"/>
      <c r="W49" s="30"/>
    </row>
    <row r="50" ht="8.25" customHeight="1">
      <c r="A50" s="40"/>
      <c r="B50" s="41"/>
      <c r="C50" s="111" t="s">
        <v>25</v>
      </c>
      <c r="D50" s="110">
        <v>42762.0</v>
      </c>
      <c r="E50" s="49" t="s">
        <v>44</v>
      </c>
      <c r="G50" s="106"/>
      <c r="H50" s="111" t="s">
        <v>26</v>
      </c>
      <c r="I50" s="108" t="s">
        <v>42</v>
      </c>
      <c r="J50" s="49" t="s">
        <v>40</v>
      </c>
      <c r="L50" s="53"/>
      <c r="M50" s="111" t="s">
        <v>45</v>
      </c>
      <c r="N50" s="120" t="s">
        <v>24</v>
      </c>
      <c r="O50" s="49" t="s">
        <v>40</v>
      </c>
      <c r="P50" s="53"/>
      <c r="Q50" s="54"/>
      <c r="R50" s="55"/>
      <c r="S50" s="56"/>
      <c r="T50" s="19"/>
      <c r="U50" s="113" t="s">
        <v>46</v>
      </c>
      <c r="V50" s="113" t="s">
        <v>47</v>
      </c>
      <c r="W50" s="30"/>
    </row>
    <row r="51" ht="8.25" customHeight="1">
      <c r="A51" s="40"/>
      <c r="B51" s="41"/>
      <c r="C51" s="111"/>
      <c r="D51" s="124"/>
      <c r="E51" s="52"/>
      <c r="G51" s="106"/>
      <c r="H51" s="111"/>
      <c r="I51" s="115"/>
      <c r="J51" s="52"/>
      <c r="L51" s="53"/>
      <c r="M51" s="52"/>
      <c r="N51" s="53"/>
      <c r="O51" s="53"/>
      <c r="P51" s="53"/>
      <c r="Q51" s="54"/>
      <c r="R51" s="55"/>
      <c r="S51" s="56"/>
      <c r="T51" s="19"/>
      <c r="U51" s="30"/>
      <c r="V51" s="30"/>
      <c r="W51" s="30"/>
    </row>
    <row r="52" ht="8.25" customHeight="1">
      <c r="A52" s="40"/>
      <c r="B52" s="41"/>
      <c r="C52" s="52"/>
      <c r="D52" s="53"/>
      <c r="E52" s="53"/>
      <c r="F52" s="53"/>
      <c r="G52" s="53"/>
      <c r="H52" s="53"/>
      <c r="I52" s="71"/>
      <c r="J52" s="71"/>
      <c r="K52" s="71"/>
      <c r="L52" s="71"/>
      <c r="M52" s="52"/>
      <c r="N52" s="68" t="str">
        <f t="shared" ref="N52:Q52" si="52">sum(N53:N60)</f>
        <v>#REF!</v>
      </c>
      <c r="O52" s="68" t="str">
        <f t="shared" si="52"/>
        <v>#REF!</v>
      </c>
      <c r="P52" s="68" t="str">
        <f t="shared" si="52"/>
        <v>#REF!</v>
      </c>
      <c r="Q52" s="116" t="str">
        <f t="shared" si="52"/>
        <v>#REF!</v>
      </c>
      <c r="R52" s="55"/>
      <c r="S52" s="56"/>
      <c r="T52" s="19"/>
      <c r="U52" s="121" t="str">
        <f>(P52/N52)-1</f>
        <v>#REF!</v>
      </c>
      <c r="V52" s="121" t="str">
        <f>(P52/O52)-1</f>
        <v>#REF!</v>
      </c>
      <c r="W52" s="30"/>
    </row>
    <row r="53" ht="8.25" customHeight="1">
      <c r="A53" s="40"/>
      <c r="B53" s="41"/>
      <c r="C53" s="52"/>
      <c r="D53" s="53"/>
      <c r="E53" s="53"/>
      <c r="F53" s="53"/>
      <c r="G53" s="53"/>
      <c r="H53" s="53"/>
      <c r="I53" s="71"/>
      <c r="J53" s="71"/>
      <c r="K53" s="71"/>
      <c r="L53" s="71"/>
      <c r="M53" s="52"/>
      <c r="N53" s="53"/>
      <c r="O53" s="53"/>
      <c r="P53" s="53"/>
      <c r="Q53" s="54"/>
      <c r="R53" s="55"/>
      <c r="S53" s="56"/>
      <c r="T53" s="19"/>
      <c r="U53" s="30"/>
      <c r="V53" s="30"/>
      <c r="W53" s="30"/>
    </row>
    <row r="54" ht="8.25" customHeight="1">
      <c r="A54" s="40"/>
      <c r="B54" s="41"/>
      <c r="C54" s="125" t="s">
        <v>63</v>
      </c>
      <c r="D54" s="70" t="str">
        <f t="shared" ref="D54:D58" si="53">vlookup($C54,Master!$A$558:$W$758,3,false)</f>
        <v>#REF!</v>
      </c>
      <c r="E54" s="53" t="str">
        <f t="shared" ref="E54:E58" si="54">vlookup($C54,Master!$A$558:$W$758,16,false)</f>
        <v>#REF!</v>
      </c>
      <c r="F54" s="53" t="str">
        <f t="shared" ref="F54:F58" si="55">vlookup($C54,Master!$A$558:$W$758,6,false)</f>
        <v>#REF!</v>
      </c>
      <c r="G54" s="53" t="str">
        <f t="shared" ref="G54:G58" si="56">vlookup($C54,Master!$A$558:$W$758,7,false)</f>
        <v>#REF!</v>
      </c>
      <c r="H54" s="53" t="str">
        <f t="shared" ref="H54:H58" si="57">vlookup($C54,Master!$A$558:$W$758,8,false)</f>
        <v>#REF!</v>
      </c>
      <c r="I54" s="71" t="str">
        <f t="shared" ref="I54:I58" si="58">vlookup($C54,Master!$A$558:$W$758,23,false)</f>
        <v>#REF!</v>
      </c>
      <c r="J54" s="71" t="str">
        <f t="shared" ref="J54:J58" si="59">vlookup($C54,Master!$A$558:$W$758,24,false)</f>
        <v>#REF!</v>
      </c>
      <c r="K54" s="71" t="str">
        <f t="shared" ref="K54:K58" si="60">vlookup($C54,Master!$A$558:$W$758,30,false)</f>
        <v>#REF!</v>
      </c>
      <c r="L54" s="71" t="str">
        <f t="shared" ref="L54:L58" si="61">vlookup($C54,Master!$A$558:$W$758,31,false)</f>
        <v>#REF!</v>
      </c>
      <c r="M54" s="52"/>
      <c r="N54" s="53" t="str">
        <f t="shared" ref="N54:N58" si="62">vlookup($C54,Master!$A$558:$W$758,34,false)</f>
        <v>#REF!</v>
      </c>
      <c r="O54" s="53" t="str">
        <f t="shared" ref="O54:O58" si="63">vlookup($C54,Master!$A$558:$W$758,35,false)</f>
        <v>#REF!</v>
      </c>
      <c r="P54" s="53" t="str">
        <f t="shared" ref="P54:P58" si="64">vlookup($C54,Master!$A$558:$W$758,33,false)</f>
        <v>#REF!</v>
      </c>
      <c r="Q54" s="54" t="str">
        <f t="shared" ref="Q54:Q58" si="65">N54-P54</f>
        <v>#REF!</v>
      </c>
      <c r="R54" s="55" t="str">
        <f t="shared" ref="R54:R58" si="66">if(N54&lt;&gt;0,Q54/N54,-100%)</f>
        <v>#REF!</v>
      </c>
      <c r="S54" s="56"/>
      <c r="T54" s="19"/>
      <c r="U54" s="119" t="s">
        <v>42</v>
      </c>
      <c r="V54" s="117" t="str">
        <f>(P54/O54)-1</f>
        <v>#REF!</v>
      </c>
      <c r="W54" s="30"/>
    </row>
    <row r="55" ht="8.25" customHeight="1">
      <c r="A55" s="40"/>
      <c r="B55" s="41"/>
      <c r="C55" s="126" t="s">
        <v>64</v>
      </c>
      <c r="D55" s="70" t="str">
        <f t="shared" si="53"/>
        <v>#REF!</v>
      </c>
      <c r="E55" s="53" t="str">
        <f t="shared" si="54"/>
        <v>#REF!</v>
      </c>
      <c r="F55" s="53" t="str">
        <f t="shared" si="55"/>
        <v>#REF!</v>
      </c>
      <c r="G55" s="53" t="str">
        <f t="shared" si="56"/>
        <v>#REF!</v>
      </c>
      <c r="H55" s="53" t="str">
        <f t="shared" si="57"/>
        <v>#REF!</v>
      </c>
      <c r="I55" s="71" t="str">
        <f t="shared" si="58"/>
        <v>#REF!</v>
      </c>
      <c r="J55" s="71" t="str">
        <f t="shared" si="59"/>
        <v>#REF!</v>
      </c>
      <c r="K55" s="71" t="str">
        <f t="shared" si="60"/>
        <v>#REF!</v>
      </c>
      <c r="L55" s="71" t="str">
        <f t="shared" si="61"/>
        <v>#REF!</v>
      </c>
      <c r="M55" s="52"/>
      <c r="N55" s="53" t="str">
        <f t="shared" si="62"/>
        <v>#REF!</v>
      </c>
      <c r="O55" s="53" t="str">
        <f t="shared" si="63"/>
        <v>#REF!</v>
      </c>
      <c r="P55" s="53" t="str">
        <f t="shared" si="64"/>
        <v>#REF!</v>
      </c>
      <c r="Q55" s="54" t="str">
        <f t="shared" si="65"/>
        <v>#REF!</v>
      </c>
      <c r="R55" s="55" t="str">
        <f t="shared" si="66"/>
        <v>#REF!</v>
      </c>
      <c r="S55" s="56"/>
      <c r="T55" s="19"/>
      <c r="U55" s="119">
        <v>0.0</v>
      </c>
      <c r="V55" s="127">
        <v>0.0</v>
      </c>
      <c r="W55" s="30"/>
    </row>
    <row r="56" ht="8.25" customHeight="1">
      <c r="A56" s="40"/>
      <c r="B56" s="41"/>
      <c r="C56" s="126" t="s">
        <v>65</v>
      </c>
      <c r="D56" s="70" t="str">
        <f t="shared" si="53"/>
        <v>#REF!</v>
      </c>
      <c r="E56" s="53" t="str">
        <f t="shared" si="54"/>
        <v>#REF!</v>
      </c>
      <c r="F56" s="53" t="str">
        <f t="shared" si="55"/>
        <v>#REF!</v>
      </c>
      <c r="G56" s="53" t="str">
        <f t="shared" si="56"/>
        <v>#REF!</v>
      </c>
      <c r="H56" s="53" t="str">
        <f t="shared" si="57"/>
        <v>#REF!</v>
      </c>
      <c r="I56" s="71" t="str">
        <f t="shared" si="58"/>
        <v>#REF!</v>
      </c>
      <c r="J56" s="71" t="str">
        <f t="shared" si="59"/>
        <v>#REF!</v>
      </c>
      <c r="K56" s="71" t="str">
        <f t="shared" si="60"/>
        <v>#REF!</v>
      </c>
      <c r="L56" s="71" t="str">
        <f t="shared" si="61"/>
        <v>#REF!</v>
      </c>
      <c r="M56" s="52"/>
      <c r="N56" s="53" t="str">
        <f t="shared" si="62"/>
        <v>#REF!</v>
      </c>
      <c r="O56" s="53" t="str">
        <f t="shared" si="63"/>
        <v>#REF!</v>
      </c>
      <c r="P56" s="53" t="str">
        <f t="shared" si="64"/>
        <v>#REF!</v>
      </c>
      <c r="Q56" s="54" t="str">
        <f t="shared" si="65"/>
        <v>#REF!</v>
      </c>
      <c r="R56" s="55" t="str">
        <f t="shared" si="66"/>
        <v>#REF!</v>
      </c>
      <c r="S56" s="56"/>
      <c r="T56" s="19"/>
      <c r="U56" s="117" t="str">
        <f t="shared" ref="U56:U58" si="67">(P56/N56)-1</f>
        <v>#REF!</v>
      </c>
      <c r="V56" s="117" t="str">
        <f t="shared" ref="V56:V58" si="68">(P56/O56)-1</f>
        <v>#REF!</v>
      </c>
      <c r="W56" s="30"/>
    </row>
    <row r="57" ht="8.25" customHeight="1">
      <c r="A57" s="40"/>
      <c r="B57" s="41"/>
      <c r="C57" s="122" t="s">
        <v>66</v>
      </c>
      <c r="D57" s="70" t="str">
        <f t="shared" si="53"/>
        <v>#REF!</v>
      </c>
      <c r="E57" s="53" t="str">
        <f t="shared" si="54"/>
        <v>#REF!</v>
      </c>
      <c r="F57" s="53" t="str">
        <f t="shared" si="55"/>
        <v>#REF!</v>
      </c>
      <c r="G57" s="53" t="str">
        <f t="shared" si="56"/>
        <v>#REF!</v>
      </c>
      <c r="H57" s="53" t="str">
        <f t="shared" si="57"/>
        <v>#REF!</v>
      </c>
      <c r="I57" s="71" t="str">
        <f t="shared" si="58"/>
        <v>#REF!</v>
      </c>
      <c r="J57" s="71" t="str">
        <f t="shared" si="59"/>
        <v>#REF!</v>
      </c>
      <c r="K57" s="71" t="str">
        <f t="shared" si="60"/>
        <v>#REF!</v>
      </c>
      <c r="L57" s="71" t="str">
        <f t="shared" si="61"/>
        <v>#REF!</v>
      </c>
      <c r="M57" s="52"/>
      <c r="N57" s="53" t="str">
        <f t="shared" si="62"/>
        <v>#REF!</v>
      </c>
      <c r="O57" s="53" t="str">
        <f t="shared" si="63"/>
        <v>#REF!</v>
      </c>
      <c r="P57" s="53" t="str">
        <f t="shared" si="64"/>
        <v>#REF!</v>
      </c>
      <c r="Q57" s="54" t="str">
        <f t="shared" si="65"/>
        <v>#REF!</v>
      </c>
      <c r="R57" s="55" t="str">
        <f t="shared" si="66"/>
        <v>#REF!</v>
      </c>
      <c r="S57" s="56"/>
      <c r="T57" s="19"/>
      <c r="U57" s="117" t="str">
        <f t="shared" si="67"/>
        <v>#REF!</v>
      </c>
      <c r="V57" s="117" t="str">
        <f t="shared" si="68"/>
        <v>#REF!</v>
      </c>
      <c r="W57" s="30"/>
    </row>
    <row r="58" ht="8.25" customHeight="1">
      <c r="A58" s="40"/>
      <c r="B58" s="41"/>
      <c r="C58" s="122" t="s">
        <v>67</v>
      </c>
      <c r="D58" s="70" t="str">
        <f t="shared" si="53"/>
        <v>#REF!</v>
      </c>
      <c r="E58" s="53" t="str">
        <f t="shared" si="54"/>
        <v>#REF!</v>
      </c>
      <c r="F58" s="53" t="str">
        <f t="shared" si="55"/>
        <v>#REF!</v>
      </c>
      <c r="G58" s="53" t="str">
        <f t="shared" si="56"/>
        <v>#REF!</v>
      </c>
      <c r="H58" s="53" t="str">
        <f t="shared" si="57"/>
        <v>#REF!</v>
      </c>
      <c r="I58" s="71" t="str">
        <f t="shared" si="58"/>
        <v>#REF!</v>
      </c>
      <c r="J58" s="71" t="str">
        <f t="shared" si="59"/>
        <v>#REF!</v>
      </c>
      <c r="K58" s="71" t="str">
        <f t="shared" si="60"/>
        <v>#REF!</v>
      </c>
      <c r="L58" s="71" t="str">
        <f t="shared" si="61"/>
        <v>#REF!</v>
      </c>
      <c r="M58" s="52"/>
      <c r="N58" s="53" t="str">
        <f t="shared" si="62"/>
        <v>#REF!</v>
      </c>
      <c r="O58" s="53" t="str">
        <f t="shared" si="63"/>
        <v>#REF!</v>
      </c>
      <c r="P58" s="53" t="str">
        <f t="shared" si="64"/>
        <v>#REF!</v>
      </c>
      <c r="Q58" s="54" t="str">
        <f t="shared" si="65"/>
        <v>#REF!</v>
      </c>
      <c r="R58" s="55" t="str">
        <f t="shared" si="66"/>
        <v>#REF!</v>
      </c>
      <c r="S58" s="56"/>
      <c r="T58" s="19"/>
      <c r="U58" s="117" t="str">
        <f t="shared" si="67"/>
        <v>#REF!</v>
      </c>
      <c r="V58" s="117" t="str">
        <f t="shared" si="68"/>
        <v>#REF!</v>
      </c>
      <c r="W58" s="30"/>
    </row>
    <row r="59" ht="8.25" customHeight="1">
      <c r="A59" s="40"/>
      <c r="B59" s="41"/>
      <c r="C59" s="52"/>
      <c r="D59" s="53"/>
      <c r="E59" s="53"/>
      <c r="F59" s="53"/>
      <c r="G59" s="53"/>
      <c r="H59" s="53"/>
      <c r="I59" s="71"/>
      <c r="J59" s="71"/>
      <c r="K59" s="71"/>
      <c r="L59" s="71"/>
      <c r="M59" s="52"/>
      <c r="N59" s="53"/>
      <c r="O59" s="53"/>
      <c r="P59" s="53"/>
      <c r="Q59" s="54"/>
      <c r="R59" s="55"/>
      <c r="S59" s="56"/>
      <c r="T59" s="19"/>
      <c r="U59" s="30"/>
      <c r="V59" s="30"/>
      <c r="W59" s="30"/>
    </row>
    <row r="60" ht="8.25" customHeight="1">
      <c r="A60" s="40"/>
      <c r="B60" s="41"/>
      <c r="C60" s="52"/>
      <c r="D60" s="74"/>
      <c r="E60" s="75"/>
      <c r="F60" s="75"/>
      <c r="G60" s="75"/>
      <c r="H60" s="75"/>
      <c r="I60" s="75"/>
      <c r="J60" s="75"/>
      <c r="K60" s="75"/>
      <c r="L60" s="75"/>
      <c r="M60" s="118"/>
      <c r="N60" s="53"/>
      <c r="O60" s="53"/>
      <c r="P60" s="53"/>
      <c r="Q60" s="54"/>
      <c r="R60" s="55"/>
      <c r="S60" s="56"/>
      <c r="T60" s="19"/>
      <c r="U60" s="30"/>
      <c r="V60" s="30"/>
      <c r="W60" s="30"/>
    </row>
    <row r="61" ht="8.25" customHeight="1">
      <c r="A61" s="40"/>
      <c r="B61" s="76"/>
      <c r="C61" s="77"/>
      <c r="D61" s="78"/>
      <c r="E61" s="78"/>
      <c r="F61" s="78"/>
      <c r="G61" s="78"/>
      <c r="H61" s="78"/>
      <c r="I61" s="79"/>
      <c r="J61" s="79"/>
      <c r="K61" s="79"/>
      <c r="L61" s="79"/>
      <c r="M61" s="77"/>
      <c r="N61" s="78"/>
      <c r="O61" s="78"/>
      <c r="P61" s="78"/>
      <c r="Q61" s="80"/>
      <c r="R61" s="81"/>
      <c r="S61" s="82"/>
      <c r="T61" s="19"/>
      <c r="U61" s="30"/>
      <c r="V61" s="30"/>
      <c r="W61" s="30"/>
    </row>
    <row r="62" ht="9.75" customHeight="1">
      <c r="A62" s="21"/>
      <c r="B62" s="22"/>
      <c r="C62" s="22"/>
      <c r="D62" s="23"/>
      <c r="E62" s="23"/>
      <c r="F62" s="23"/>
      <c r="G62" s="24"/>
      <c r="H62" s="24"/>
      <c r="I62" s="25"/>
      <c r="J62" s="25"/>
      <c r="K62" s="26"/>
      <c r="L62" s="26"/>
      <c r="M62" s="26"/>
      <c r="N62" s="27"/>
      <c r="O62" s="27"/>
      <c r="P62" s="27"/>
      <c r="Q62" s="28"/>
      <c r="R62" s="29"/>
      <c r="S62" s="26"/>
      <c r="T62" s="19"/>
      <c r="U62" s="30"/>
      <c r="V62" s="30"/>
      <c r="W62" s="30"/>
    </row>
    <row r="63" ht="8.25" customHeight="1">
      <c r="A63" s="31"/>
      <c r="B63" s="32" t="s">
        <v>68</v>
      </c>
      <c r="C63" s="33"/>
      <c r="D63" s="34"/>
      <c r="E63" s="34"/>
      <c r="F63" s="34"/>
      <c r="G63" s="34"/>
      <c r="H63" s="34"/>
      <c r="I63" s="35"/>
      <c r="J63" s="35"/>
      <c r="K63" s="36"/>
      <c r="L63" s="36"/>
      <c r="M63" s="102"/>
      <c r="N63" s="34"/>
      <c r="O63" s="34"/>
      <c r="P63" s="34"/>
      <c r="Q63" s="37"/>
      <c r="R63" s="38"/>
      <c r="S63" s="39"/>
      <c r="T63" s="19"/>
      <c r="U63" s="30"/>
      <c r="V63" s="30"/>
      <c r="W63" s="30"/>
    </row>
    <row r="64" ht="8.25" customHeight="1">
      <c r="A64" s="40"/>
      <c r="B64" s="41"/>
      <c r="C64" s="103" t="s">
        <v>18</v>
      </c>
      <c r="D64" s="104" t="s">
        <v>38</v>
      </c>
      <c r="E64" s="105"/>
      <c r="G64" s="106"/>
      <c r="H64" s="103" t="s">
        <v>20</v>
      </c>
      <c r="I64" s="107" t="s">
        <v>58</v>
      </c>
      <c r="J64" s="49" t="s">
        <v>40</v>
      </c>
      <c r="M64" s="103" t="s">
        <v>41</v>
      </c>
      <c r="N64" s="108" t="s">
        <v>24</v>
      </c>
      <c r="O64" s="49" t="s">
        <v>40</v>
      </c>
      <c r="P64" s="53"/>
      <c r="Q64" s="54"/>
      <c r="R64" s="55"/>
      <c r="S64" s="56"/>
      <c r="T64" s="19"/>
      <c r="U64" s="30"/>
      <c r="V64" s="30"/>
      <c r="W64" s="30"/>
    </row>
    <row r="65" ht="8.25" customHeight="1">
      <c r="A65" s="40"/>
      <c r="B65" s="41"/>
      <c r="C65" s="109" t="s">
        <v>21</v>
      </c>
      <c r="D65" s="110">
        <v>42795.0</v>
      </c>
      <c r="E65" s="49" t="s">
        <v>40</v>
      </c>
      <c r="G65" s="106"/>
      <c r="H65" s="111" t="s">
        <v>23</v>
      </c>
      <c r="I65" s="108" t="s">
        <v>42</v>
      </c>
      <c r="J65" s="49" t="s">
        <v>40</v>
      </c>
      <c r="L65" s="53"/>
      <c r="M65" s="111" t="s">
        <v>43</v>
      </c>
      <c r="N65" s="120" t="s">
        <v>24</v>
      </c>
      <c r="O65" s="49" t="s">
        <v>40</v>
      </c>
      <c r="P65" s="53"/>
      <c r="Q65" s="54"/>
      <c r="R65" s="55"/>
      <c r="S65" s="56"/>
      <c r="T65" s="19"/>
      <c r="U65" s="30"/>
      <c r="V65" s="30"/>
      <c r="W65" s="30"/>
    </row>
    <row r="66" ht="8.25" customHeight="1">
      <c r="A66" s="40"/>
      <c r="B66" s="41"/>
      <c r="C66" s="111" t="s">
        <v>25</v>
      </c>
      <c r="D66" s="120" t="s">
        <v>42</v>
      </c>
      <c r="E66" s="49" t="s">
        <v>44</v>
      </c>
      <c r="G66" s="106"/>
      <c r="H66" s="111" t="s">
        <v>26</v>
      </c>
      <c r="I66" s="110">
        <v>42788.0</v>
      </c>
      <c r="J66" s="49" t="s">
        <v>40</v>
      </c>
      <c r="L66" s="53"/>
      <c r="M66" s="111" t="s">
        <v>45</v>
      </c>
      <c r="N66" s="120" t="s">
        <v>24</v>
      </c>
      <c r="O66" s="49" t="s">
        <v>40</v>
      </c>
      <c r="P66" s="53"/>
      <c r="Q66" s="54"/>
      <c r="R66" s="55"/>
      <c r="S66" s="56"/>
      <c r="T66" s="19"/>
      <c r="U66" s="113" t="s">
        <v>46</v>
      </c>
      <c r="V66" s="113" t="s">
        <v>47</v>
      </c>
      <c r="W66" s="30"/>
    </row>
    <row r="67" ht="8.25" customHeight="1">
      <c r="A67" s="40"/>
      <c r="B67" s="41"/>
      <c r="C67" s="111"/>
      <c r="D67" s="114"/>
      <c r="E67" s="52"/>
      <c r="G67" s="106"/>
      <c r="H67" s="111"/>
      <c r="I67" s="124"/>
      <c r="J67" s="52"/>
      <c r="L67" s="53"/>
      <c r="M67" s="52"/>
      <c r="N67" s="53"/>
      <c r="O67" s="53"/>
      <c r="P67" s="53"/>
      <c r="Q67" s="54"/>
      <c r="R67" s="55"/>
      <c r="S67" s="56"/>
      <c r="T67" s="19"/>
      <c r="U67" s="30"/>
      <c r="V67" s="30"/>
      <c r="W67" s="30"/>
    </row>
    <row r="68" ht="8.25" customHeight="1">
      <c r="A68" s="40"/>
      <c r="B68" s="41"/>
      <c r="C68" s="52"/>
      <c r="D68" s="53"/>
      <c r="E68" s="53"/>
      <c r="F68" s="53"/>
      <c r="G68" s="53"/>
      <c r="H68" s="53"/>
      <c r="I68" s="71"/>
      <c r="J68" s="71"/>
      <c r="K68" s="71"/>
      <c r="L68" s="71"/>
      <c r="M68" s="52"/>
      <c r="N68" s="68" t="str">
        <f t="shared" ref="N68:Q68" si="69">sum(N69:N73)</f>
        <v>#REF!</v>
      </c>
      <c r="O68" s="68" t="str">
        <f t="shared" si="69"/>
        <v>#REF!</v>
      </c>
      <c r="P68" s="68" t="str">
        <f t="shared" si="69"/>
        <v>#REF!</v>
      </c>
      <c r="Q68" s="116" t="str">
        <f t="shared" si="69"/>
        <v>#REF!</v>
      </c>
      <c r="R68" s="55"/>
      <c r="S68" s="56"/>
      <c r="T68" s="19"/>
      <c r="U68" s="121" t="str">
        <f>(P68/N68)-1</f>
        <v>#REF!</v>
      </c>
      <c r="V68" s="121" t="str">
        <f>(P68/O68)-1</f>
        <v>#REF!</v>
      </c>
      <c r="W68" s="30"/>
    </row>
    <row r="69" ht="8.25" customHeight="1">
      <c r="A69" s="40"/>
      <c r="B69" s="41"/>
      <c r="C69" s="52"/>
      <c r="D69" s="53"/>
      <c r="E69" s="53"/>
      <c r="F69" s="53"/>
      <c r="G69" s="53"/>
      <c r="H69" s="53"/>
      <c r="I69" s="71"/>
      <c r="J69" s="71"/>
      <c r="K69" s="71"/>
      <c r="L69" s="71"/>
      <c r="M69" s="52"/>
      <c r="N69" s="53"/>
      <c r="O69" s="53"/>
      <c r="P69" s="53"/>
      <c r="Q69" s="54"/>
      <c r="R69" s="55"/>
      <c r="S69" s="56"/>
      <c r="T69" s="19"/>
      <c r="U69" s="30"/>
      <c r="V69" s="30"/>
      <c r="W69" s="30"/>
    </row>
    <row r="70" ht="8.25" customHeight="1">
      <c r="A70" s="40"/>
      <c r="B70" s="41"/>
      <c r="C70" s="126" t="s">
        <v>69</v>
      </c>
      <c r="D70" s="70" t="str">
        <f t="shared" ref="D70:D71" si="70">vlookup($C70,Master!$A$558:$W$758,3,false)</f>
        <v>#REF!</v>
      </c>
      <c r="E70" s="53" t="str">
        <f t="shared" ref="E70:E71" si="71">vlookup($C70,Master!$A$558:$W$758,16,false)</f>
        <v>#REF!</v>
      </c>
      <c r="F70" s="53" t="str">
        <f t="shared" ref="F70:F71" si="72">vlookup($C70,Master!$A$558:$W$758,6,false)</f>
        <v>#REF!</v>
      </c>
      <c r="G70" s="53" t="str">
        <f t="shared" ref="G70:G71" si="73">vlookup($C70,Master!$A$558:$W$758,7,false)</f>
        <v>#REF!</v>
      </c>
      <c r="H70" s="53" t="str">
        <f t="shared" ref="H70:H71" si="74">vlookup($C70,Master!$A$558:$W$758,8,false)</f>
        <v>#REF!</v>
      </c>
      <c r="I70" s="71" t="str">
        <f t="shared" ref="I70:I71" si="75">vlookup($C70,Master!$A$558:$W$758,23,false)</f>
        <v>#REF!</v>
      </c>
      <c r="J70" s="71" t="str">
        <f t="shared" ref="J70:J71" si="76">vlookup($C70,Master!$A$558:$W$758,24,false)</f>
        <v>#REF!</v>
      </c>
      <c r="K70" s="71" t="str">
        <f t="shared" ref="K70:K71" si="77">vlookup($C70,Master!$A$558:$W$758,30,false)</f>
        <v>#REF!</v>
      </c>
      <c r="L70" s="71" t="str">
        <f t="shared" ref="L70:L71" si="78">vlookup($C70,Master!$A$558:$W$758,31,false)</f>
        <v>#REF!</v>
      </c>
      <c r="M70" s="52"/>
      <c r="N70" s="53" t="str">
        <f t="shared" ref="N70:N71" si="79">vlookup($C70,Master!$A$558:$W$758,34,false)</f>
        <v>#REF!</v>
      </c>
      <c r="O70" s="53" t="str">
        <f t="shared" ref="O70:O71" si="80">vlookup($C70,Master!$A$558:$W$758,35,false)</f>
        <v>#REF!</v>
      </c>
      <c r="P70" s="53" t="str">
        <f t="shared" ref="P70:P71" si="81">vlookup($C70,Master!$A$558:$W$758,33,false)</f>
        <v>#REF!</v>
      </c>
      <c r="Q70" s="54" t="str">
        <f t="shared" ref="Q70:Q71" si="82">N70-P70</f>
        <v>#REF!</v>
      </c>
      <c r="R70" s="55" t="str">
        <f t="shared" ref="R70:R71" si="83">if(N70&lt;&gt;0,Q70/N70,-100%)</f>
        <v>#REF!</v>
      </c>
      <c r="S70" s="56"/>
      <c r="T70" s="19"/>
      <c r="U70" s="117" t="str">
        <f t="shared" ref="U70:U71" si="84">(P70/N70)-1</f>
        <v>#REF!</v>
      </c>
      <c r="V70" s="117" t="str">
        <f t="shared" ref="V70:V71" si="85">(P70/O70)-1</f>
        <v>#REF!</v>
      </c>
      <c r="W70" s="30"/>
    </row>
    <row r="71" ht="8.25" customHeight="1">
      <c r="A71" s="40"/>
      <c r="B71" s="41"/>
      <c r="C71" s="128" t="s">
        <v>70</v>
      </c>
      <c r="D71" s="70" t="str">
        <f t="shared" si="70"/>
        <v>#REF!</v>
      </c>
      <c r="E71" s="53" t="str">
        <f t="shared" si="71"/>
        <v>#REF!</v>
      </c>
      <c r="F71" s="53" t="str">
        <f t="shared" si="72"/>
        <v>#REF!</v>
      </c>
      <c r="G71" s="53" t="str">
        <f t="shared" si="73"/>
        <v>#REF!</v>
      </c>
      <c r="H71" s="53" t="str">
        <f t="shared" si="74"/>
        <v>#REF!</v>
      </c>
      <c r="I71" s="71" t="str">
        <f t="shared" si="75"/>
        <v>#REF!</v>
      </c>
      <c r="J71" s="71" t="str">
        <f t="shared" si="76"/>
        <v>#REF!</v>
      </c>
      <c r="K71" s="71" t="str">
        <f t="shared" si="77"/>
        <v>#REF!</v>
      </c>
      <c r="L71" s="71" t="str">
        <f t="shared" si="78"/>
        <v>#REF!</v>
      </c>
      <c r="M71" s="52"/>
      <c r="N71" s="53" t="str">
        <f t="shared" si="79"/>
        <v>#REF!</v>
      </c>
      <c r="O71" s="53" t="str">
        <f t="shared" si="80"/>
        <v>#REF!</v>
      </c>
      <c r="P71" s="53" t="str">
        <f t="shared" si="81"/>
        <v>#REF!</v>
      </c>
      <c r="Q71" s="54" t="str">
        <f t="shared" si="82"/>
        <v>#REF!</v>
      </c>
      <c r="R71" s="55" t="str">
        <f t="shared" si="83"/>
        <v>#REF!</v>
      </c>
      <c r="S71" s="56"/>
      <c r="T71" s="19"/>
      <c r="U71" s="117" t="str">
        <f t="shared" si="84"/>
        <v>#REF!</v>
      </c>
      <c r="V71" s="117" t="str">
        <f t="shared" si="85"/>
        <v>#REF!</v>
      </c>
      <c r="W71" s="30"/>
    </row>
    <row r="72" ht="8.25" customHeight="1">
      <c r="A72" s="40"/>
      <c r="B72" s="41"/>
      <c r="C72" s="52"/>
      <c r="D72" s="53"/>
      <c r="E72" s="53"/>
      <c r="F72" s="53"/>
      <c r="G72" s="53"/>
      <c r="H72" s="53"/>
      <c r="I72" s="71"/>
      <c r="J72" s="71"/>
      <c r="K72" s="71"/>
      <c r="L72" s="71"/>
      <c r="M72" s="52"/>
      <c r="N72" s="53"/>
      <c r="O72" s="53"/>
      <c r="P72" s="53"/>
      <c r="Q72" s="54"/>
      <c r="R72" s="55"/>
      <c r="S72" s="56"/>
      <c r="T72" s="19"/>
      <c r="U72" s="30"/>
      <c r="V72" s="30"/>
      <c r="W72" s="30"/>
    </row>
    <row r="73" ht="8.25" customHeight="1">
      <c r="A73" s="40"/>
      <c r="B73" s="41"/>
      <c r="C73" s="52"/>
      <c r="D73" s="74" t="s">
        <v>71</v>
      </c>
      <c r="E73" s="75"/>
      <c r="F73" s="75"/>
      <c r="G73" s="75"/>
      <c r="H73" s="75"/>
      <c r="I73" s="75"/>
      <c r="J73" s="75"/>
      <c r="K73" s="75"/>
      <c r="L73" s="75"/>
      <c r="M73" s="118"/>
      <c r="N73" s="53"/>
      <c r="O73" s="53"/>
      <c r="P73" s="53"/>
      <c r="Q73" s="54"/>
      <c r="R73" s="55"/>
      <c r="S73" s="56"/>
      <c r="T73" s="19"/>
      <c r="U73" s="30"/>
      <c r="V73" s="30"/>
      <c r="W73" s="30"/>
    </row>
    <row r="74" ht="8.25" customHeight="1">
      <c r="A74" s="40"/>
      <c r="B74" s="76"/>
      <c r="C74" s="77"/>
      <c r="D74" s="78"/>
      <c r="E74" s="78"/>
      <c r="F74" s="78"/>
      <c r="G74" s="78"/>
      <c r="H74" s="78"/>
      <c r="I74" s="79"/>
      <c r="J74" s="79"/>
      <c r="K74" s="79"/>
      <c r="L74" s="79"/>
      <c r="M74" s="77"/>
      <c r="N74" s="78"/>
      <c r="O74" s="78"/>
      <c r="P74" s="78"/>
      <c r="Q74" s="80"/>
      <c r="R74" s="81"/>
      <c r="S74" s="82"/>
      <c r="T74" s="19"/>
      <c r="U74" s="30"/>
      <c r="V74" s="30"/>
      <c r="W74" s="30"/>
    </row>
    <row r="75" ht="9.75" customHeight="1">
      <c r="A75" s="21"/>
      <c r="B75" s="22"/>
      <c r="C75" s="22"/>
      <c r="D75" s="23"/>
      <c r="E75" s="23"/>
      <c r="F75" s="23"/>
      <c r="G75" s="24"/>
      <c r="H75" s="24"/>
      <c r="I75" s="25"/>
      <c r="J75" s="25"/>
      <c r="K75" s="26"/>
      <c r="L75" s="26"/>
      <c r="M75" s="26"/>
      <c r="N75" s="27"/>
      <c r="O75" s="27"/>
      <c r="P75" s="27"/>
      <c r="Q75" s="28"/>
      <c r="R75" s="29"/>
      <c r="S75" s="26"/>
      <c r="T75" s="19"/>
      <c r="U75" s="30"/>
      <c r="V75" s="30"/>
      <c r="W75" s="30"/>
    </row>
    <row r="76" ht="8.25" customHeight="1">
      <c r="A76" s="31"/>
      <c r="B76" s="32" t="s">
        <v>72</v>
      </c>
      <c r="C76" s="33"/>
      <c r="D76" s="34"/>
      <c r="E76" s="34"/>
      <c r="F76" s="34"/>
      <c r="G76" s="34"/>
      <c r="H76" s="34"/>
      <c r="I76" s="35"/>
      <c r="J76" s="35"/>
      <c r="K76" s="36"/>
      <c r="L76" s="36"/>
      <c r="M76" s="102"/>
      <c r="N76" s="34"/>
      <c r="O76" s="34"/>
      <c r="P76" s="34"/>
      <c r="Q76" s="37"/>
      <c r="R76" s="38"/>
      <c r="S76" s="39"/>
      <c r="T76" s="19"/>
      <c r="U76" s="30"/>
      <c r="V76" s="30"/>
      <c r="W76" s="30"/>
    </row>
    <row r="77" ht="8.25" customHeight="1">
      <c r="A77" s="40"/>
      <c r="B77" s="41"/>
      <c r="C77" s="103" t="s">
        <v>18</v>
      </c>
      <c r="D77" s="104" t="s">
        <v>38</v>
      </c>
      <c r="E77" s="105"/>
      <c r="G77" s="106"/>
      <c r="H77" s="103" t="s">
        <v>20</v>
      </c>
      <c r="I77" s="107" t="s">
        <v>73</v>
      </c>
      <c r="J77" s="49" t="s">
        <v>74</v>
      </c>
      <c r="M77" s="103" t="s">
        <v>41</v>
      </c>
      <c r="N77" s="108" t="s">
        <v>24</v>
      </c>
      <c r="O77" s="49" t="s">
        <v>40</v>
      </c>
      <c r="P77" s="53"/>
      <c r="Q77" s="54"/>
      <c r="R77" s="55"/>
      <c r="S77" s="56"/>
      <c r="T77" s="19"/>
      <c r="U77" s="30"/>
      <c r="V77" s="30"/>
      <c r="W77" s="30"/>
    </row>
    <row r="78" ht="8.25" customHeight="1">
      <c r="A78" s="40"/>
      <c r="B78" s="41"/>
      <c r="C78" s="109" t="s">
        <v>21</v>
      </c>
      <c r="D78" s="110">
        <v>42851.0</v>
      </c>
      <c r="E78" s="129" t="s">
        <v>74</v>
      </c>
      <c r="G78" s="106"/>
      <c r="H78" s="111" t="s">
        <v>23</v>
      </c>
      <c r="I78" s="108" t="s">
        <v>22</v>
      </c>
      <c r="J78" s="49"/>
      <c r="L78" s="53"/>
      <c r="M78" s="111" t="s">
        <v>43</v>
      </c>
      <c r="N78" s="120" t="s">
        <v>24</v>
      </c>
      <c r="O78" s="49" t="s">
        <v>40</v>
      </c>
      <c r="P78" s="53"/>
      <c r="Q78" s="54"/>
      <c r="R78" s="55"/>
      <c r="S78" s="56"/>
      <c r="T78" s="19"/>
      <c r="U78" s="30"/>
      <c r="V78" s="30"/>
      <c r="W78" s="30"/>
    </row>
    <row r="79" ht="8.25" customHeight="1">
      <c r="A79" s="40"/>
      <c r="B79" s="41"/>
      <c r="C79" s="111" t="s">
        <v>25</v>
      </c>
      <c r="D79" s="120" t="s">
        <v>24</v>
      </c>
      <c r="E79" s="49" t="s">
        <v>74</v>
      </c>
      <c r="G79" s="106"/>
      <c r="H79" s="111" t="s">
        <v>26</v>
      </c>
      <c r="I79" s="108" t="s">
        <v>22</v>
      </c>
      <c r="J79" s="49"/>
      <c r="L79" s="53"/>
      <c r="M79" s="111" t="s">
        <v>45</v>
      </c>
      <c r="N79" s="120" t="s">
        <v>24</v>
      </c>
      <c r="O79" s="49" t="s">
        <v>40</v>
      </c>
      <c r="P79" s="53"/>
      <c r="Q79" s="54"/>
      <c r="R79" s="55"/>
      <c r="S79" s="56"/>
      <c r="T79" s="19"/>
      <c r="U79" s="30"/>
      <c r="V79" s="30"/>
      <c r="W79" s="30"/>
    </row>
    <row r="80" ht="8.25" customHeight="1">
      <c r="A80" s="40"/>
      <c r="B80" s="41"/>
      <c r="C80" s="111"/>
      <c r="D80" s="114"/>
      <c r="E80" s="52"/>
      <c r="G80" s="106"/>
      <c r="H80" s="111"/>
      <c r="I80" s="115"/>
      <c r="J80" s="52"/>
      <c r="L80" s="53"/>
      <c r="M80" s="52"/>
      <c r="N80" s="53"/>
      <c r="O80" s="53"/>
      <c r="P80" s="53"/>
      <c r="Q80" s="54"/>
      <c r="R80" s="55"/>
      <c r="S80" s="56"/>
      <c r="T80" s="19"/>
      <c r="U80" s="30"/>
      <c r="V80" s="30"/>
      <c r="W80" s="30"/>
    </row>
    <row r="81" ht="8.25" customHeight="1">
      <c r="A81" s="40"/>
      <c r="B81" s="41"/>
      <c r="C81" s="52"/>
      <c r="D81" s="53"/>
      <c r="E81" s="53"/>
      <c r="F81" s="53"/>
      <c r="G81" s="53"/>
      <c r="H81" s="53"/>
      <c r="I81" s="71"/>
      <c r="J81" s="71"/>
      <c r="K81" s="71"/>
      <c r="L81" s="71"/>
      <c r="M81" s="52"/>
      <c r="N81" s="68" t="str">
        <f t="shared" ref="N81:Q81" si="86">sum(N82:N86)</f>
        <v>#REF!</v>
      </c>
      <c r="O81" s="68" t="str">
        <f t="shared" si="86"/>
        <v>#REF!</v>
      </c>
      <c r="P81" s="68" t="str">
        <f t="shared" si="86"/>
        <v>#REF!</v>
      </c>
      <c r="Q81" s="116" t="str">
        <f t="shared" si="86"/>
        <v>#REF!</v>
      </c>
      <c r="R81" s="55"/>
      <c r="S81" s="56"/>
      <c r="T81" s="19"/>
      <c r="U81" s="30"/>
      <c r="V81" s="30"/>
      <c r="W81" s="30"/>
    </row>
    <row r="82" ht="8.25" customHeight="1">
      <c r="A82" s="40"/>
      <c r="B82" s="41"/>
      <c r="S82" s="56"/>
      <c r="T82" s="19"/>
      <c r="U82" s="30"/>
      <c r="V82" s="30"/>
      <c r="W82" s="30"/>
    </row>
    <row r="83" ht="8.25" customHeight="1">
      <c r="A83" s="40"/>
      <c r="B83" s="41"/>
      <c r="C83" s="130" t="s">
        <v>75</v>
      </c>
      <c r="D83" s="70" t="str">
        <f>vlookup($C83,Master!$A$558:$W$758,3,false)</f>
        <v>#REF!</v>
      </c>
      <c r="E83" s="53" t="str">
        <f>vlookup($C83,Master!$A$558:$W$758,16,false)</f>
        <v>#REF!</v>
      </c>
      <c r="F83" s="53" t="str">
        <f>vlookup($C83,Master!$A$558:$W$758,6,false)</f>
        <v>#REF!</v>
      </c>
      <c r="G83" s="53" t="str">
        <f>vlookup($C83,Master!$A$558:$W$758,7,false)</f>
        <v>#REF!</v>
      </c>
      <c r="H83" s="53" t="str">
        <f>vlookup($C83,Master!$A$558:$W$758,8,false)</f>
        <v>#REF!</v>
      </c>
      <c r="I83" s="71" t="str">
        <f>vlookup($C83,Master!$A$558:$W$758,23,false)</f>
        <v>#REF!</v>
      </c>
      <c r="J83" s="71" t="str">
        <f>vlookup($C83,Master!$A$558:$W$758,24,false)</f>
        <v>#REF!</v>
      </c>
      <c r="K83" s="71" t="str">
        <f>vlookup($C83,Master!$A$558:$W$758,30,false)</f>
        <v>#REF!</v>
      </c>
      <c r="L83" s="71" t="str">
        <f>vlookup($C83,Master!$A$558:$W$758,31,false)</f>
        <v>#REF!</v>
      </c>
      <c r="M83" s="52"/>
      <c r="N83" s="53" t="str">
        <f>vlookup($C83,Master!$A$558:$W$758,34,false)</f>
        <v>#REF!</v>
      </c>
      <c r="O83" s="53" t="str">
        <f>vlookup($C83,Master!$A$558:$W$758,35,false)</f>
        <v>#REF!</v>
      </c>
      <c r="P83" s="53" t="str">
        <f>vlookup($C83,Master!$A$558:$W$758,33,false)</f>
        <v>#REF!</v>
      </c>
      <c r="Q83" s="54" t="str">
        <f>N83-P83</f>
        <v>#REF!</v>
      </c>
      <c r="R83" s="55" t="str">
        <f>if(N83&lt;&gt;0,Q83/N83,-100%)</f>
        <v>#REF!</v>
      </c>
      <c r="S83" s="56"/>
      <c r="T83" s="19"/>
      <c r="U83" s="30"/>
      <c r="V83" s="30"/>
      <c r="W83" s="30"/>
    </row>
    <row r="84" ht="8.25" customHeight="1">
      <c r="A84" s="40"/>
      <c r="B84" s="41"/>
      <c r="S84" s="56"/>
      <c r="T84" s="19"/>
      <c r="U84" s="30"/>
      <c r="V84" s="30"/>
      <c r="W84" s="30"/>
    </row>
    <row r="85" ht="8.25" customHeight="1">
      <c r="A85" s="40"/>
      <c r="B85" s="41"/>
      <c r="C85" s="52"/>
      <c r="D85" s="53"/>
      <c r="E85" s="53"/>
      <c r="F85" s="53"/>
      <c r="G85" s="53"/>
      <c r="H85" s="53"/>
      <c r="I85" s="71"/>
      <c r="J85" s="71"/>
      <c r="K85" s="71"/>
      <c r="L85" s="71"/>
      <c r="M85" s="52"/>
      <c r="N85" s="53"/>
      <c r="O85" s="53"/>
      <c r="P85" s="53"/>
      <c r="Q85" s="54"/>
      <c r="R85" s="55"/>
      <c r="S85" s="56"/>
      <c r="T85" s="19"/>
      <c r="U85" s="30"/>
      <c r="V85" s="30"/>
      <c r="W85" s="30"/>
    </row>
    <row r="86" ht="8.25" customHeight="1">
      <c r="A86" s="40"/>
      <c r="B86" s="41"/>
      <c r="C86" s="52"/>
      <c r="D86" s="74" t="s">
        <v>76</v>
      </c>
      <c r="E86" s="75"/>
      <c r="F86" s="75"/>
      <c r="G86" s="75"/>
      <c r="H86" s="75"/>
      <c r="I86" s="75"/>
      <c r="J86" s="75"/>
      <c r="K86" s="75"/>
      <c r="L86" s="75"/>
      <c r="M86" s="118"/>
      <c r="N86" s="53"/>
      <c r="O86" s="53"/>
      <c r="P86" s="53"/>
      <c r="Q86" s="54"/>
      <c r="R86" s="55"/>
      <c r="S86" s="56"/>
      <c r="T86" s="19"/>
      <c r="U86" s="30"/>
      <c r="V86" s="30"/>
      <c r="W86" s="30"/>
    </row>
    <row r="87" ht="8.25" customHeight="1">
      <c r="A87" s="40"/>
      <c r="B87" s="76"/>
      <c r="C87" s="77"/>
      <c r="D87" s="78"/>
      <c r="E87" s="78"/>
      <c r="F87" s="78"/>
      <c r="G87" s="78"/>
      <c r="H87" s="78"/>
      <c r="I87" s="79"/>
      <c r="J87" s="79"/>
      <c r="K87" s="79"/>
      <c r="L87" s="79"/>
      <c r="M87" s="77"/>
      <c r="N87" s="78"/>
      <c r="O87" s="78"/>
      <c r="P87" s="78"/>
      <c r="Q87" s="80"/>
      <c r="R87" s="81"/>
      <c r="S87" s="82"/>
      <c r="T87" s="19"/>
      <c r="U87" s="30"/>
      <c r="V87" s="30"/>
      <c r="W87" s="30"/>
    </row>
    <row r="88" ht="9.75" customHeight="1">
      <c r="A88" s="21"/>
      <c r="B88" s="22"/>
      <c r="C88" s="22"/>
      <c r="D88" s="23"/>
      <c r="E88" s="23"/>
      <c r="F88" s="23"/>
      <c r="G88" s="24"/>
      <c r="H88" s="24"/>
      <c r="I88" s="25"/>
      <c r="J88" s="25"/>
      <c r="K88" s="26"/>
      <c r="L88" s="26"/>
      <c r="M88" s="26"/>
      <c r="N88" s="27"/>
      <c r="O88" s="27"/>
      <c r="P88" s="27"/>
      <c r="Q88" s="28"/>
      <c r="R88" s="29"/>
      <c r="S88" s="26"/>
      <c r="T88" s="19"/>
      <c r="U88" s="30"/>
      <c r="V88" s="30"/>
      <c r="W88" s="30"/>
    </row>
    <row r="89" ht="9.75" customHeight="1">
      <c r="A89" s="21"/>
      <c r="B89" s="22"/>
      <c r="C89" s="22"/>
      <c r="D89" s="23"/>
      <c r="E89" s="23"/>
      <c r="F89" s="23"/>
      <c r="G89" s="24"/>
      <c r="H89" s="24"/>
      <c r="I89" s="25"/>
      <c r="J89" s="25"/>
      <c r="K89" s="26"/>
      <c r="L89" s="26"/>
      <c r="M89" s="26"/>
      <c r="N89" s="27"/>
      <c r="O89" s="27"/>
      <c r="P89" s="27"/>
      <c r="Q89" s="28"/>
      <c r="R89" s="29"/>
      <c r="S89" s="26"/>
      <c r="T89" s="19"/>
      <c r="U89" s="30"/>
      <c r="V89" s="30"/>
      <c r="W89" s="30"/>
    </row>
    <row r="90" ht="8.25" customHeight="1">
      <c r="A90" s="31"/>
      <c r="B90" s="32" t="s">
        <v>77</v>
      </c>
      <c r="C90" s="33"/>
      <c r="D90" s="34"/>
      <c r="E90" s="34"/>
      <c r="F90" s="34"/>
      <c r="G90" s="34"/>
      <c r="H90" s="34"/>
      <c r="I90" s="35"/>
      <c r="J90" s="35"/>
      <c r="K90" s="36"/>
      <c r="L90" s="36"/>
      <c r="M90" s="102"/>
      <c r="N90" s="34"/>
      <c r="O90" s="34"/>
      <c r="P90" s="34"/>
      <c r="Q90" s="37"/>
      <c r="R90" s="38"/>
      <c r="S90" s="39"/>
      <c r="T90" s="19"/>
      <c r="U90" s="30"/>
      <c r="V90" s="30"/>
      <c r="W90" s="30"/>
    </row>
    <row r="91" ht="8.25" customHeight="1">
      <c r="A91" s="40"/>
      <c r="B91" s="41"/>
      <c r="C91" s="103" t="s">
        <v>18</v>
      </c>
      <c r="D91" s="104" t="s">
        <v>38</v>
      </c>
      <c r="E91" s="105"/>
      <c r="G91" s="106"/>
      <c r="H91" s="103" t="s">
        <v>20</v>
      </c>
      <c r="I91" s="107" t="s">
        <v>78</v>
      </c>
      <c r="J91" s="49" t="s">
        <v>40</v>
      </c>
      <c r="M91" s="103" t="s">
        <v>41</v>
      </c>
      <c r="N91" s="108" t="s">
        <v>24</v>
      </c>
      <c r="O91" s="49" t="s">
        <v>40</v>
      </c>
      <c r="P91" s="53"/>
      <c r="Q91" s="54"/>
      <c r="R91" s="55"/>
      <c r="S91" s="56"/>
      <c r="T91" s="19"/>
      <c r="U91" s="30"/>
      <c r="V91" s="30"/>
      <c r="W91" s="30"/>
    </row>
    <row r="92" ht="8.25" customHeight="1">
      <c r="A92" s="40"/>
      <c r="B92" s="41"/>
      <c r="C92" s="109" t="s">
        <v>21</v>
      </c>
      <c r="D92" s="110">
        <v>42886.0</v>
      </c>
      <c r="E92" s="49" t="s">
        <v>40</v>
      </c>
      <c r="G92" s="106"/>
      <c r="H92" s="111" t="s">
        <v>23</v>
      </c>
      <c r="I92" s="108" t="s">
        <v>42</v>
      </c>
      <c r="J92" s="49" t="s">
        <v>40</v>
      </c>
      <c r="L92" s="53"/>
      <c r="M92" s="111" t="s">
        <v>43</v>
      </c>
      <c r="N92" s="120" t="s">
        <v>24</v>
      </c>
      <c r="O92" s="49" t="s">
        <v>40</v>
      </c>
      <c r="P92" s="53"/>
      <c r="Q92" s="54"/>
      <c r="R92" s="55"/>
      <c r="S92" s="56"/>
      <c r="T92" s="19"/>
      <c r="U92" s="30"/>
      <c r="V92" s="30"/>
      <c r="W92" s="30"/>
    </row>
    <row r="93" ht="8.25" customHeight="1">
      <c r="A93" s="40"/>
      <c r="B93" s="41"/>
      <c r="C93" s="111" t="s">
        <v>25</v>
      </c>
      <c r="D93" s="120" t="s">
        <v>24</v>
      </c>
      <c r="E93" s="49" t="s">
        <v>44</v>
      </c>
      <c r="G93" s="106"/>
      <c r="H93" s="111" t="s">
        <v>26</v>
      </c>
      <c r="I93" s="131">
        <v>42878.0</v>
      </c>
      <c r="J93" s="49" t="s">
        <v>40</v>
      </c>
      <c r="L93" s="53"/>
      <c r="M93" s="111" t="s">
        <v>45</v>
      </c>
      <c r="N93" s="120" t="s">
        <v>24</v>
      </c>
      <c r="O93" s="49" t="s">
        <v>40</v>
      </c>
      <c r="P93" s="53"/>
      <c r="Q93" s="54"/>
      <c r="R93" s="55"/>
      <c r="S93" s="56"/>
      <c r="T93" s="19"/>
      <c r="U93" s="30"/>
      <c r="V93" s="30"/>
      <c r="W93" s="30"/>
    </row>
    <row r="94" ht="8.25" customHeight="1">
      <c r="A94" s="40"/>
      <c r="B94" s="41"/>
      <c r="C94" s="111"/>
      <c r="D94" s="114"/>
      <c r="E94" s="52"/>
      <c r="G94" s="106"/>
      <c r="H94" s="111"/>
      <c r="I94" s="132"/>
      <c r="J94" s="52"/>
      <c r="L94" s="53"/>
      <c r="M94" s="52"/>
      <c r="N94" s="53"/>
      <c r="O94" s="53"/>
      <c r="P94" s="53"/>
      <c r="Q94" s="54"/>
      <c r="R94" s="55"/>
      <c r="S94" s="56"/>
      <c r="T94" s="19"/>
      <c r="U94" s="30"/>
      <c r="V94" s="30"/>
      <c r="W94" s="30"/>
    </row>
    <row r="95" ht="8.25" customHeight="1">
      <c r="A95" s="40"/>
      <c r="B95" s="41"/>
      <c r="C95" s="52"/>
      <c r="D95" s="53"/>
      <c r="E95" s="53"/>
      <c r="F95" s="53"/>
      <c r="G95" s="53"/>
      <c r="H95" s="53"/>
      <c r="I95" s="71"/>
      <c r="J95" s="71"/>
      <c r="K95" s="71"/>
      <c r="L95" s="71"/>
      <c r="M95" s="52"/>
      <c r="N95" s="68" t="str">
        <f>sum(N96:N104)</f>
        <v>#REF!</v>
      </c>
      <c r="O95" s="68" t="str">
        <f>sum(O96:O99)</f>
        <v>#REF!</v>
      </c>
      <c r="P95" s="68" t="str">
        <f t="shared" ref="P95:Q95" si="87">sum(P96:P104)</f>
        <v>#REF!</v>
      </c>
      <c r="Q95" s="116" t="str">
        <f t="shared" si="87"/>
        <v>#REF!</v>
      </c>
      <c r="R95" s="55"/>
      <c r="S95" s="56"/>
      <c r="T95" s="19"/>
      <c r="U95" s="117" t="str">
        <f>(P95/N95)-1</f>
        <v>#REF!</v>
      </c>
      <c r="V95" s="117" t="str">
        <f>(P95/O95)-1</f>
        <v>#REF!</v>
      </c>
      <c r="W95" s="30"/>
    </row>
    <row r="96" ht="8.25" customHeight="1">
      <c r="A96" s="40"/>
      <c r="B96" s="41"/>
      <c r="C96" s="52"/>
      <c r="D96" s="53"/>
      <c r="E96" s="53"/>
      <c r="F96" s="53"/>
      <c r="G96" s="53"/>
      <c r="H96" s="53"/>
      <c r="I96" s="71"/>
      <c r="J96" s="71"/>
      <c r="K96" s="71"/>
      <c r="L96" s="71"/>
      <c r="M96" s="52"/>
      <c r="N96" s="53"/>
      <c r="O96" s="53"/>
      <c r="P96" s="53"/>
      <c r="Q96" s="54"/>
      <c r="R96" s="55"/>
      <c r="S96" s="56"/>
      <c r="T96" s="19"/>
      <c r="U96" s="30"/>
      <c r="V96" s="30"/>
      <c r="W96" s="30"/>
    </row>
    <row r="97" ht="8.25" customHeight="1">
      <c r="A97" s="40"/>
      <c r="B97" s="41"/>
      <c r="C97" s="133" t="s">
        <v>79</v>
      </c>
      <c r="D97" s="70" t="str">
        <f t="shared" ref="D97:D102" si="88">vlookup($C97,Master!$A$558:$W$758,3,false)</f>
        <v>#REF!</v>
      </c>
      <c r="E97" s="53" t="str">
        <f t="shared" ref="E97:E102" si="89">vlookup($C97,Master!$A$558:$W$758,16,false)</f>
        <v>#REF!</v>
      </c>
      <c r="F97" s="53" t="str">
        <f t="shared" ref="F97:F102" si="90">vlookup($C97,Master!$A$558:$W$758,6,false)</f>
        <v>#REF!</v>
      </c>
      <c r="G97" s="53" t="str">
        <f t="shared" ref="G97:G102" si="91">vlookup($C97,Master!$A$558:$W$758,7,false)</f>
        <v>#REF!</v>
      </c>
      <c r="H97" s="53" t="str">
        <f t="shared" ref="H97:H102" si="92">vlookup($C97,Master!$A$558:$W$758,8,false)</f>
        <v>#REF!</v>
      </c>
      <c r="I97" s="71" t="str">
        <f t="shared" ref="I97:I102" si="93">vlookup($C97,Master!$A$558:$W$758,23,false)</f>
        <v>#REF!</v>
      </c>
      <c r="J97" s="71" t="str">
        <f t="shared" ref="J97:J102" si="94">vlookup($C97,Master!$A$558:$W$758,24,false)</f>
        <v>#REF!</v>
      </c>
      <c r="K97" s="71" t="str">
        <f t="shared" ref="K97:K102" si="95">vlookup($C97,Master!$A$558:$W$758,30,false)</f>
        <v>#REF!</v>
      </c>
      <c r="L97" s="71" t="str">
        <f t="shared" ref="L97:L102" si="96">vlookup($C97,Master!$A$558:$W$758,31,false)</f>
        <v>#REF!</v>
      </c>
      <c r="M97" s="52"/>
      <c r="N97" s="53" t="str">
        <f t="shared" ref="N97:N102" si="97">vlookup($C97,Master!$A$558:$W$758,34,false)</f>
        <v>#REF!</v>
      </c>
      <c r="O97" s="53" t="str">
        <f t="shared" ref="O97:O102" si="98">vlookup($C97,Master!$A$558:$W$758,35,false)</f>
        <v>#REF!</v>
      </c>
      <c r="P97" s="53" t="str">
        <f t="shared" ref="P97:P102" si="99">vlookup($C97,Master!$A$558:$W$758,33,false)</f>
        <v>#REF!</v>
      </c>
      <c r="Q97" s="54" t="str">
        <f t="shared" ref="Q97:Q102" si="100">N97-P97</f>
        <v>#REF!</v>
      </c>
      <c r="R97" s="55" t="str">
        <f t="shared" ref="R97:R102" si="101">if(N97&lt;&gt;0,Q97/N97,-100%)</f>
        <v>#REF!</v>
      </c>
      <c r="S97" s="56"/>
      <c r="T97" s="19"/>
      <c r="U97" s="30"/>
      <c r="V97" s="30"/>
      <c r="W97" s="30"/>
    </row>
    <row r="98" ht="8.25" customHeight="1">
      <c r="A98" s="40"/>
      <c r="B98" s="41"/>
      <c r="C98" s="133" t="s">
        <v>80</v>
      </c>
      <c r="D98" s="70" t="str">
        <f t="shared" si="88"/>
        <v>#REF!</v>
      </c>
      <c r="E98" s="53" t="str">
        <f t="shared" si="89"/>
        <v>#REF!</v>
      </c>
      <c r="F98" s="53" t="str">
        <f t="shared" si="90"/>
        <v>#REF!</v>
      </c>
      <c r="G98" s="53" t="str">
        <f t="shared" si="91"/>
        <v>#REF!</v>
      </c>
      <c r="H98" s="53" t="str">
        <f t="shared" si="92"/>
        <v>#REF!</v>
      </c>
      <c r="I98" s="71" t="str">
        <f t="shared" si="93"/>
        <v>#REF!</v>
      </c>
      <c r="J98" s="71" t="str">
        <f t="shared" si="94"/>
        <v>#REF!</v>
      </c>
      <c r="K98" s="71" t="str">
        <f t="shared" si="95"/>
        <v>#REF!</v>
      </c>
      <c r="L98" s="71" t="str">
        <f t="shared" si="96"/>
        <v>#REF!</v>
      </c>
      <c r="M98" s="52"/>
      <c r="N98" s="53" t="str">
        <f t="shared" si="97"/>
        <v>#REF!</v>
      </c>
      <c r="O98" s="53" t="str">
        <f t="shared" si="98"/>
        <v>#REF!</v>
      </c>
      <c r="P98" s="53" t="str">
        <f t="shared" si="99"/>
        <v>#REF!</v>
      </c>
      <c r="Q98" s="54" t="str">
        <f t="shared" si="100"/>
        <v>#REF!</v>
      </c>
      <c r="R98" s="55" t="str">
        <f t="shared" si="101"/>
        <v>#REF!</v>
      </c>
      <c r="S98" s="56"/>
      <c r="T98" s="19"/>
      <c r="U98" s="30"/>
      <c r="V98" s="30"/>
      <c r="W98" s="30"/>
    </row>
    <row r="99" ht="8.25" customHeight="1">
      <c r="A99" s="40"/>
      <c r="B99" s="41"/>
      <c r="C99" s="133" t="s">
        <v>81</v>
      </c>
      <c r="D99" s="70" t="str">
        <f t="shared" si="88"/>
        <v>#REF!</v>
      </c>
      <c r="E99" s="53" t="str">
        <f t="shared" si="89"/>
        <v>#REF!</v>
      </c>
      <c r="F99" s="53" t="str">
        <f t="shared" si="90"/>
        <v>#REF!</v>
      </c>
      <c r="G99" s="53" t="str">
        <f t="shared" si="91"/>
        <v>#REF!</v>
      </c>
      <c r="H99" s="53" t="str">
        <f t="shared" si="92"/>
        <v>#REF!</v>
      </c>
      <c r="I99" s="71" t="str">
        <f t="shared" si="93"/>
        <v>#REF!</v>
      </c>
      <c r="J99" s="71" t="str">
        <f t="shared" si="94"/>
        <v>#REF!</v>
      </c>
      <c r="K99" s="71" t="str">
        <f t="shared" si="95"/>
        <v>#REF!</v>
      </c>
      <c r="L99" s="71" t="str">
        <f t="shared" si="96"/>
        <v>#REF!</v>
      </c>
      <c r="M99" s="52"/>
      <c r="N99" s="53" t="str">
        <f t="shared" si="97"/>
        <v>#REF!</v>
      </c>
      <c r="O99" s="53" t="str">
        <f t="shared" si="98"/>
        <v>#REF!</v>
      </c>
      <c r="P99" s="53" t="str">
        <f t="shared" si="99"/>
        <v>#REF!</v>
      </c>
      <c r="Q99" s="54" t="str">
        <f t="shared" si="100"/>
        <v>#REF!</v>
      </c>
      <c r="R99" s="55" t="str">
        <f t="shared" si="101"/>
        <v>#REF!</v>
      </c>
      <c r="S99" s="56"/>
      <c r="T99" s="19"/>
      <c r="U99" s="30"/>
      <c r="V99" s="30"/>
      <c r="W99" s="30"/>
    </row>
    <row r="100" ht="8.25" customHeight="1">
      <c r="A100" s="40"/>
      <c r="B100" s="41"/>
      <c r="C100" s="133" t="s">
        <v>82</v>
      </c>
      <c r="D100" s="70" t="str">
        <f t="shared" si="88"/>
        <v>#REF!</v>
      </c>
      <c r="E100" s="53" t="str">
        <f t="shared" si="89"/>
        <v>#REF!</v>
      </c>
      <c r="F100" s="53" t="str">
        <f t="shared" si="90"/>
        <v>#REF!</v>
      </c>
      <c r="G100" s="53" t="str">
        <f t="shared" si="91"/>
        <v>#REF!</v>
      </c>
      <c r="H100" s="53" t="str">
        <f t="shared" si="92"/>
        <v>#REF!</v>
      </c>
      <c r="I100" s="71" t="str">
        <f t="shared" si="93"/>
        <v>#REF!</v>
      </c>
      <c r="J100" s="71" t="str">
        <f t="shared" si="94"/>
        <v>#REF!</v>
      </c>
      <c r="K100" s="71" t="str">
        <f t="shared" si="95"/>
        <v>#REF!</v>
      </c>
      <c r="L100" s="71" t="str">
        <f t="shared" si="96"/>
        <v>#REF!</v>
      </c>
      <c r="M100" s="52"/>
      <c r="N100" s="53" t="str">
        <f t="shared" si="97"/>
        <v>#REF!</v>
      </c>
      <c r="O100" s="53" t="str">
        <f t="shared" si="98"/>
        <v>#REF!</v>
      </c>
      <c r="P100" s="53" t="str">
        <f t="shared" si="99"/>
        <v>#REF!</v>
      </c>
      <c r="Q100" s="54" t="str">
        <f t="shared" si="100"/>
        <v>#REF!</v>
      </c>
      <c r="R100" s="55" t="str">
        <f t="shared" si="101"/>
        <v>#REF!</v>
      </c>
      <c r="S100" s="56"/>
      <c r="T100" s="19"/>
      <c r="U100" s="30"/>
      <c r="V100" s="30"/>
      <c r="W100" s="30"/>
    </row>
    <row r="101" ht="8.25" customHeight="1">
      <c r="A101" s="40"/>
      <c r="B101" s="41"/>
      <c r="C101" s="133" t="s">
        <v>83</v>
      </c>
      <c r="D101" s="70" t="str">
        <f t="shared" si="88"/>
        <v>#REF!</v>
      </c>
      <c r="E101" s="53" t="str">
        <f t="shared" si="89"/>
        <v>#REF!</v>
      </c>
      <c r="F101" s="53" t="str">
        <f t="shared" si="90"/>
        <v>#REF!</v>
      </c>
      <c r="G101" s="53" t="str">
        <f t="shared" si="91"/>
        <v>#REF!</v>
      </c>
      <c r="H101" s="53" t="str">
        <f t="shared" si="92"/>
        <v>#REF!</v>
      </c>
      <c r="I101" s="71" t="str">
        <f t="shared" si="93"/>
        <v>#REF!</v>
      </c>
      <c r="J101" s="71" t="str">
        <f t="shared" si="94"/>
        <v>#REF!</v>
      </c>
      <c r="K101" s="71" t="str">
        <f t="shared" si="95"/>
        <v>#REF!</v>
      </c>
      <c r="L101" s="71" t="str">
        <f t="shared" si="96"/>
        <v>#REF!</v>
      </c>
      <c r="M101" s="52"/>
      <c r="N101" s="53" t="str">
        <f t="shared" si="97"/>
        <v>#REF!</v>
      </c>
      <c r="O101" s="53" t="str">
        <f t="shared" si="98"/>
        <v>#REF!</v>
      </c>
      <c r="P101" s="53" t="str">
        <f t="shared" si="99"/>
        <v>#REF!</v>
      </c>
      <c r="Q101" s="54" t="str">
        <f t="shared" si="100"/>
        <v>#REF!</v>
      </c>
      <c r="R101" s="55" t="str">
        <f t="shared" si="101"/>
        <v>#REF!</v>
      </c>
      <c r="S101" s="56"/>
      <c r="T101" s="19"/>
      <c r="U101" s="30"/>
      <c r="V101" s="30"/>
      <c r="W101" s="30"/>
    </row>
    <row r="102" ht="8.25" customHeight="1">
      <c r="A102" s="40"/>
      <c r="B102" s="41"/>
      <c r="C102" s="126" t="s">
        <v>84</v>
      </c>
      <c r="D102" s="70" t="str">
        <f t="shared" si="88"/>
        <v>#REF!</v>
      </c>
      <c r="E102" s="53" t="str">
        <f t="shared" si="89"/>
        <v>#REF!</v>
      </c>
      <c r="F102" s="53" t="str">
        <f t="shared" si="90"/>
        <v>#REF!</v>
      </c>
      <c r="G102" s="53" t="str">
        <f t="shared" si="91"/>
        <v>#REF!</v>
      </c>
      <c r="H102" s="53" t="str">
        <f t="shared" si="92"/>
        <v>#REF!</v>
      </c>
      <c r="I102" s="71" t="str">
        <f t="shared" si="93"/>
        <v>#REF!</v>
      </c>
      <c r="J102" s="71" t="str">
        <f t="shared" si="94"/>
        <v>#REF!</v>
      </c>
      <c r="K102" s="71" t="str">
        <f t="shared" si="95"/>
        <v>#REF!</v>
      </c>
      <c r="L102" s="71" t="str">
        <f t="shared" si="96"/>
        <v>#REF!</v>
      </c>
      <c r="M102" s="52"/>
      <c r="N102" s="53" t="str">
        <f t="shared" si="97"/>
        <v>#REF!</v>
      </c>
      <c r="O102" s="53" t="str">
        <f t="shared" si="98"/>
        <v>#REF!</v>
      </c>
      <c r="P102" s="53" t="str">
        <f t="shared" si="99"/>
        <v>#REF!</v>
      </c>
      <c r="Q102" s="54" t="str">
        <f t="shared" si="100"/>
        <v>#REF!</v>
      </c>
      <c r="R102" s="55" t="str">
        <f t="shared" si="101"/>
        <v>#REF!</v>
      </c>
      <c r="S102" s="56"/>
      <c r="T102" s="19"/>
      <c r="U102" s="30"/>
      <c r="V102" s="30"/>
      <c r="W102" s="30"/>
    </row>
    <row r="103" ht="8.25" customHeight="1">
      <c r="A103" s="40"/>
      <c r="B103" s="41"/>
      <c r="C103" s="52"/>
      <c r="D103" s="53"/>
      <c r="E103" s="53"/>
      <c r="F103" s="53"/>
      <c r="G103" s="53"/>
      <c r="H103" s="53"/>
      <c r="I103" s="71"/>
      <c r="J103" s="71"/>
      <c r="K103" s="71"/>
      <c r="L103" s="71"/>
      <c r="M103" s="52"/>
      <c r="N103" s="53"/>
      <c r="O103" s="53"/>
      <c r="P103" s="53"/>
      <c r="Q103" s="54"/>
      <c r="R103" s="55"/>
      <c r="S103" s="56"/>
      <c r="T103" s="19"/>
      <c r="U103" s="30"/>
      <c r="V103" s="30"/>
      <c r="W103" s="30"/>
    </row>
    <row r="104" ht="8.25" customHeight="1">
      <c r="A104" s="40"/>
      <c r="B104" s="41"/>
      <c r="C104" s="52"/>
      <c r="D104" s="74" t="s">
        <v>85</v>
      </c>
      <c r="E104" s="75"/>
      <c r="F104" s="75"/>
      <c r="G104" s="75"/>
      <c r="H104" s="75"/>
      <c r="I104" s="75"/>
      <c r="J104" s="75"/>
      <c r="K104" s="75"/>
      <c r="L104" s="75"/>
      <c r="M104" s="118"/>
      <c r="N104" s="53"/>
      <c r="O104" s="53"/>
      <c r="P104" s="53"/>
      <c r="Q104" s="54"/>
      <c r="R104" s="55"/>
      <c r="S104" s="56"/>
      <c r="T104" s="19"/>
      <c r="U104" s="30"/>
      <c r="V104" s="30"/>
      <c r="W104" s="30"/>
    </row>
    <row r="105" ht="8.25" customHeight="1">
      <c r="A105" s="40"/>
      <c r="B105" s="76"/>
      <c r="C105" s="77"/>
      <c r="D105" s="78"/>
      <c r="E105" s="78"/>
      <c r="F105" s="78"/>
      <c r="G105" s="78"/>
      <c r="H105" s="78"/>
      <c r="I105" s="79"/>
      <c r="J105" s="79"/>
      <c r="K105" s="79"/>
      <c r="L105" s="79"/>
      <c r="M105" s="77"/>
      <c r="N105" s="78"/>
      <c r="O105" s="78"/>
      <c r="P105" s="78"/>
      <c r="Q105" s="80"/>
      <c r="R105" s="81"/>
      <c r="S105" s="82"/>
      <c r="T105" s="19"/>
      <c r="U105" s="30"/>
      <c r="V105" s="30"/>
      <c r="W105" s="30"/>
    </row>
    <row r="106" ht="9.75" customHeight="1">
      <c r="A106" s="21"/>
      <c r="B106" s="22"/>
      <c r="C106" s="22"/>
      <c r="D106" s="23"/>
      <c r="E106" s="23"/>
      <c r="F106" s="23"/>
      <c r="G106" s="24"/>
      <c r="H106" s="24"/>
      <c r="I106" s="25"/>
      <c r="J106" s="25"/>
      <c r="K106" s="26"/>
      <c r="L106" s="26"/>
      <c r="M106" s="26"/>
      <c r="N106" s="27"/>
      <c r="O106" s="27"/>
      <c r="P106" s="27"/>
      <c r="Q106" s="28"/>
      <c r="R106" s="29"/>
      <c r="S106" s="26"/>
      <c r="T106" s="19"/>
      <c r="U106" s="30"/>
      <c r="V106" s="30"/>
      <c r="W106" s="30"/>
    </row>
    <row r="107" ht="8.25" customHeight="1">
      <c r="A107" s="31"/>
      <c r="B107" s="32" t="s">
        <v>86</v>
      </c>
      <c r="C107" s="33"/>
      <c r="D107" s="34"/>
      <c r="E107" s="34"/>
      <c r="F107" s="34"/>
      <c r="G107" s="34"/>
      <c r="H107" s="34"/>
      <c r="I107" s="35"/>
      <c r="J107" s="35"/>
      <c r="K107" s="36"/>
      <c r="L107" s="36"/>
      <c r="M107" s="102"/>
      <c r="N107" s="34"/>
      <c r="O107" s="34"/>
      <c r="P107" s="34"/>
      <c r="Q107" s="37"/>
      <c r="R107" s="38"/>
      <c r="S107" s="39"/>
      <c r="T107" s="19"/>
      <c r="U107" s="30"/>
      <c r="V107" s="30"/>
      <c r="W107" s="30"/>
    </row>
    <row r="108" ht="8.25" customHeight="1">
      <c r="A108" s="40"/>
      <c r="B108" s="41"/>
      <c r="C108" s="103" t="s">
        <v>18</v>
      </c>
      <c r="D108" s="104" t="s">
        <v>38</v>
      </c>
      <c r="E108" s="105"/>
      <c r="G108" s="106"/>
      <c r="H108" s="103" t="s">
        <v>20</v>
      </c>
      <c r="I108" s="107" t="s">
        <v>73</v>
      </c>
      <c r="J108" s="49" t="s">
        <v>40</v>
      </c>
      <c r="M108" s="103" t="s">
        <v>41</v>
      </c>
      <c r="N108" s="108" t="s">
        <v>24</v>
      </c>
      <c r="O108" s="49" t="s">
        <v>40</v>
      </c>
      <c r="P108" s="53"/>
      <c r="Q108" s="54"/>
      <c r="R108" s="55"/>
      <c r="S108" s="56"/>
      <c r="T108" s="19"/>
      <c r="U108" s="30"/>
      <c r="V108" s="30"/>
      <c r="W108" s="30"/>
    </row>
    <row r="109" ht="8.25" customHeight="1">
      <c r="A109" s="40"/>
      <c r="B109" s="41"/>
      <c r="C109" s="109" t="s">
        <v>21</v>
      </c>
      <c r="D109" s="110">
        <v>42914.0</v>
      </c>
      <c r="E109" s="49" t="s">
        <v>40</v>
      </c>
      <c r="G109" s="106"/>
      <c r="H109" s="111" t="s">
        <v>23</v>
      </c>
      <c r="I109" s="108" t="s">
        <v>22</v>
      </c>
      <c r="J109" s="49"/>
      <c r="L109" s="53"/>
      <c r="M109" s="111" t="s">
        <v>43</v>
      </c>
      <c r="N109" s="120" t="s">
        <v>24</v>
      </c>
      <c r="O109" s="49" t="s">
        <v>40</v>
      </c>
      <c r="P109" s="53"/>
      <c r="Q109" s="54"/>
      <c r="R109" s="55"/>
      <c r="S109" s="56"/>
      <c r="T109" s="19"/>
      <c r="U109" s="30"/>
      <c r="V109" s="30"/>
      <c r="W109" s="30"/>
    </row>
    <row r="110" ht="8.25" customHeight="1">
      <c r="A110" s="40"/>
      <c r="B110" s="41"/>
      <c r="C110" s="111" t="s">
        <v>25</v>
      </c>
      <c r="D110" s="120" t="s">
        <v>24</v>
      </c>
      <c r="E110" s="49" t="s">
        <v>44</v>
      </c>
      <c r="G110" s="106"/>
      <c r="H110" s="111" t="s">
        <v>26</v>
      </c>
      <c r="I110" s="108" t="s">
        <v>22</v>
      </c>
      <c r="J110" s="49"/>
      <c r="L110" s="53"/>
      <c r="M110" s="111" t="s">
        <v>45</v>
      </c>
      <c r="N110" s="120" t="s">
        <v>24</v>
      </c>
      <c r="O110" s="49" t="s">
        <v>40</v>
      </c>
      <c r="P110" s="53"/>
      <c r="Q110" s="54"/>
      <c r="R110" s="55"/>
      <c r="S110" s="56"/>
      <c r="T110" s="19"/>
      <c r="U110" s="30"/>
      <c r="V110" s="30"/>
      <c r="W110" s="30"/>
    </row>
    <row r="111" ht="8.25" customHeight="1">
      <c r="A111" s="40"/>
      <c r="B111" s="41"/>
      <c r="C111" s="111"/>
      <c r="D111" s="114"/>
      <c r="E111" s="52"/>
      <c r="G111" s="106"/>
      <c r="H111" s="111"/>
      <c r="I111" s="115"/>
      <c r="J111" s="52"/>
      <c r="L111" s="53"/>
      <c r="M111" s="52"/>
      <c r="N111" s="53"/>
      <c r="O111" s="53"/>
      <c r="P111" s="53"/>
      <c r="Q111" s="54"/>
      <c r="R111" s="55"/>
      <c r="S111" s="56"/>
      <c r="T111" s="19"/>
      <c r="U111" s="30"/>
      <c r="V111" s="30"/>
      <c r="W111" s="30"/>
    </row>
    <row r="112" ht="8.25" customHeight="1">
      <c r="A112" s="40"/>
      <c r="B112" s="41"/>
      <c r="C112" s="52"/>
      <c r="D112" s="53"/>
      <c r="E112" s="53"/>
      <c r="F112" s="53"/>
      <c r="G112" s="53"/>
      <c r="H112" s="53"/>
      <c r="I112" s="71"/>
      <c r="J112" s="71"/>
      <c r="K112" s="71"/>
      <c r="L112" s="71"/>
      <c r="M112" s="52"/>
      <c r="N112" s="68" t="str">
        <f t="shared" ref="N112:Q112" si="102">sum(N113:N116)</f>
        <v>#REF!</v>
      </c>
      <c r="O112" s="68" t="str">
        <f t="shared" si="102"/>
        <v>#REF!</v>
      </c>
      <c r="P112" s="68" t="str">
        <f t="shared" si="102"/>
        <v>#REF!</v>
      </c>
      <c r="Q112" s="116" t="str">
        <f t="shared" si="102"/>
        <v>#REF!</v>
      </c>
      <c r="R112" s="55"/>
      <c r="S112" s="56"/>
      <c r="T112" s="19"/>
      <c r="U112" s="30"/>
      <c r="V112" s="30"/>
      <c r="W112" s="30"/>
    </row>
    <row r="113" ht="8.25" customHeight="1">
      <c r="A113" s="40"/>
      <c r="B113" s="41"/>
      <c r="C113" s="69" t="s">
        <v>87</v>
      </c>
      <c r="D113" s="70" t="str">
        <f t="shared" ref="D113:D114" si="103">vlookup($C113,Master!$A$558:$W$758,3,false)</f>
        <v>#REF!</v>
      </c>
      <c r="E113" s="53" t="str">
        <f t="shared" ref="E113:E114" si="104">vlookup($C113,Master!$A$558:$W$758,13,false)</f>
        <v>#REF!</v>
      </c>
      <c r="F113" s="53" t="str">
        <f t="shared" ref="F113:F114" si="105">vlookup($C113,Master!$A$558:$W$758,7,false)</f>
        <v>#REF!</v>
      </c>
      <c r="G113" s="53" t="str">
        <f t="shared" ref="G113:G114" si="106">vlookup($C113,Master!$A$558:$W$758,8,false)</f>
        <v>#REF!</v>
      </c>
      <c r="H113" s="53" t="str">
        <f t="shared" ref="H113:H114" si="107">vlookup($C113,Master!$A$558:$W$758,9,false)</f>
        <v>#REF!</v>
      </c>
      <c r="I113" s="71" t="str">
        <f t="shared" ref="I113:I114" si="108">vlookup($C113,Master!$A$558:$W$758,20,false)</f>
        <v>#REF!</v>
      </c>
      <c r="J113" s="71" t="str">
        <f t="shared" ref="J113:J114" si="109">vlookup($C113,Master!$A$558:$W$758,22,false)</f>
        <v>#REF!</v>
      </c>
      <c r="K113" s="71" t="str">
        <f t="shared" ref="K113:K114" si="110">vlookup($C113,Master!$A$558:$W$758,27,false)</f>
        <v>#REF!</v>
      </c>
      <c r="L113" s="71" t="str">
        <f t="shared" ref="L113:L114" si="111">vlookup($C113,Master!$A$558:$W$758,28,false)</f>
        <v>#REF!</v>
      </c>
      <c r="M113" s="52" t="s">
        <v>40</v>
      </c>
      <c r="N113" s="53" t="str">
        <f t="shared" ref="N113:N114" si="112">vlookup($C113,Master!$A$558:$W$758,31,false)</f>
        <v>#REF!</v>
      </c>
      <c r="O113" s="53" t="str">
        <f t="shared" ref="O113:O114" si="113">vlookup($C113,Master!$A$558:$W$758,32,false)</f>
        <v>#REF!</v>
      </c>
      <c r="P113" s="53" t="str">
        <f t="shared" ref="P113:P114" si="114">vlookup($C113,Master!$A$558:$W$758,30,false)</f>
        <v>#REF!</v>
      </c>
      <c r="Q113" s="54" t="str">
        <f t="shared" ref="Q113:Q114" si="115">N113-P113</f>
        <v>#REF!</v>
      </c>
      <c r="R113" s="55" t="str">
        <f t="shared" ref="R113:R114" si="116">if(N113&lt;&gt;0,Q113/N113,-100%)</f>
        <v>#REF!</v>
      </c>
      <c r="S113" s="56"/>
      <c r="T113" s="19"/>
      <c r="U113" s="30"/>
      <c r="V113" s="30"/>
      <c r="W113" s="30"/>
    </row>
    <row r="114" ht="8.25" customHeight="1">
      <c r="A114" s="40"/>
      <c r="B114" s="41"/>
      <c r="C114" s="133" t="s">
        <v>88</v>
      </c>
      <c r="D114" s="70" t="str">
        <f t="shared" si="103"/>
        <v>#REF!</v>
      </c>
      <c r="E114" s="53" t="str">
        <f t="shared" si="104"/>
        <v>#REF!</v>
      </c>
      <c r="F114" s="53" t="str">
        <f t="shared" si="105"/>
        <v>#REF!</v>
      </c>
      <c r="G114" s="53" t="str">
        <f t="shared" si="106"/>
        <v>#REF!</v>
      </c>
      <c r="H114" s="53" t="str">
        <f t="shared" si="107"/>
        <v>#REF!</v>
      </c>
      <c r="I114" s="71" t="str">
        <f t="shared" si="108"/>
        <v>#REF!</v>
      </c>
      <c r="J114" s="71" t="str">
        <f t="shared" si="109"/>
        <v>#REF!</v>
      </c>
      <c r="K114" s="71" t="str">
        <f t="shared" si="110"/>
        <v>#REF!</v>
      </c>
      <c r="L114" s="71" t="str">
        <f t="shared" si="111"/>
        <v>#REF!</v>
      </c>
      <c r="M114" s="52" t="s">
        <v>40</v>
      </c>
      <c r="N114" s="53" t="str">
        <f t="shared" si="112"/>
        <v>#REF!</v>
      </c>
      <c r="O114" s="53" t="str">
        <f t="shared" si="113"/>
        <v>#REF!</v>
      </c>
      <c r="P114" s="53" t="str">
        <f t="shared" si="114"/>
        <v>#REF!</v>
      </c>
      <c r="Q114" s="54" t="str">
        <f t="shared" si="115"/>
        <v>#REF!</v>
      </c>
      <c r="R114" s="55" t="str">
        <f t="shared" si="116"/>
        <v>#REF!</v>
      </c>
      <c r="S114" s="56"/>
      <c r="T114" s="19"/>
      <c r="U114" s="30"/>
      <c r="V114" s="30"/>
      <c r="W114" s="30"/>
    </row>
    <row r="115" ht="8.25" customHeight="1">
      <c r="A115" s="40"/>
      <c r="B115" s="41"/>
      <c r="C115" s="52"/>
      <c r="D115" s="53"/>
      <c r="E115" s="53"/>
      <c r="F115" s="53"/>
      <c r="G115" s="53"/>
      <c r="H115" s="53"/>
      <c r="I115" s="71"/>
      <c r="J115" s="71"/>
      <c r="K115" s="71"/>
      <c r="L115" s="71"/>
      <c r="M115" s="52"/>
      <c r="N115" s="53"/>
      <c r="O115" s="53"/>
      <c r="P115" s="53"/>
      <c r="Q115" s="54"/>
      <c r="R115" s="55"/>
      <c r="S115" s="56"/>
      <c r="T115" s="19"/>
      <c r="U115" s="30"/>
      <c r="V115" s="30"/>
      <c r="W115" s="30"/>
    </row>
    <row r="116" ht="8.25" customHeight="1">
      <c r="A116" s="40"/>
      <c r="B116" s="41"/>
      <c r="C116" s="52"/>
      <c r="D116" s="74" t="s">
        <v>89</v>
      </c>
      <c r="E116" s="75"/>
      <c r="F116" s="75"/>
      <c r="G116" s="75"/>
      <c r="H116" s="75"/>
      <c r="I116" s="75"/>
      <c r="J116" s="75"/>
      <c r="K116" s="75"/>
      <c r="L116" s="75"/>
      <c r="M116" s="118"/>
      <c r="N116" s="53"/>
      <c r="O116" s="53"/>
      <c r="P116" s="53"/>
      <c r="Q116" s="54"/>
      <c r="R116" s="55"/>
      <c r="S116" s="56"/>
      <c r="T116" s="19"/>
      <c r="U116" s="30"/>
      <c r="V116" s="30"/>
      <c r="W116" s="30"/>
    </row>
    <row r="117" ht="8.25" customHeight="1">
      <c r="A117" s="40"/>
      <c r="B117" s="76"/>
      <c r="C117" s="77"/>
      <c r="D117" s="78"/>
      <c r="E117" s="78"/>
      <c r="F117" s="78"/>
      <c r="G117" s="78"/>
      <c r="H117" s="78"/>
      <c r="I117" s="79"/>
      <c r="J117" s="79"/>
      <c r="K117" s="79"/>
      <c r="L117" s="79"/>
      <c r="M117" s="77"/>
      <c r="N117" s="78"/>
      <c r="O117" s="78"/>
      <c r="P117" s="78"/>
      <c r="Q117" s="80"/>
      <c r="R117" s="81"/>
      <c r="S117" s="82"/>
      <c r="T117" s="19"/>
      <c r="U117" s="30"/>
      <c r="V117" s="30"/>
      <c r="W117" s="30"/>
    </row>
    <row r="118" ht="9.75" customHeight="1">
      <c r="A118" s="21"/>
      <c r="B118" s="22"/>
      <c r="C118" s="22"/>
      <c r="D118" s="23"/>
      <c r="E118" s="23"/>
      <c r="F118" s="23"/>
      <c r="G118" s="24"/>
      <c r="H118" s="24"/>
      <c r="I118" s="25"/>
      <c r="J118" s="25"/>
      <c r="K118" s="26"/>
      <c r="L118" s="26"/>
      <c r="M118" s="26"/>
      <c r="N118" s="27"/>
      <c r="O118" s="27"/>
      <c r="P118" s="27"/>
      <c r="Q118" s="28"/>
      <c r="R118" s="29"/>
      <c r="S118" s="26"/>
      <c r="T118" s="19"/>
      <c r="U118" s="30"/>
      <c r="V118" s="30"/>
      <c r="W118" s="30"/>
    </row>
    <row r="119" ht="8.25" customHeight="1">
      <c r="A119" s="31"/>
      <c r="B119" s="32" t="s">
        <v>90</v>
      </c>
      <c r="C119" s="33"/>
      <c r="D119" s="34"/>
      <c r="E119" s="34"/>
      <c r="F119" s="34"/>
      <c r="G119" s="34"/>
      <c r="H119" s="34"/>
      <c r="I119" s="35"/>
      <c r="J119" s="35"/>
      <c r="K119" s="36"/>
      <c r="L119" s="36"/>
      <c r="M119" s="102"/>
      <c r="N119" s="34"/>
      <c r="O119" s="34"/>
      <c r="P119" s="34"/>
      <c r="Q119" s="37"/>
      <c r="R119" s="38"/>
      <c r="S119" s="39"/>
      <c r="T119" s="19"/>
      <c r="U119" s="30"/>
      <c r="V119" s="30"/>
      <c r="W119" s="30"/>
    </row>
    <row r="120" ht="8.25" customHeight="1">
      <c r="A120" s="40"/>
      <c r="B120" s="41"/>
      <c r="C120" s="103" t="s">
        <v>18</v>
      </c>
      <c r="D120" s="104" t="s">
        <v>38</v>
      </c>
      <c r="E120" s="105"/>
      <c r="G120" s="106"/>
      <c r="H120" s="103" t="s">
        <v>20</v>
      </c>
      <c r="I120" s="107" t="s">
        <v>73</v>
      </c>
      <c r="J120" s="49" t="s">
        <v>40</v>
      </c>
      <c r="M120" s="103" t="s">
        <v>41</v>
      </c>
      <c r="N120" s="108" t="s">
        <v>24</v>
      </c>
      <c r="O120" s="49" t="s">
        <v>40</v>
      </c>
      <c r="P120" s="53"/>
      <c r="Q120" s="54"/>
      <c r="R120" s="55"/>
      <c r="S120" s="56"/>
      <c r="T120" s="19"/>
      <c r="U120" s="30"/>
      <c r="V120" s="30"/>
      <c r="W120" s="30"/>
    </row>
    <row r="121" ht="8.25" customHeight="1">
      <c r="A121" s="40"/>
      <c r="B121" s="41"/>
      <c r="C121" s="109" t="s">
        <v>21</v>
      </c>
      <c r="D121" s="110">
        <v>42942.0</v>
      </c>
      <c r="E121" s="49" t="s">
        <v>91</v>
      </c>
      <c r="G121" s="106"/>
      <c r="H121" s="111" t="s">
        <v>23</v>
      </c>
      <c r="I121" s="108" t="s">
        <v>22</v>
      </c>
      <c r="J121" s="49"/>
      <c r="L121" s="53"/>
      <c r="M121" s="111" t="s">
        <v>43</v>
      </c>
      <c r="N121" s="120" t="s">
        <v>24</v>
      </c>
      <c r="O121" s="49" t="s">
        <v>40</v>
      </c>
      <c r="P121" s="53"/>
      <c r="Q121" s="54"/>
      <c r="R121" s="55"/>
      <c r="S121" s="56"/>
      <c r="T121" s="19"/>
      <c r="U121" s="30"/>
      <c r="V121" s="30"/>
      <c r="W121" s="30"/>
    </row>
    <row r="122" ht="8.25" customHeight="1">
      <c r="A122" s="40"/>
      <c r="B122" s="41"/>
      <c r="C122" s="111" t="s">
        <v>25</v>
      </c>
      <c r="D122" s="120" t="s">
        <v>24</v>
      </c>
      <c r="E122" s="49" t="s">
        <v>44</v>
      </c>
      <c r="G122" s="106"/>
      <c r="H122" s="111" t="s">
        <v>26</v>
      </c>
      <c r="I122" s="108" t="s">
        <v>22</v>
      </c>
      <c r="J122" s="49"/>
      <c r="L122" s="53"/>
      <c r="M122" s="111" t="s">
        <v>45</v>
      </c>
      <c r="N122" s="120" t="s">
        <v>24</v>
      </c>
      <c r="O122" s="49" t="s">
        <v>40</v>
      </c>
      <c r="P122" s="53"/>
      <c r="Q122" s="54"/>
      <c r="R122" s="55"/>
      <c r="S122" s="56"/>
      <c r="T122" s="19"/>
      <c r="U122" s="30"/>
      <c r="V122" s="30"/>
      <c r="W122" s="30"/>
    </row>
    <row r="123" ht="8.25" customHeight="1">
      <c r="A123" s="40"/>
      <c r="B123" s="41"/>
      <c r="C123" s="111"/>
      <c r="D123" s="114"/>
      <c r="E123" s="52"/>
      <c r="G123" s="106"/>
      <c r="H123" s="111"/>
      <c r="I123" s="115"/>
      <c r="J123" s="52"/>
      <c r="L123" s="53"/>
      <c r="M123" s="52"/>
      <c r="N123" s="53"/>
      <c r="O123" s="53"/>
      <c r="P123" s="53"/>
      <c r="Q123" s="54"/>
      <c r="R123" s="55"/>
      <c r="S123" s="56"/>
      <c r="T123" s="19"/>
      <c r="U123" s="30"/>
      <c r="V123" s="30"/>
      <c r="W123" s="30"/>
    </row>
    <row r="124" ht="8.25" customHeight="1">
      <c r="A124" s="40"/>
      <c r="B124" s="41"/>
      <c r="C124" s="130"/>
      <c r="D124" s="53"/>
      <c r="E124" s="53"/>
      <c r="F124" s="53"/>
      <c r="G124" s="53"/>
      <c r="H124" s="53"/>
      <c r="I124" s="71"/>
      <c r="J124" s="71"/>
      <c r="K124" s="71"/>
      <c r="L124" s="71"/>
      <c r="M124" s="52"/>
      <c r="N124" s="68" t="str">
        <f t="shared" ref="N124:Q124" si="117">sum(N125:N127)</f>
        <v>#REF!</v>
      </c>
      <c r="O124" s="68" t="str">
        <f t="shared" si="117"/>
        <v>#REF!</v>
      </c>
      <c r="P124" s="68" t="str">
        <f t="shared" si="117"/>
        <v>#REF!</v>
      </c>
      <c r="Q124" s="116" t="str">
        <f t="shared" si="117"/>
        <v>#REF!</v>
      </c>
      <c r="R124" s="55"/>
      <c r="S124" s="56"/>
      <c r="T124" s="19"/>
      <c r="U124" s="30"/>
      <c r="V124" s="30"/>
      <c r="W124" s="30"/>
    </row>
    <row r="125" ht="8.25" customHeight="1">
      <c r="A125" s="40"/>
      <c r="B125" s="41"/>
      <c r="C125" s="130" t="s">
        <v>92</v>
      </c>
      <c r="D125" s="70" t="str">
        <f t="shared" ref="D125:D126" si="118">vlookup($C125,Master!$A$558:$W$758,3,false)</f>
        <v>#REF!</v>
      </c>
      <c r="E125" s="53" t="str">
        <f t="shared" ref="E125:E126" si="119">vlookup($C125,Master!$A$558:$W$758,16,false)</f>
        <v>#REF!</v>
      </c>
      <c r="F125" s="53" t="str">
        <f t="shared" ref="F125:F126" si="120">vlookup($C125,Master!$A$558:$W$758,6,false)</f>
        <v>#REF!</v>
      </c>
      <c r="G125" s="53" t="str">
        <f t="shared" ref="G125:G126" si="121">vlookup($C125,Master!$A$558:$W$758,7,false)</f>
        <v>#REF!</v>
      </c>
      <c r="H125" s="53" t="str">
        <f t="shared" ref="H125:H126" si="122">vlookup($C125,Master!$A$558:$W$758,8,false)</f>
        <v>#REF!</v>
      </c>
      <c r="I125" s="71" t="str">
        <f t="shared" ref="I125:I126" si="123">vlookup($C125,Master!$A$558:$W$758,23,false)</f>
        <v>#REF!</v>
      </c>
      <c r="J125" s="71" t="str">
        <f t="shared" ref="J125:J126" si="124">vlookup($C125,Master!$A$558:$W$758,24,false)</f>
        <v>#REF!</v>
      </c>
      <c r="K125" s="71" t="str">
        <f t="shared" ref="K125:K126" si="125">vlookup($C125,Master!$A$558:$W$758,30,false)</f>
        <v>#REF!</v>
      </c>
      <c r="L125" s="71" t="str">
        <f t="shared" ref="L125:L126" si="126">vlookup($C125,Master!$A$558:$W$758,31,false)</f>
        <v>#REF!</v>
      </c>
      <c r="M125" s="52"/>
      <c r="N125" s="53" t="str">
        <f t="shared" ref="N125:N126" si="127">vlookup($C125,Master!$A$558:$W$758,34,false)</f>
        <v>#REF!</v>
      </c>
      <c r="O125" s="53" t="str">
        <f t="shared" ref="O125:O126" si="128">vlookup($C125,Master!$A$558:$W$758,35,false)</f>
        <v>#REF!</v>
      </c>
      <c r="P125" s="53" t="str">
        <f t="shared" ref="P125:P126" si="129">vlookup($C125,Master!$A$558:$W$758,33,false)</f>
        <v>#REF!</v>
      </c>
      <c r="Q125" s="54" t="str">
        <f t="shared" ref="Q125:Q126" si="130">N125-P125</f>
        <v>#REF!</v>
      </c>
      <c r="R125" s="55" t="str">
        <f t="shared" ref="R125:R126" si="131">if(N125&lt;&gt;0,Q125/N125,-100%)</f>
        <v>#REF!</v>
      </c>
      <c r="S125" s="56"/>
      <c r="T125" s="19"/>
      <c r="U125" s="30"/>
      <c r="V125" s="30"/>
      <c r="W125" s="30"/>
    </row>
    <row r="126" ht="8.25" customHeight="1">
      <c r="A126" s="40"/>
      <c r="B126" s="41"/>
      <c r="C126" s="130" t="s">
        <v>93</v>
      </c>
      <c r="D126" s="70" t="str">
        <f t="shared" si="118"/>
        <v>#REF!</v>
      </c>
      <c r="E126" s="53" t="str">
        <f t="shared" si="119"/>
        <v>#REF!</v>
      </c>
      <c r="F126" s="53" t="str">
        <f t="shared" si="120"/>
        <v>#REF!</v>
      </c>
      <c r="G126" s="53" t="str">
        <f t="shared" si="121"/>
        <v>#REF!</v>
      </c>
      <c r="H126" s="53" t="str">
        <f t="shared" si="122"/>
        <v>#REF!</v>
      </c>
      <c r="I126" s="71" t="str">
        <f t="shared" si="123"/>
        <v>#REF!</v>
      </c>
      <c r="J126" s="71" t="str">
        <f t="shared" si="124"/>
        <v>#REF!</v>
      </c>
      <c r="K126" s="71" t="str">
        <f t="shared" si="125"/>
        <v>#REF!</v>
      </c>
      <c r="L126" s="71" t="str">
        <f t="shared" si="126"/>
        <v>#REF!</v>
      </c>
      <c r="M126" s="52"/>
      <c r="N126" s="53" t="str">
        <f t="shared" si="127"/>
        <v>#REF!</v>
      </c>
      <c r="O126" s="53" t="str">
        <f t="shared" si="128"/>
        <v>#REF!</v>
      </c>
      <c r="P126" s="53" t="str">
        <f t="shared" si="129"/>
        <v>#REF!</v>
      </c>
      <c r="Q126" s="54" t="str">
        <f t="shared" si="130"/>
        <v>#REF!</v>
      </c>
      <c r="R126" s="55" t="str">
        <f t="shared" si="131"/>
        <v>#REF!</v>
      </c>
      <c r="S126" s="56"/>
      <c r="T126" s="19"/>
      <c r="U126" s="30"/>
      <c r="V126" s="30"/>
      <c r="W126" s="30"/>
    </row>
    <row r="127" ht="8.25" customHeight="1">
      <c r="A127" s="40"/>
      <c r="B127" s="41"/>
      <c r="C127" s="52"/>
      <c r="D127" s="53"/>
      <c r="E127" s="53"/>
      <c r="F127" s="53"/>
      <c r="G127" s="53"/>
      <c r="H127" s="53"/>
      <c r="I127" s="71"/>
      <c r="J127" s="71"/>
      <c r="K127" s="71"/>
      <c r="L127" s="71"/>
      <c r="M127" s="52"/>
      <c r="N127" s="53"/>
      <c r="O127" s="53"/>
      <c r="P127" s="53"/>
      <c r="Q127" s="54"/>
      <c r="R127" s="55"/>
      <c r="S127" s="56"/>
      <c r="T127" s="19"/>
      <c r="U127" s="30"/>
      <c r="V127" s="30"/>
      <c r="W127" s="30"/>
    </row>
    <row r="128" ht="8.25" customHeight="1">
      <c r="A128" s="40"/>
      <c r="B128" s="41"/>
      <c r="C128" s="52"/>
      <c r="D128" s="74" t="s">
        <v>94</v>
      </c>
      <c r="E128" s="75"/>
      <c r="F128" s="75"/>
      <c r="G128" s="75"/>
      <c r="H128" s="75"/>
      <c r="I128" s="75"/>
      <c r="J128" s="75"/>
      <c r="K128" s="75"/>
      <c r="L128" s="75"/>
      <c r="M128" s="118"/>
      <c r="N128" s="53"/>
      <c r="O128" s="53"/>
      <c r="P128" s="53"/>
      <c r="Q128" s="54"/>
      <c r="R128" s="55"/>
      <c r="S128" s="56"/>
      <c r="T128" s="19"/>
      <c r="U128" s="30"/>
      <c r="V128" s="30"/>
      <c r="W128" s="30"/>
    </row>
    <row r="129" ht="8.25" customHeight="1">
      <c r="A129" s="40"/>
      <c r="B129" s="76"/>
      <c r="C129" s="77"/>
      <c r="D129" s="78"/>
      <c r="E129" s="78"/>
      <c r="F129" s="78"/>
      <c r="G129" s="78"/>
      <c r="H129" s="78"/>
      <c r="I129" s="79"/>
      <c r="J129" s="79"/>
      <c r="K129" s="79"/>
      <c r="L129" s="79"/>
      <c r="M129" s="77"/>
      <c r="N129" s="78"/>
      <c r="O129" s="78"/>
      <c r="P129" s="78"/>
      <c r="Q129" s="80"/>
      <c r="R129" s="81"/>
      <c r="S129" s="82"/>
      <c r="T129" s="19"/>
      <c r="U129" s="30"/>
      <c r="V129" s="30"/>
      <c r="W129" s="30"/>
    </row>
    <row r="130" ht="9.75" customHeight="1">
      <c r="A130" s="21"/>
      <c r="B130" s="22"/>
      <c r="C130" s="22"/>
      <c r="D130" s="23"/>
      <c r="E130" s="23"/>
      <c r="F130" s="23"/>
      <c r="G130" s="24"/>
      <c r="H130" s="24"/>
      <c r="I130" s="25"/>
      <c r="J130" s="25"/>
      <c r="K130" s="26"/>
      <c r="L130" s="26"/>
      <c r="M130" s="26"/>
      <c r="N130" s="27"/>
      <c r="O130" s="27"/>
      <c r="P130" s="27"/>
      <c r="Q130" s="28"/>
      <c r="R130" s="29"/>
      <c r="S130" s="26"/>
      <c r="T130" s="19"/>
      <c r="U130" s="30"/>
      <c r="V130" s="30"/>
      <c r="W130" s="30"/>
    </row>
    <row r="132" ht="8.25" customHeight="1">
      <c r="A132" s="31"/>
      <c r="B132" s="32" t="s">
        <v>95</v>
      </c>
      <c r="C132" s="33"/>
      <c r="D132" s="34"/>
      <c r="E132" s="34"/>
      <c r="F132" s="34"/>
      <c r="G132" s="34"/>
      <c r="H132" s="34"/>
      <c r="I132" s="35"/>
      <c r="J132" s="35"/>
      <c r="K132" s="36"/>
      <c r="L132" s="36"/>
      <c r="M132" s="102"/>
      <c r="N132" s="34"/>
      <c r="O132" s="34"/>
      <c r="P132" s="34"/>
      <c r="Q132" s="37"/>
      <c r="R132" s="38"/>
      <c r="S132" s="39"/>
      <c r="T132" s="19"/>
      <c r="U132" s="30"/>
      <c r="V132" s="30"/>
      <c r="W132" s="30"/>
    </row>
    <row r="133" ht="8.25" customHeight="1">
      <c r="A133" s="40"/>
      <c r="B133" s="41"/>
      <c r="C133" s="103" t="s">
        <v>18</v>
      </c>
      <c r="D133" s="104" t="s">
        <v>38</v>
      </c>
      <c r="E133" s="105"/>
      <c r="G133" s="106"/>
      <c r="H133" s="103" t="s">
        <v>20</v>
      </c>
      <c r="I133" s="107" t="s">
        <v>73</v>
      </c>
      <c r="J133" s="49" t="s">
        <v>40</v>
      </c>
      <c r="M133" s="103" t="s">
        <v>41</v>
      </c>
      <c r="N133" s="108" t="s">
        <v>24</v>
      </c>
      <c r="O133" s="49" t="s">
        <v>40</v>
      </c>
      <c r="P133" s="53"/>
      <c r="Q133" s="54"/>
      <c r="R133" s="55"/>
      <c r="S133" s="56"/>
      <c r="T133" s="19"/>
      <c r="U133" s="30"/>
      <c r="V133" s="30"/>
      <c r="W133" s="30"/>
    </row>
    <row r="134" ht="8.25" customHeight="1">
      <c r="A134" s="40"/>
      <c r="B134" s="41"/>
      <c r="C134" s="109" t="s">
        <v>21</v>
      </c>
      <c r="D134" s="110">
        <v>42977.0</v>
      </c>
      <c r="E134" s="49" t="s">
        <v>91</v>
      </c>
      <c r="G134" s="106"/>
      <c r="H134" s="111" t="s">
        <v>23</v>
      </c>
      <c r="I134" s="108" t="s">
        <v>22</v>
      </c>
      <c r="J134" s="49"/>
      <c r="L134" s="53"/>
      <c r="M134" s="111" t="s">
        <v>43</v>
      </c>
      <c r="N134" s="120" t="s">
        <v>24</v>
      </c>
      <c r="O134" s="49" t="s">
        <v>40</v>
      </c>
      <c r="P134" s="53"/>
      <c r="Q134" s="54"/>
      <c r="R134" s="55"/>
      <c r="S134" s="56"/>
      <c r="T134" s="19"/>
      <c r="U134" s="30"/>
      <c r="V134" s="30"/>
      <c r="W134" s="30"/>
    </row>
    <row r="135" ht="8.25" customHeight="1">
      <c r="A135" s="40"/>
      <c r="B135" s="41"/>
      <c r="C135" s="111" t="s">
        <v>25</v>
      </c>
      <c r="D135" s="120" t="s">
        <v>24</v>
      </c>
      <c r="E135" s="49" t="s">
        <v>44</v>
      </c>
      <c r="G135" s="106"/>
      <c r="H135" s="111" t="s">
        <v>26</v>
      </c>
      <c r="I135" s="108" t="s">
        <v>22</v>
      </c>
      <c r="J135" s="49"/>
      <c r="L135" s="53"/>
      <c r="M135" s="111" t="s">
        <v>45</v>
      </c>
      <c r="N135" s="120" t="s">
        <v>24</v>
      </c>
      <c r="O135" s="49" t="s">
        <v>40</v>
      </c>
      <c r="P135" s="53"/>
      <c r="Q135" s="54"/>
      <c r="R135" s="55"/>
      <c r="S135" s="56"/>
      <c r="T135" s="19"/>
      <c r="U135" s="30"/>
      <c r="V135" s="30"/>
      <c r="W135" s="30"/>
    </row>
    <row r="136" ht="8.25" customHeight="1">
      <c r="A136" s="40"/>
      <c r="B136" s="41"/>
      <c r="C136" s="111"/>
      <c r="D136" s="114"/>
      <c r="E136" s="52"/>
      <c r="G136" s="106"/>
      <c r="H136" s="111"/>
      <c r="I136" s="115"/>
      <c r="J136" s="52"/>
      <c r="L136" s="53"/>
      <c r="M136" s="52"/>
      <c r="N136" s="53"/>
      <c r="O136" s="53"/>
      <c r="P136" s="53"/>
      <c r="Q136" s="54"/>
      <c r="R136" s="55"/>
      <c r="S136" s="56"/>
      <c r="T136" s="19"/>
      <c r="U136" s="30"/>
      <c r="V136" s="30"/>
      <c r="W136" s="30"/>
    </row>
    <row r="137" ht="8.25" customHeight="1">
      <c r="A137" s="40"/>
      <c r="B137" s="41"/>
      <c r="C137" s="52"/>
      <c r="D137" s="53"/>
      <c r="E137" s="53"/>
      <c r="F137" s="53"/>
      <c r="G137" s="53"/>
      <c r="H137" s="53"/>
      <c r="I137" s="71"/>
      <c r="J137" s="71"/>
      <c r="K137" s="71"/>
      <c r="L137" s="71"/>
      <c r="M137" s="52"/>
      <c r="N137" s="68" t="str">
        <f>sum(N138:N146)</f>
        <v>#REF!</v>
      </c>
      <c r="O137" s="68" t="str">
        <f>sum(O138)</f>
        <v>#REF!</v>
      </c>
      <c r="P137" s="68" t="str">
        <f t="shared" ref="P137:Q137" si="132">sum(P138:P146)</f>
        <v>#REF!</v>
      </c>
      <c r="Q137" s="116" t="str">
        <f t="shared" si="132"/>
        <v>#REF!</v>
      </c>
      <c r="R137" s="55"/>
      <c r="S137" s="56"/>
      <c r="T137" s="19"/>
      <c r="U137" s="30"/>
      <c r="V137" s="30"/>
      <c r="W137" s="30"/>
    </row>
    <row r="138" ht="8.25" customHeight="1">
      <c r="A138" s="40"/>
      <c r="B138" s="41"/>
      <c r="C138" s="52" t="s">
        <v>96</v>
      </c>
      <c r="D138" s="70" t="str">
        <f t="shared" ref="D138:D144" si="133">vlookup($C138,Master!$A$558:$W$758,3,false)</f>
        <v>#REF!</v>
      </c>
      <c r="E138" s="53" t="str">
        <f t="shared" ref="E138:E144" si="134">vlookup($C138,Master!$A$558:$W$758,16,false)</f>
        <v>#REF!</v>
      </c>
      <c r="F138" s="53" t="str">
        <f t="shared" ref="F138:F144" si="135">vlookup($C138,Master!$A$558:$W$758,6,false)</f>
        <v>#REF!</v>
      </c>
      <c r="G138" s="53" t="str">
        <f t="shared" ref="G138:G144" si="136">vlookup($C138,Master!$A$558:$W$758,7,false)</f>
        <v>#REF!</v>
      </c>
      <c r="H138" s="53" t="str">
        <f t="shared" ref="H138:H144" si="137">vlookup($C138,Master!$A$558:$W$758,8,false)</f>
        <v>#REF!</v>
      </c>
      <c r="I138" s="71" t="str">
        <f t="shared" ref="I138:I144" si="138">vlookup($C138,Master!$A$558:$W$758,23,false)</f>
        <v>#REF!</v>
      </c>
      <c r="J138" s="71" t="str">
        <f t="shared" ref="J138:J144" si="139">vlookup($C138,Master!$A$558:$W$758,24,false)</f>
        <v>#REF!</v>
      </c>
      <c r="K138" s="71" t="str">
        <f t="shared" ref="K138:K144" si="140">vlookup($C138,Master!$A$558:$W$758,30,false)</f>
        <v>#REF!</v>
      </c>
      <c r="L138" s="71" t="str">
        <f t="shared" ref="L138:L144" si="141">vlookup($C138,Master!$A$558:$W$758,31,false)</f>
        <v>#REF!</v>
      </c>
      <c r="M138" s="52"/>
      <c r="N138" s="53" t="str">
        <f t="shared" ref="N138:N144" si="142">vlookup($C138,Master!$A$558:$W$758,34,false)</f>
        <v>#REF!</v>
      </c>
      <c r="O138" s="53" t="str">
        <f t="shared" ref="O138:O144" si="143">vlookup($C138,Master!$A$558:$W$758,35,false)</f>
        <v>#REF!</v>
      </c>
      <c r="P138" s="53" t="str">
        <f t="shared" ref="P138:P144" si="144">vlookup($C138,Master!$A$558:$W$758,33,false)</f>
        <v>#REF!</v>
      </c>
      <c r="Q138" s="54" t="str">
        <f t="shared" ref="Q138:Q144" si="145">N138-P138</f>
        <v>#REF!</v>
      </c>
      <c r="R138" s="55" t="str">
        <f t="shared" ref="R138:R144" si="146">if(N138&lt;&gt;0,Q138/N138,-100%)</f>
        <v>#REF!</v>
      </c>
      <c r="S138" s="56"/>
      <c r="T138" s="19"/>
      <c r="U138" s="30"/>
      <c r="V138" s="30"/>
      <c r="W138" s="30"/>
    </row>
    <row r="139" ht="8.25" customHeight="1">
      <c r="A139" s="40"/>
      <c r="B139" s="41"/>
      <c r="C139" s="52" t="s">
        <v>97</v>
      </c>
      <c r="D139" s="70" t="str">
        <f t="shared" si="133"/>
        <v>#REF!</v>
      </c>
      <c r="E139" s="53" t="str">
        <f t="shared" si="134"/>
        <v>#REF!</v>
      </c>
      <c r="F139" s="53" t="str">
        <f t="shared" si="135"/>
        <v>#REF!</v>
      </c>
      <c r="G139" s="53" t="str">
        <f t="shared" si="136"/>
        <v>#REF!</v>
      </c>
      <c r="H139" s="53" t="str">
        <f t="shared" si="137"/>
        <v>#REF!</v>
      </c>
      <c r="I139" s="71" t="str">
        <f t="shared" si="138"/>
        <v>#REF!</v>
      </c>
      <c r="J139" s="71" t="str">
        <f t="shared" si="139"/>
        <v>#REF!</v>
      </c>
      <c r="K139" s="71" t="str">
        <f t="shared" si="140"/>
        <v>#REF!</v>
      </c>
      <c r="L139" s="71" t="str">
        <f t="shared" si="141"/>
        <v>#REF!</v>
      </c>
      <c r="M139" s="52"/>
      <c r="N139" s="53" t="str">
        <f t="shared" si="142"/>
        <v>#REF!</v>
      </c>
      <c r="O139" s="53" t="str">
        <f t="shared" si="143"/>
        <v>#REF!</v>
      </c>
      <c r="P139" s="53" t="str">
        <f t="shared" si="144"/>
        <v>#REF!</v>
      </c>
      <c r="Q139" s="54" t="str">
        <f t="shared" si="145"/>
        <v>#REF!</v>
      </c>
      <c r="R139" s="55" t="str">
        <f t="shared" si="146"/>
        <v>#REF!</v>
      </c>
      <c r="S139" s="56"/>
      <c r="T139" s="19"/>
      <c r="U139" s="30"/>
      <c r="V139" s="30"/>
      <c r="W139" s="30"/>
    </row>
    <row r="140" ht="8.25" customHeight="1">
      <c r="A140" s="40"/>
      <c r="B140" s="41"/>
      <c r="C140" s="52" t="s">
        <v>98</v>
      </c>
      <c r="D140" s="70" t="str">
        <f t="shared" si="133"/>
        <v>#REF!</v>
      </c>
      <c r="E140" s="53" t="str">
        <f t="shared" si="134"/>
        <v>#REF!</v>
      </c>
      <c r="F140" s="53" t="str">
        <f t="shared" si="135"/>
        <v>#REF!</v>
      </c>
      <c r="G140" s="53" t="str">
        <f t="shared" si="136"/>
        <v>#REF!</v>
      </c>
      <c r="H140" s="53" t="str">
        <f t="shared" si="137"/>
        <v>#REF!</v>
      </c>
      <c r="I140" s="71" t="str">
        <f t="shared" si="138"/>
        <v>#REF!</v>
      </c>
      <c r="J140" s="71" t="str">
        <f t="shared" si="139"/>
        <v>#REF!</v>
      </c>
      <c r="K140" s="71" t="str">
        <f t="shared" si="140"/>
        <v>#REF!</v>
      </c>
      <c r="L140" s="71" t="str">
        <f t="shared" si="141"/>
        <v>#REF!</v>
      </c>
      <c r="M140" s="52"/>
      <c r="N140" s="53" t="str">
        <f t="shared" si="142"/>
        <v>#REF!</v>
      </c>
      <c r="O140" s="53" t="str">
        <f t="shared" si="143"/>
        <v>#REF!</v>
      </c>
      <c r="P140" s="53" t="str">
        <f t="shared" si="144"/>
        <v>#REF!</v>
      </c>
      <c r="Q140" s="54" t="str">
        <f t="shared" si="145"/>
        <v>#REF!</v>
      </c>
      <c r="R140" s="55" t="str">
        <f t="shared" si="146"/>
        <v>#REF!</v>
      </c>
      <c r="S140" s="56"/>
      <c r="T140" s="19"/>
      <c r="U140" s="30"/>
      <c r="V140" s="30"/>
      <c r="W140" s="30"/>
    </row>
    <row r="141" ht="8.25" customHeight="1">
      <c r="A141" s="40"/>
      <c r="B141" s="41"/>
      <c r="C141" s="69" t="s">
        <v>99</v>
      </c>
      <c r="D141" s="70" t="str">
        <f t="shared" si="133"/>
        <v>#REF!</v>
      </c>
      <c r="E141" s="53" t="str">
        <f t="shared" si="134"/>
        <v>#REF!</v>
      </c>
      <c r="F141" s="53" t="str">
        <f t="shared" si="135"/>
        <v>#REF!</v>
      </c>
      <c r="G141" s="53" t="str">
        <f t="shared" si="136"/>
        <v>#REF!</v>
      </c>
      <c r="H141" s="53" t="str">
        <f t="shared" si="137"/>
        <v>#REF!</v>
      </c>
      <c r="I141" s="71" t="str">
        <f t="shared" si="138"/>
        <v>#REF!</v>
      </c>
      <c r="J141" s="71" t="str">
        <f t="shared" si="139"/>
        <v>#REF!</v>
      </c>
      <c r="K141" s="71" t="str">
        <f t="shared" si="140"/>
        <v>#REF!</v>
      </c>
      <c r="L141" s="71" t="str">
        <f t="shared" si="141"/>
        <v>#REF!</v>
      </c>
      <c r="M141" s="52"/>
      <c r="N141" s="53" t="str">
        <f t="shared" si="142"/>
        <v>#REF!</v>
      </c>
      <c r="O141" s="53" t="str">
        <f t="shared" si="143"/>
        <v>#REF!</v>
      </c>
      <c r="P141" s="53" t="str">
        <f t="shared" si="144"/>
        <v>#REF!</v>
      </c>
      <c r="Q141" s="54" t="str">
        <f t="shared" si="145"/>
        <v>#REF!</v>
      </c>
      <c r="R141" s="55" t="str">
        <f t="shared" si="146"/>
        <v>#REF!</v>
      </c>
      <c r="S141" s="56"/>
      <c r="T141" s="19"/>
      <c r="U141" s="30"/>
      <c r="V141" s="30"/>
      <c r="W141" s="30"/>
    </row>
    <row r="142" ht="8.25" customHeight="1">
      <c r="A142" s="40"/>
      <c r="B142" s="41"/>
      <c r="C142" s="130" t="s">
        <v>100</v>
      </c>
      <c r="D142" s="70" t="str">
        <f t="shared" si="133"/>
        <v>#REF!</v>
      </c>
      <c r="E142" s="53" t="str">
        <f t="shared" si="134"/>
        <v>#REF!</v>
      </c>
      <c r="F142" s="53" t="str">
        <f t="shared" si="135"/>
        <v>#REF!</v>
      </c>
      <c r="G142" s="53" t="str">
        <f t="shared" si="136"/>
        <v>#REF!</v>
      </c>
      <c r="H142" s="53" t="str">
        <f t="shared" si="137"/>
        <v>#REF!</v>
      </c>
      <c r="I142" s="71" t="str">
        <f t="shared" si="138"/>
        <v>#REF!</v>
      </c>
      <c r="J142" s="71" t="str">
        <f t="shared" si="139"/>
        <v>#REF!</v>
      </c>
      <c r="K142" s="71" t="str">
        <f t="shared" si="140"/>
        <v>#REF!</v>
      </c>
      <c r="L142" s="71" t="str">
        <f t="shared" si="141"/>
        <v>#REF!</v>
      </c>
      <c r="M142" s="52"/>
      <c r="N142" s="53" t="str">
        <f t="shared" si="142"/>
        <v>#REF!</v>
      </c>
      <c r="O142" s="53" t="str">
        <f t="shared" si="143"/>
        <v>#REF!</v>
      </c>
      <c r="P142" s="53" t="str">
        <f t="shared" si="144"/>
        <v>#REF!</v>
      </c>
      <c r="Q142" s="54" t="str">
        <f t="shared" si="145"/>
        <v>#REF!</v>
      </c>
      <c r="R142" s="55" t="str">
        <f t="shared" si="146"/>
        <v>#REF!</v>
      </c>
      <c r="S142" s="56"/>
      <c r="T142" s="19"/>
      <c r="U142" s="30"/>
      <c r="V142" s="30"/>
      <c r="W142" s="30"/>
    </row>
    <row r="143" ht="8.25" customHeight="1">
      <c r="A143" s="40"/>
      <c r="B143" s="41"/>
      <c r="C143" s="126" t="s">
        <v>101</v>
      </c>
      <c r="D143" s="70" t="str">
        <f t="shared" si="133"/>
        <v>#REF!</v>
      </c>
      <c r="E143" s="53" t="str">
        <f t="shared" si="134"/>
        <v>#REF!</v>
      </c>
      <c r="F143" s="53" t="str">
        <f t="shared" si="135"/>
        <v>#REF!</v>
      </c>
      <c r="G143" s="53" t="str">
        <f t="shared" si="136"/>
        <v>#REF!</v>
      </c>
      <c r="H143" s="53" t="str">
        <f t="shared" si="137"/>
        <v>#REF!</v>
      </c>
      <c r="I143" s="71" t="str">
        <f t="shared" si="138"/>
        <v>#REF!</v>
      </c>
      <c r="J143" s="71" t="str">
        <f t="shared" si="139"/>
        <v>#REF!</v>
      </c>
      <c r="K143" s="71" t="str">
        <f t="shared" si="140"/>
        <v>#REF!</v>
      </c>
      <c r="L143" s="71" t="str">
        <f t="shared" si="141"/>
        <v>#REF!</v>
      </c>
      <c r="M143" s="52"/>
      <c r="N143" s="53" t="str">
        <f t="shared" si="142"/>
        <v>#REF!</v>
      </c>
      <c r="O143" s="53" t="str">
        <f t="shared" si="143"/>
        <v>#REF!</v>
      </c>
      <c r="P143" s="53" t="str">
        <f t="shared" si="144"/>
        <v>#REF!</v>
      </c>
      <c r="Q143" s="54" t="str">
        <f t="shared" si="145"/>
        <v>#REF!</v>
      </c>
      <c r="R143" s="55" t="str">
        <f t="shared" si="146"/>
        <v>#REF!</v>
      </c>
      <c r="S143" s="56"/>
      <c r="T143" s="19"/>
      <c r="U143" s="30"/>
      <c r="V143" s="30"/>
      <c r="W143" s="30"/>
    </row>
    <row r="144" ht="8.25" customHeight="1">
      <c r="A144" s="40"/>
      <c r="B144" s="41"/>
      <c r="C144" s="69" t="s">
        <v>102</v>
      </c>
      <c r="D144" s="70" t="str">
        <f t="shared" si="133"/>
        <v>#REF!</v>
      </c>
      <c r="E144" s="53" t="str">
        <f t="shared" si="134"/>
        <v>#REF!</v>
      </c>
      <c r="F144" s="53" t="str">
        <f t="shared" si="135"/>
        <v>#REF!</v>
      </c>
      <c r="G144" s="53" t="str">
        <f t="shared" si="136"/>
        <v>#REF!</v>
      </c>
      <c r="H144" s="53" t="str">
        <f t="shared" si="137"/>
        <v>#REF!</v>
      </c>
      <c r="I144" s="71" t="str">
        <f t="shared" si="138"/>
        <v>#REF!</v>
      </c>
      <c r="J144" s="71" t="str">
        <f t="shared" si="139"/>
        <v>#REF!</v>
      </c>
      <c r="K144" s="71" t="str">
        <f t="shared" si="140"/>
        <v>#REF!</v>
      </c>
      <c r="L144" s="71" t="str">
        <f t="shared" si="141"/>
        <v>#REF!</v>
      </c>
      <c r="M144" s="52"/>
      <c r="N144" s="53" t="str">
        <f t="shared" si="142"/>
        <v>#REF!</v>
      </c>
      <c r="O144" s="53" t="str">
        <f t="shared" si="143"/>
        <v>#REF!</v>
      </c>
      <c r="P144" s="53" t="str">
        <f t="shared" si="144"/>
        <v>#REF!</v>
      </c>
      <c r="Q144" s="54" t="str">
        <f t="shared" si="145"/>
        <v>#REF!</v>
      </c>
      <c r="R144" s="55" t="str">
        <f t="shared" si="146"/>
        <v>#REF!</v>
      </c>
      <c r="S144" s="56"/>
      <c r="T144" s="19"/>
      <c r="U144" s="30"/>
      <c r="V144" s="30"/>
      <c r="W144" s="30"/>
    </row>
    <row r="145" ht="8.25" customHeight="1">
      <c r="A145" s="40"/>
      <c r="B145" s="41"/>
      <c r="C145" s="52"/>
      <c r="D145" s="53"/>
      <c r="E145" s="53"/>
      <c r="F145" s="53"/>
      <c r="G145" s="53"/>
      <c r="H145" s="53"/>
      <c r="I145" s="71"/>
      <c r="J145" s="71"/>
      <c r="K145" s="71"/>
      <c r="L145" s="71"/>
      <c r="M145" s="52"/>
      <c r="N145" s="53"/>
      <c r="O145" s="53"/>
      <c r="P145" s="53"/>
      <c r="Q145" s="54"/>
      <c r="R145" s="55"/>
      <c r="S145" s="56"/>
      <c r="T145" s="19"/>
      <c r="U145" s="30"/>
      <c r="V145" s="30"/>
      <c r="W145" s="30"/>
    </row>
    <row r="146" ht="8.25" customHeight="1">
      <c r="A146" s="40"/>
      <c r="B146" s="41"/>
      <c r="C146" s="52"/>
      <c r="D146" s="74" t="s">
        <v>103</v>
      </c>
      <c r="E146" s="75"/>
      <c r="F146" s="75"/>
      <c r="G146" s="75"/>
      <c r="H146" s="75"/>
      <c r="I146" s="75"/>
      <c r="J146" s="75"/>
      <c r="K146" s="75"/>
      <c r="L146" s="75"/>
      <c r="M146" s="118"/>
      <c r="N146" s="53"/>
      <c r="O146" s="53"/>
      <c r="P146" s="53"/>
      <c r="Q146" s="54"/>
      <c r="R146" s="55"/>
      <c r="S146" s="56"/>
      <c r="T146" s="19"/>
      <c r="U146" s="30"/>
      <c r="V146" s="30"/>
      <c r="W146" s="30"/>
    </row>
    <row r="147" ht="8.25" customHeight="1">
      <c r="A147" s="40"/>
      <c r="B147" s="76"/>
      <c r="C147" s="77"/>
      <c r="D147" s="78"/>
      <c r="E147" s="78"/>
      <c r="F147" s="78"/>
      <c r="G147" s="78"/>
      <c r="H147" s="78"/>
      <c r="I147" s="79"/>
      <c r="J147" s="79"/>
      <c r="K147" s="79"/>
      <c r="L147" s="79"/>
      <c r="M147" s="77"/>
      <c r="N147" s="78"/>
      <c r="O147" s="78"/>
      <c r="P147" s="78"/>
      <c r="Q147" s="80"/>
      <c r="R147" s="81"/>
      <c r="S147" s="82"/>
      <c r="T147" s="19"/>
      <c r="U147" s="30"/>
      <c r="V147" s="30"/>
      <c r="W147" s="30"/>
    </row>
    <row r="148" ht="9.75" customHeight="1">
      <c r="A148" s="21"/>
      <c r="B148" s="22"/>
      <c r="C148" s="22"/>
      <c r="D148" s="23"/>
      <c r="E148" s="23"/>
      <c r="F148" s="23"/>
      <c r="G148" s="24"/>
      <c r="H148" s="24"/>
      <c r="I148" s="25"/>
      <c r="J148" s="25"/>
      <c r="K148" s="26"/>
      <c r="L148" s="26"/>
      <c r="M148" s="26"/>
      <c r="N148" s="27"/>
      <c r="O148" s="27"/>
      <c r="P148" s="27"/>
      <c r="Q148" s="28"/>
      <c r="R148" s="29"/>
      <c r="S148" s="26"/>
      <c r="T148" s="19"/>
      <c r="U148" s="30"/>
      <c r="V148" s="30"/>
      <c r="W148" s="30"/>
    </row>
    <row r="149" ht="8.25" customHeight="1">
      <c r="A149" s="31"/>
      <c r="B149" s="32" t="s">
        <v>104</v>
      </c>
      <c r="C149" s="33"/>
      <c r="D149" s="34"/>
      <c r="E149" s="34"/>
      <c r="F149" s="34"/>
      <c r="G149" s="34"/>
      <c r="H149" s="34"/>
      <c r="I149" s="35"/>
      <c r="J149" s="35"/>
      <c r="K149" s="36"/>
      <c r="L149" s="36"/>
      <c r="M149" s="102"/>
      <c r="N149" s="34"/>
      <c r="O149" s="34"/>
      <c r="P149" s="34"/>
      <c r="Q149" s="37"/>
      <c r="R149" s="38"/>
      <c r="S149" s="39"/>
      <c r="T149" s="19"/>
      <c r="U149" s="30"/>
      <c r="V149" s="30"/>
      <c r="W149" s="30"/>
    </row>
    <row r="150" ht="8.25" customHeight="1">
      <c r="A150" s="40"/>
      <c r="B150" s="41"/>
      <c r="C150" s="42" t="s">
        <v>18</v>
      </c>
      <c r="D150" s="134" t="s">
        <v>38</v>
      </c>
      <c r="E150" s="44"/>
      <c r="F150" s="45"/>
      <c r="G150" s="46"/>
      <c r="H150" s="47" t="s">
        <v>20</v>
      </c>
      <c r="I150" s="48" t="s">
        <v>73</v>
      </c>
      <c r="J150" s="135" t="s">
        <v>40</v>
      </c>
      <c r="K150" s="45"/>
      <c r="L150" s="50"/>
      <c r="M150" s="103" t="s">
        <v>41</v>
      </c>
      <c r="N150" s="108" t="s">
        <v>24</v>
      </c>
      <c r="O150" s="49" t="s">
        <v>40</v>
      </c>
      <c r="P150" s="53"/>
      <c r="Q150" s="54"/>
      <c r="R150" s="55"/>
      <c r="S150" s="56"/>
      <c r="T150" s="19"/>
      <c r="U150" s="30"/>
      <c r="V150" s="30"/>
      <c r="W150" s="30"/>
    </row>
    <row r="151" ht="8.25" customHeight="1">
      <c r="A151" s="40"/>
      <c r="B151" s="41"/>
      <c r="C151" s="57" t="s">
        <v>21</v>
      </c>
      <c r="D151" s="136">
        <v>43005.0</v>
      </c>
      <c r="E151" s="137" t="s">
        <v>40</v>
      </c>
      <c r="F151" s="45"/>
      <c r="G151" s="46"/>
      <c r="H151" s="59" t="s">
        <v>23</v>
      </c>
      <c r="I151" s="60" t="s">
        <v>24</v>
      </c>
      <c r="J151" s="138"/>
      <c r="K151" s="45"/>
      <c r="L151" s="61"/>
      <c r="M151" s="111" t="s">
        <v>43</v>
      </c>
      <c r="N151" s="120" t="s">
        <v>24</v>
      </c>
      <c r="O151" s="49" t="s">
        <v>40</v>
      </c>
      <c r="P151" s="53"/>
      <c r="Q151" s="54"/>
      <c r="R151" s="55"/>
      <c r="S151" s="56"/>
      <c r="T151" s="19"/>
      <c r="U151" s="30"/>
      <c r="V151" s="30"/>
      <c r="W151" s="30"/>
    </row>
    <row r="152" ht="8.25" customHeight="1">
      <c r="A152" s="40"/>
      <c r="B152" s="41"/>
      <c r="C152" s="62" t="s">
        <v>25</v>
      </c>
      <c r="D152" s="63" t="s">
        <v>24</v>
      </c>
      <c r="E152" s="137" t="s">
        <v>44</v>
      </c>
      <c r="F152" s="45"/>
      <c r="G152" s="46"/>
      <c r="H152" s="59" t="s">
        <v>26</v>
      </c>
      <c r="I152" s="60" t="s">
        <v>24</v>
      </c>
      <c r="J152" s="138"/>
      <c r="K152" s="45"/>
      <c r="L152" s="61"/>
      <c r="M152" s="111" t="s">
        <v>45</v>
      </c>
      <c r="N152" s="120" t="s">
        <v>24</v>
      </c>
      <c r="O152" s="49" t="s">
        <v>40</v>
      </c>
      <c r="P152" s="53"/>
      <c r="Q152" s="54"/>
      <c r="R152" s="55"/>
      <c r="S152" s="56"/>
      <c r="T152" s="19"/>
      <c r="U152" s="30"/>
      <c r="V152" s="30"/>
      <c r="W152" s="30"/>
    </row>
    <row r="153" ht="8.25" customHeight="1">
      <c r="A153" s="40"/>
      <c r="B153" s="41"/>
      <c r="C153" s="139"/>
      <c r="D153" s="140"/>
      <c r="E153" s="141"/>
      <c r="F153" s="45"/>
      <c r="G153" s="46"/>
      <c r="H153" s="142"/>
      <c r="I153" s="143"/>
      <c r="J153" s="144"/>
      <c r="K153" s="45"/>
      <c r="L153" s="61"/>
      <c r="M153" s="52"/>
      <c r="N153" s="53"/>
      <c r="O153" s="53"/>
      <c r="P153" s="53"/>
      <c r="Q153" s="54"/>
      <c r="R153" s="55"/>
      <c r="S153" s="56"/>
      <c r="T153" s="19"/>
      <c r="U153" s="30"/>
      <c r="V153" s="30"/>
      <c r="W153" s="30"/>
    </row>
    <row r="154" ht="8.25" customHeight="1">
      <c r="A154" s="40"/>
      <c r="B154" s="41"/>
      <c r="C154" s="66"/>
      <c r="D154" s="61"/>
      <c r="E154" s="61"/>
      <c r="F154" s="61"/>
      <c r="G154" s="61"/>
      <c r="H154" s="61"/>
      <c r="I154" s="46"/>
      <c r="J154" s="71"/>
      <c r="K154" s="46"/>
      <c r="L154" s="46"/>
      <c r="M154" s="52"/>
      <c r="N154" s="68">
        <f>sum(N155:N161)</f>
        <v>0</v>
      </c>
      <c r="O154" s="68">
        <f>sum(O155:O160)</f>
        <v>0</v>
      </c>
      <c r="P154" s="68">
        <f t="shared" ref="P154:Q154" si="147">sum(P155:P161)</f>
        <v>0</v>
      </c>
      <c r="Q154" s="116">
        <f t="shared" si="147"/>
        <v>0</v>
      </c>
      <c r="R154" s="55"/>
      <c r="S154" s="56"/>
      <c r="T154" s="19"/>
      <c r="U154" s="30"/>
      <c r="V154" s="30"/>
      <c r="W154" s="30"/>
    </row>
    <row r="155" ht="8.25" customHeight="1">
      <c r="A155" s="40"/>
      <c r="B155" s="41"/>
      <c r="C155" s="52"/>
      <c r="D155" s="53"/>
      <c r="E155" s="53"/>
      <c r="F155" s="53"/>
      <c r="G155" s="53"/>
      <c r="H155" s="53"/>
      <c r="I155" s="71"/>
      <c r="J155" s="71"/>
      <c r="K155" s="71"/>
      <c r="L155" s="71"/>
      <c r="M155" s="52"/>
      <c r="N155" s="53"/>
      <c r="O155" s="53"/>
      <c r="P155" s="53"/>
      <c r="Q155" s="54"/>
      <c r="R155" s="55"/>
      <c r="S155" s="56"/>
      <c r="T155" s="19"/>
      <c r="U155" s="30"/>
      <c r="V155" s="30"/>
      <c r="W155" s="30"/>
    </row>
    <row r="156" ht="8.25" customHeight="1">
      <c r="A156" s="40"/>
      <c r="B156" s="41"/>
      <c r="S156" s="56"/>
      <c r="T156" s="19"/>
      <c r="U156" s="30"/>
      <c r="V156" s="30"/>
      <c r="W156" s="30"/>
    </row>
    <row r="157" ht="8.25" customHeight="1">
      <c r="A157" s="40"/>
      <c r="B157" s="41"/>
      <c r="S157" s="56"/>
      <c r="T157" s="19"/>
      <c r="U157" s="30"/>
      <c r="V157" s="30"/>
      <c r="W157" s="30"/>
    </row>
    <row r="158" ht="8.25" customHeight="1">
      <c r="A158" s="40"/>
      <c r="B158" s="41"/>
      <c r="S158" s="56"/>
      <c r="T158" s="19"/>
      <c r="U158" s="30"/>
      <c r="V158" s="30"/>
      <c r="W158" s="30"/>
    </row>
    <row r="159" ht="8.25" customHeight="1">
      <c r="A159" s="40"/>
      <c r="B159" s="41"/>
      <c r="S159" s="56"/>
      <c r="T159" s="19"/>
      <c r="U159" s="30"/>
      <c r="V159" s="30"/>
      <c r="W159" s="30"/>
    </row>
    <row r="160" ht="8.25" customHeight="1">
      <c r="A160" s="40"/>
      <c r="B160" s="41"/>
      <c r="C160" s="52"/>
      <c r="D160" s="53"/>
      <c r="E160" s="53"/>
      <c r="F160" s="53"/>
      <c r="G160" s="53"/>
      <c r="H160" s="53"/>
      <c r="I160" s="71"/>
      <c r="J160" s="71"/>
      <c r="K160" s="71"/>
      <c r="L160" s="71"/>
      <c r="M160" s="52"/>
      <c r="N160" s="53"/>
      <c r="O160" s="53"/>
      <c r="P160" s="53"/>
      <c r="Q160" s="54"/>
      <c r="R160" s="55"/>
      <c r="S160" s="56"/>
      <c r="T160" s="19"/>
      <c r="U160" s="30"/>
      <c r="V160" s="30"/>
      <c r="W160" s="30"/>
    </row>
    <row r="161" ht="8.25" customHeight="1">
      <c r="A161" s="40"/>
      <c r="B161" s="41"/>
      <c r="C161" s="52"/>
      <c r="D161" s="74" t="s">
        <v>105</v>
      </c>
      <c r="E161" s="75"/>
      <c r="F161" s="75"/>
      <c r="G161" s="75"/>
      <c r="H161" s="75"/>
      <c r="I161" s="75"/>
      <c r="J161" s="75"/>
      <c r="K161" s="75"/>
      <c r="L161" s="75"/>
      <c r="M161" s="118"/>
      <c r="N161" s="53"/>
      <c r="O161" s="53"/>
      <c r="P161" s="53"/>
      <c r="Q161" s="54"/>
      <c r="R161" s="55"/>
      <c r="S161" s="56"/>
      <c r="T161" s="19"/>
      <c r="U161" s="30"/>
      <c r="V161" s="30"/>
      <c r="W161" s="30"/>
    </row>
    <row r="162" ht="8.25" customHeight="1">
      <c r="A162" s="40"/>
      <c r="B162" s="76"/>
      <c r="C162" s="77"/>
      <c r="D162" s="78"/>
      <c r="E162" s="78"/>
      <c r="F162" s="78"/>
      <c r="G162" s="78"/>
      <c r="H162" s="78"/>
      <c r="I162" s="79"/>
      <c r="J162" s="79"/>
      <c r="K162" s="79"/>
      <c r="L162" s="79"/>
      <c r="M162" s="77"/>
      <c r="N162" s="78"/>
      <c r="O162" s="78"/>
      <c r="P162" s="78"/>
      <c r="Q162" s="80"/>
      <c r="R162" s="81"/>
      <c r="S162" s="82"/>
      <c r="T162" s="19"/>
      <c r="U162" s="30"/>
      <c r="V162" s="30"/>
      <c r="W162" s="30"/>
    </row>
    <row r="163" ht="9.75" customHeight="1">
      <c r="A163" s="21"/>
      <c r="B163" s="22"/>
      <c r="C163" s="22"/>
      <c r="D163" s="23"/>
      <c r="E163" s="23"/>
      <c r="F163" s="23"/>
      <c r="G163" s="24"/>
      <c r="H163" s="24"/>
      <c r="I163" s="25"/>
      <c r="J163" s="25"/>
      <c r="K163" s="26"/>
      <c r="L163" s="26"/>
      <c r="M163" s="26"/>
      <c r="N163" s="27"/>
      <c r="O163" s="27"/>
      <c r="P163" s="27"/>
      <c r="Q163" s="28"/>
      <c r="R163" s="29"/>
      <c r="S163" s="26"/>
      <c r="T163" s="19"/>
      <c r="U163" s="30"/>
      <c r="V163" s="30"/>
      <c r="W163" s="30"/>
    </row>
    <row r="164" ht="8.25" customHeight="1">
      <c r="A164" s="31"/>
      <c r="B164" s="32" t="s">
        <v>106</v>
      </c>
      <c r="C164" s="33"/>
      <c r="D164" s="34"/>
      <c r="E164" s="34"/>
      <c r="F164" s="34"/>
      <c r="G164" s="34"/>
      <c r="H164" s="34"/>
      <c r="I164" s="35"/>
      <c r="J164" s="35"/>
      <c r="K164" s="36"/>
      <c r="L164" s="36"/>
      <c r="M164" s="102"/>
      <c r="N164" s="34"/>
      <c r="O164" s="34"/>
      <c r="P164" s="34"/>
      <c r="Q164" s="37"/>
      <c r="R164" s="38"/>
      <c r="S164" s="39"/>
      <c r="T164" s="19"/>
      <c r="U164" s="30"/>
      <c r="V164" s="30"/>
      <c r="W164" s="30"/>
    </row>
    <row r="165" ht="8.25" customHeight="1">
      <c r="A165" s="40"/>
      <c r="B165" s="41"/>
      <c r="C165" s="42" t="s">
        <v>18</v>
      </c>
      <c r="D165" s="134" t="s">
        <v>38</v>
      </c>
      <c r="E165" s="44"/>
      <c r="F165" s="45"/>
      <c r="G165" s="46"/>
      <c r="H165" s="47" t="s">
        <v>20</v>
      </c>
      <c r="I165" s="48" t="s">
        <v>73</v>
      </c>
      <c r="J165" s="135" t="s">
        <v>40</v>
      </c>
      <c r="K165" s="45"/>
      <c r="L165" s="50"/>
      <c r="M165" s="103" t="s">
        <v>41</v>
      </c>
      <c r="N165" s="108" t="s">
        <v>24</v>
      </c>
      <c r="O165" s="49" t="s">
        <v>40</v>
      </c>
      <c r="P165" s="53"/>
      <c r="Q165" s="54"/>
      <c r="R165" s="55"/>
      <c r="S165" s="56"/>
      <c r="T165" s="19"/>
      <c r="U165" s="30"/>
      <c r="V165" s="30"/>
      <c r="W165" s="30"/>
    </row>
    <row r="166" ht="8.25" customHeight="1">
      <c r="A166" s="40"/>
      <c r="B166" s="41"/>
      <c r="C166" s="57" t="s">
        <v>21</v>
      </c>
      <c r="D166" s="136">
        <v>43008.0</v>
      </c>
      <c r="E166" s="137" t="s">
        <v>40</v>
      </c>
      <c r="F166" s="45"/>
      <c r="G166" s="46"/>
      <c r="H166" s="59" t="s">
        <v>23</v>
      </c>
      <c r="I166" s="60" t="s">
        <v>24</v>
      </c>
      <c r="J166" s="138"/>
      <c r="K166" s="45"/>
      <c r="L166" s="61"/>
      <c r="M166" s="111" t="s">
        <v>43</v>
      </c>
      <c r="N166" s="120" t="s">
        <v>24</v>
      </c>
      <c r="O166" s="49" t="s">
        <v>40</v>
      </c>
      <c r="P166" s="53"/>
      <c r="Q166" s="54"/>
      <c r="R166" s="55"/>
      <c r="S166" s="56"/>
      <c r="T166" s="19"/>
      <c r="U166" s="30"/>
      <c r="V166" s="30"/>
      <c r="W166" s="30"/>
    </row>
    <row r="167" ht="8.25" customHeight="1">
      <c r="A167" s="40"/>
      <c r="B167" s="41"/>
      <c r="C167" s="62" t="s">
        <v>25</v>
      </c>
      <c r="D167" s="63" t="s">
        <v>24</v>
      </c>
      <c r="E167" s="137" t="s">
        <v>44</v>
      </c>
      <c r="F167" s="45"/>
      <c r="G167" s="46"/>
      <c r="H167" s="59" t="s">
        <v>26</v>
      </c>
      <c r="I167" s="60" t="s">
        <v>24</v>
      </c>
      <c r="J167" s="138"/>
      <c r="K167" s="45"/>
      <c r="L167" s="61"/>
      <c r="M167" s="111" t="s">
        <v>45</v>
      </c>
      <c r="N167" s="120" t="s">
        <v>24</v>
      </c>
      <c r="O167" s="49" t="s">
        <v>40</v>
      </c>
      <c r="P167" s="53"/>
      <c r="Q167" s="54"/>
      <c r="R167" s="55"/>
      <c r="S167" s="56"/>
      <c r="T167" s="19"/>
      <c r="U167" s="30"/>
      <c r="V167" s="30"/>
      <c r="W167" s="30"/>
    </row>
    <row r="168" ht="8.25" customHeight="1">
      <c r="A168" s="40"/>
      <c r="B168" s="41"/>
      <c r="C168" s="139"/>
      <c r="D168" s="140"/>
      <c r="E168" s="141"/>
      <c r="F168" s="45"/>
      <c r="G168" s="46"/>
      <c r="H168" s="142"/>
      <c r="I168" s="143"/>
      <c r="J168" s="144"/>
      <c r="K168" s="45"/>
      <c r="L168" s="61"/>
      <c r="M168" s="52"/>
      <c r="N168" s="53"/>
      <c r="O168" s="53"/>
      <c r="P168" s="53"/>
      <c r="Q168" s="54"/>
      <c r="R168" s="55"/>
      <c r="S168" s="56"/>
      <c r="T168" s="19"/>
      <c r="U168" s="30"/>
      <c r="V168" s="30"/>
      <c r="W168" s="30"/>
    </row>
    <row r="169" ht="8.25" customHeight="1">
      <c r="A169" s="40"/>
      <c r="B169" s="41"/>
      <c r="C169" s="66"/>
      <c r="D169" s="61"/>
      <c r="E169" s="61"/>
      <c r="F169" s="61"/>
      <c r="G169" s="61"/>
      <c r="H169" s="61"/>
      <c r="I169" s="46"/>
      <c r="J169" s="46"/>
      <c r="K169" s="46"/>
      <c r="L169" s="46"/>
      <c r="M169" s="52"/>
      <c r="N169" s="68" t="str">
        <f>sum(N170:N187)</f>
        <v>#REF!</v>
      </c>
      <c r="O169" s="68" t="str">
        <f>sum(O170:O175)</f>
        <v>#REF!</v>
      </c>
      <c r="P169" s="68" t="str">
        <f t="shared" ref="P169:Q169" si="148">sum(P170:P187)</f>
        <v>#REF!</v>
      </c>
      <c r="Q169" s="116" t="str">
        <f t="shared" si="148"/>
        <v>#REF!</v>
      </c>
      <c r="R169" s="55"/>
      <c r="S169" s="56"/>
      <c r="T169" s="19"/>
      <c r="U169" s="30"/>
      <c r="V169" s="30"/>
      <c r="W169" s="30"/>
    </row>
    <row r="170" ht="8.25" customHeight="1">
      <c r="A170" s="40"/>
      <c r="B170" s="41"/>
      <c r="C170" s="52"/>
      <c r="D170" s="53"/>
      <c r="E170" s="53"/>
      <c r="F170" s="53"/>
      <c r="G170" s="53"/>
      <c r="H170" s="53"/>
      <c r="I170" s="71"/>
      <c r="J170" s="71"/>
      <c r="K170" s="71"/>
      <c r="L170" s="71"/>
      <c r="M170" s="52"/>
      <c r="N170" s="53"/>
      <c r="O170" s="53"/>
      <c r="P170" s="53"/>
      <c r="Q170" s="54"/>
      <c r="R170" s="55"/>
      <c r="S170" s="56"/>
      <c r="T170" s="19"/>
      <c r="U170" s="30"/>
      <c r="V170" s="30"/>
      <c r="W170" s="30"/>
    </row>
    <row r="171" ht="8.25" customHeight="1">
      <c r="A171" s="40"/>
      <c r="B171" s="41"/>
      <c r="C171" s="69" t="s">
        <v>107</v>
      </c>
      <c r="D171" s="70" t="str">
        <f t="shared" ref="D171:D185" si="149">vlookup($C171,Master!$A$558:$W$758,3,false)</f>
        <v>#REF!</v>
      </c>
      <c r="E171" s="53" t="str">
        <f t="shared" ref="E171:E185" si="150">vlookup($C171,Master!$A$558:$W$758,16,false)</f>
        <v>#REF!</v>
      </c>
      <c r="F171" s="53" t="str">
        <f t="shared" ref="F171:F185" si="151">vlookup($C171,Master!$A$558:$W$758,6,false)</f>
        <v>#REF!</v>
      </c>
      <c r="G171" s="53" t="str">
        <f t="shared" ref="G171:G185" si="152">vlookup($C171,Master!$A$558:$W$758,7,false)</f>
        <v>#REF!</v>
      </c>
      <c r="H171" s="53" t="str">
        <f t="shared" ref="H171:H185" si="153">vlookup($C171,Master!$A$558:$W$758,8,false)</f>
        <v>#REF!</v>
      </c>
      <c r="I171" s="71" t="str">
        <f t="shared" ref="I171:I185" si="154">vlookup($C171,Master!$A$558:$W$758,23,false)</f>
        <v>#REF!</v>
      </c>
      <c r="J171" s="71" t="str">
        <f t="shared" ref="J171:J185" si="155">vlookup($C171,Master!$A$558:$W$758,24,false)</f>
        <v>#REF!</v>
      </c>
      <c r="K171" s="71" t="str">
        <f t="shared" ref="K171:K185" si="156">vlookup($C171,Master!$A$558:$W$758,30,false)</f>
        <v>#REF!</v>
      </c>
      <c r="L171" s="71" t="str">
        <f t="shared" ref="L171:L185" si="157">vlookup($C171,Master!$A$558:$W$758,31,false)</f>
        <v>#REF!</v>
      </c>
      <c r="M171" s="52"/>
      <c r="N171" s="53" t="str">
        <f t="shared" ref="N171:N185" si="158">vlookup($C171,Master!$A$558:$W$758,34,false)</f>
        <v>#REF!</v>
      </c>
      <c r="O171" s="53" t="str">
        <f t="shared" ref="O171:O185" si="159">vlookup($C171,Master!$A$558:$W$758,35,false)</f>
        <v>#REF!</v>
      </c>
      <c r="P171" s="53" t="str">
        <f t="shared" ref="P171:P185" si="160">vlookup($C171,Master!$A$558:$W$758,33,false)</f>
        <v>#REF!</v>
      </c>
      <c r="Q171" s="54" t="str">
        <f t="shared" ref="Q171:Q185" si="161">N171-P171</f>
        <v>#REF!</v>
      </c>
      <c r="R171" s="55" t="str">
        <f t="shared" ref="R171:R185" si="162">if(N171&lt;&gt;0,Q171/N171,-100%)</f>
        <v>#REF!</v>
      </c>
      <c r="S171" s="56"/>
      <c r="T171" s="19"/>
      <c r="U171" s="30"/>
      <c r="V171" s="30"/>
      <c r="W171" s="30"/>
    </row>
    <row r="172" ht="8.25" customHeight="1">
      <c r="A172" s="40"/>
      <c r="B172" s="41"/>
      <c r="C172" s="130" t="s">
        <v>108</v>
      </c>
      <c r="D172" s="70" t="str">
        <f t="shared" si="149"/>
        <v>#REF!</v>
      </c>
      <c r="E172" s="53" t="str">
        <f t="shared" si="150"/>
        <v>#REF!</v>
      </c>
      <c r="F172" s="53" t="str">
        <f t="shared" si="151"/>
        <v>#REF!</v>
      </c>
      <c r="G172" s="53" t="str">
        <f t="shared" si="152"/>
        <v>#REF!</v>
      </c>
      <c r="H172" s="53" t="str">
        <f t="shared" si="153"/>
        <v>#REF!</v>
      </c>
      <c r="I172" s="71" t="str">
        <f t="shared" si="154"/>
        <v>#REF!</v>
      </c>
      <c r="J172" s="71" t="str">
        <f t="shared" si="155"/>
        <v>#REF!</v>
      </c>
      <c r="K172" s="71" t="str">
        <f t="shared" si="156"/>
        <v>#REF!</v>
      </c>
      <c r="L172" s="71" t="str">
        <f t="shared" si="157"/>
        <v>#REF!</v>
      </c>
      <c r="M172" s="52"/>
      <c r="N172" s="53" t="str">
        <f t="shared" si="158"/>
        <v>#REF!</v>
      </c>
      <c r="O172" s="53" t="str">
        <f t="shared" si="159"/>
        <v>#REF!</v>
      </c>
      <c r="P172" s="53" t="str">
        <f t="shared" si="160"/>
        <v>#REF!</v>
      </c>
      <c r="Q172" s="54" t="str">
        <f t="shared" si="161"/>
        <v>#REF!</v>
      </c>
      <c r="R172" s="55" t="str">
        <f t="shared" si="162"/>
        <v>#REF!</v>
      </c>
      <c r="S172" s="56"/>
      <c r="T172" s="19"/>
      <c r="U172" s="30"/>
      <c r="V172" s="30"/>
      <c r="W172" s="30"/>
    </row>
    <row r="173" ht="8.25" customHeight="1">
      <c r="A173" s="40"/>
      <c r="B173" s="41"/>
      <c r="C173" s="126" t="s">
        <v>109</v>
      </c>
      <c r="D173" s="70" t="str">
        <f t="shared" si="149"/>
        <v>#REF!</v>
      </c>
      <c r="E173" s="53" t="str">
        <f t="shared" si="150"/>
        <v>#REF!</v>
      </c>
      <c r="F173" s="53" t="str">
        <f t="shared" si="151"/>
        <v>#REF!</v>
      </c>
      <c r="G173" s="53" t="str">
        <f t="shared" si="152"/>
        <v>#REF!</v>
      </c>
      <c r="H173" s="53" t="str">
        <f t="shared" si="153"/>
        <v>#REF!</v>
      </c>
      <c r="I173" s="71" t="str">
        <f t="shared" si="154"/>
        <v>#REF!</v>
      </c>
      <c r="J173" s="71" t="str">
        <f t="shared" si="155"/>
        <v>#REF!</v>
      </c>
      <c r="K173" s="71" t="str">
        <f t="shared" si="156"/>
        <v>#REF!</v>
      </c>
      <c r="L173" s="71" t="str">
        <f t="shared" si="157"/>
        <v>#REF!</v>
      </c>
      <c r="M173" s="52"/>
      <c r="N173" s="53" t="str">
        <f t="shared" si="158"/>
        <v>#REF!</v>
      </c>
      <c r="O173" s="53" t="str">
        <f t="shared" si="159"/>
        <v>#REF!</v>
      </c>
      <c r="P173" s="53" t="str">
        <f t="shared" si="160"/>
        <v>#REF!</v>
      </c>
      <c r="Q173" s="54" t="str">
        <f t="shared" si="161"/>
        <v>#REF!</v>
      </c>
      <c r="R173" s="55" t="str">
        <f t="shared" si="162"/>
        <v>#REF!</v>
      </c>
      <c r="S173" s="56"/>
      <c r="T173" s="19"/>
      <c r="U173" s="30"/>
      <c r="V173" s="30"/>
      <c r="W173" s="30"/>
    </row>
    <row r="174" ht="8.25" customHeight="1">
      <c r="A174" s="40"/>
      <c r="B174" s="41"/>
      <c r="C174" s="69" t="s">
        <v>110</v>
      </c>
      <c r="D174" s="70" t="str">
        <f t="shared" si="149"/>
        <v>#REF!</v>
      </c>
      <c r="E174" s="53" t="str">
        <f t="shared" si="150"/>
        <v>#REF!</v>
      </c>
      <c r="F174" s="53" t="str">
        <f t="shared" si="151"/>
        <v>#REF!</v>
      </c>
      <c r="G174" s="53" t="str">
        <f t="shared" si="152"/>
        <v>#REF!</v>
      </c>
      <c r="H174" s="53" t="str">
        <f t="shared" si="153"/>
        <v>#REF!</v>
      </c>
      <c r="I174" s="71" t="str">
        <f t="shared" si="154"/>
        <v>#REF!</v>
      </c>
      <c r="J174" s="71" t="str">
        <f t="shared" si="155"/>
        <v>#REF!</v>
      </c>
      <c r="K174" s="71" t="str">
        <f t="shared" si="156"/>
        <v>#REF!</v>
      </c>
      <c r="L174" s="71" t="str">
        <f t="shared" si="157"/>
        <v>#REF!</v>
      </c>
      <c r="M174" s="52"/>
      <c r="N174" s="53" t="str">
        <f t="shared" si="158"/>
        <v>#REF!</v>
      </c>
      <c r="O174" s="53" t="str">
        <f t="shared" si="159"/>
        <v>#REF!</v>
      </c>
      <c r="P174" s="53" t="str">
        <f t="shared" si="160"/>
        <v>#REF!</v>
      </c>
      <c r="Q174" s="54" t="str">
        <f t="shared" si="161"/>
        <v>#REF!</v>
      </c>
      <c r="R174" s="55" t="str">
        <f t="shared" si="162"/>
        <v>#REF!</v>
      </c>
      <c r="S174" s="56"/>
      <c r="T174" s="19"/>
      <c r="U174" s="30"/>
      <c r="V174" s="30"/>
      <c r="W174" s="30"/>
    </row>
    <row r="175" ht="8.25" customHeight="1">
      <c r="A175" s="40"/>
      <c r="B175" s="41"/>
      <c r="C175" s="69" t="s">
        <v>111</v>
      </c>
      <c r="D175" s="70" t="str">
        <f t="shared" si="149"/>
        <v>#REF!</v>
      </c>
      <c r="E175" s="53" t="str">
        <f t="shared" si="150"/>
        <v>#REF!</v>
      </c>
      <c r="F175" s="53" t="str">
        <f t="shared" si="151"/>
        <v>#REF!</v>
      </c>
      <c r="G175" s="53" t="str">
        <f t="shared" si="152"/>
        <v>#REF!</v>
      </c>
      <c r="H175" s="53" t="str">
        <f t="shared" si="153"/>
        <v>#REF!</v>
      </c>
      <c r="I175" s="71" t="str">
        <f t="shared" si="154"/>
        <v>#REF!</v>
      </c>
      <c r="J175" s="71" t="str">
        <f t="shared" si="155"/>
        <v>#REF!</v>
      </c>
      <c r="K175" s="71" t="str">
        <f t="shared" si="156"/>
        <v>#REF!</v>
      </c>
      <c r="L175" s="71" t="str">
        <f t="shared" si="157"/>
        <v>#REF!</v>
      </c>
      <c r="M175" s="52"/>
      <c r="N175" s="53" t="str">
        <f t="shared" si="158"/>
        <v>#REF!</v>
      </c>
      <c r="O175" s="53" t="str">
        <f t="shared" si="159"/>
        <v>#REF!</v>
      </c>
      <c r="P175" s="53" t="str">
        <f t="shared" si="160"/>
        <v>#REF!</v>
      </c>
      <c r="Q175" s="54" t="str">
        <f t="shared" si="161"/>
        <v>#REF!</v>
      </c>
      <c r="R175" s="55" t="str">
        <f t="shared" si="162"/>
        <v>#REF!</v>
      </c>
      <c r="S175" s="56"/>
      <c r="T175" s="19"/>
      <c r="U175" s="30"/>
      <c r="V175" s="30"/>
      <c r="W175" s="30"/>
    </row>
    <row r="176" ht="8.25" customHeight="1">
      <c r="A176" s="40"/>
      <c r="B176" s="41"/>
      <c r="C176" s="69" t="s">
        <v>112</v>
      </c>
      <c r="D176" s="70" t="str">
        <f t="shared" si="149"/>
        <v>#REF!</v>
      </c>
      <c r="E176" s="53" t="str">
        <f t="shared" si="150"/>
        <v>#REF!</v>
      </c>
      <c r="F176" s="53" t="str">
        <f t="shared" si="151"/>
        <v>#REF!</v>
      </c>
      <c r="G176" s="53" t="str">
        <f t="shared" si="152"/>
        <v>#REF!</v>
      </c>
      <c r="H176" s="53" t="str">
        <f t="shared" si="153"/>
        <v>#REF!</v>
      </c>
      <c r="I176" s="71" t="str">
        <f t="shared" si="154"/>
        <v>#REF!</v>
      </c>
      <c r="J176" s="71" t="str">
        <f t="shared" si="155"/>
        <v>#REF!</v>
      </c>
      <c r="K176" s="71" t="str">
        <f t="shared" si="156"/>
        <v>#REF!</v>
      </c>
      <c r="L176" s="71" t="str">
        <f t="shared" si="157"/>
        <v>#REF!</v>
      </c>
      <c r="M176" s="52"/>
      <c r="N176" s="53" t="str">
        <f t="shared" si="158"/>
        <v>#REF!</v>
      </c>
      <c r="O176" s="53" t="str">
        <f t="shared" si="159"/>
        <v>#REF!</v>
      </c>
      <c r="P176" s="53" t="str">
        <f t="shared" si="160"/>
        <v>#REF!</v>
      </c>
      <c r="Q176" s="54" t="str">
        <f t="shared" si="161"/>
        <v>#REF!</v>
      </c>
      <c r="R176" s="55" t="str">
        <f t="shared" si="162"/>
        <v>#REF!</v>
      </c>
      <c r="S176" s="56"/>
      <c r="T176" s="19"/>
      <c r="U176" s="30"/>
      <c r="V176" s="30"/>
      <c r="W176" s="30"/>
    </row>
    <row r="177" ht="8.25" customHeight="1">
      <c r="A177" s="40"/>
      <c r="B177" s="41"/>
      <c r="C177" s="69" t="s">
        <v>113</v>
      </c>
      <c r="D177" s="70" t="str">
        <f t="shared" si="149"/>
        <v>#REF!</v>
      </c>
      <c r="E177" s="53" t="str">
        <f t="shared" si="150"/>
        <v>#REF!</v>
      </c>
      <c r="F177" s="53" t="str">
        <f t="shared" si="151"/>
        <v>#REF!</v>
      </c>
      <c r="G177" s="53" t="str">
        <f t="shared" si="152"/>
        <v>#REF!</v>
      </c>
      <c r="H177" s="53" t="str">
        <f t="shared" si="153"/>
        <v>#REF!</v>
      </c>
      <c r="I177" s="71" t="str">
        <f t="shared" si="154"/>
        <v>#REF!</v>
      </c>
      <c r="J177" s="71" t="str">
        <f t="shared" si="155"/>
        <v>#REF!</v>
      </c>
      <c r="K177" s="71" t="str">
        <f t="shared" si="156"/>
        <v>#REF!</v>
      </c>
      <c r="L177" s="71" t="str">
        <f t="shared" si="157"/>
        <v>#REF!</v>
      </c>
      <c r="M177" s="52"/>
      <c r="N177" s="53" t="str">
        <f t="shared" si="158"/>
        <v>#REF!</v>
      </c>
      <c r="O177" s="53" t="str">
        <f t="shared" si="159"/>
        <v>#REF!</v>
      </c>
      <c r="P177" s="53" t="str">
        <f t="shared" si="160"/>
        <v>#REF!</v>
      </c>
      <c r="Q177" s="54" t="str">
        <f t="shared" si="161"/>
        <v>#REF!</v>
      </c>
      <c r="R177" s="55" t="str">
        <f t="shared" si="162"/>
        <v>#REF!</v>
      </c>
      <c r="S177" s="56"/>
      <c r="T177" s="19"/>
      <c r="U177" s="30"/>
      <c r="V177" s="30"/>
      <c r="W177" s="30"/>
    </row>
    <row r="178" ht="8.25" customHeight="1">
      <c r="A178" s="40"/>
      <c r="B178" s="41"/>
      <c r="C178" s="69" t="s">
        <v>114</v>
      </c>
      <c r="D178" s="70" t="str">
        <f t="shared" si="149"/>
        <v>#REF!</v>
      </c>
      <c r="E178" s="53" t="str">
        <f t="shared" si="150"/>
        <v>#REF!</v>
      </c>
      <c r="F178" s="53" t="str">
        <f t="shared" si="151"/>
        <v>#REF!</v>
      </c>
      <c r="G178" s="53" t="str">
        <f t="shared" si="152"/>
        <v>#REF!</v>
      </c>
      <c r="H178" s="53" t="str">
        <f t="shared" si="153"/>
        <v>#REF!</v>
      </c>
      <c r="I178" s="71" t="str">
        <f t="shared" si="154"/>
        <v>#REF!</v>
      </c>
      <c r="J178" s="71" t="str">
        <f t="shared" si="155"/>
        <v>#REF!</v>
      </c>
      <c r="K178" s="71" t="str">
        <f t="shared" si="156"/>
        <v>#REF!</v>
      </c>
      <c r="L178" s="71" t="str">
        <f t="shared" si="157"/>
        <v>#REF!</v>
      </c>
      <c r="M178" s="52"/>
      <c r="N178" s="53" t="str">
        <f t="shared" si="158"/>
        <v>#REF!</v>
      </c>
      <c r="O178" s="53" t="str">
        <f t="shared" si="159"/>
        <v>#REF!</v>
      </c>
      <c r="P178" s="53" t="str">
        <f t="shared" si="160"/>
        <v>#REF!</v>
      </c>
      <c r="Q178" s="54" t="str">
        <f t="shared" si="161"/>
        <v>#REF!</v>
      </c>
      <c r="R178" s="55" t="str">
        <f t="shared" si="162"/>
        <v>#REF!</v>
      </c>
      <c r="S178" s="56"/>
      <c r="T178" s="19"/>
      <c r="U178" s="30"/>
      <c r="V178" s="30"/>
      <c r="W178" s="30"/>
    </row>
    <row r="179" ht="8.25" customHeight="1">
      <c r="A179" s="40"/>
      <c r="B179" s="41"/>
      <c r="C179" s="69" t="s">
        <v>115</v>
      </c>
      <c r="D179" s="70" t="str">
        <f t="shared" si="149"/>
        <v>#REF!</v>
      </c>
      <c r="E179" s="53" t="str">
        <f t="shared" si="150"/>
        <v>#REF!</v>
      </c>
      <c r="F179" s="53" t="str">
        <f t="shared" si="151"/>
        <v>#REF!</v>
      </c>
      <c r="G179" s="53" t="str">
        <f t="shared" si="152"/>
        <v>#REF!</v>
      </c>
      <c r="H179" s="53" t="str">
        <f t="shared" si="153"/>
        <v>#REF!</v>
      </c>
      <c r="I179" s="71" t="str">
        <f t="shared" si="154"/>
        <v>#REF!</v>
      </c>
      <c r="J179" s="71" t="str">
        <f t="shared" si="155"/>
        <v>#REF!</v>
      </c>
      <c r="K179" s="71" t="str">
        <f t="shared" si="156"/>
        <v>#REF!</v>
      </c>
      <c r="L179" s="71" t="str">
        <f t="shared" si="157"/>
        <v>#REF!</v>
      </c>
      <c r="M179" s="52"/>
      <c r="N179" s="53" t="str">
        <f t="shared" si="158"/>
        <v>#REF!</v>
      </c>
      <c r="O179" s="53" t="str">
        <f t="shared" si="159"/>
        <v>#REF!</v>
      </c>
      <c r="P179" s="53" t="str">
        <f t="shared" si="160"/>
        <v>#REF!</v>
      </c>
      <c r="Q179" s="54" t="str">
        <f t="shared" si="161"/>
        <v>#REF!</v>
      </c>
      <c r="R179" s="55" t="str">
        <f t="shared" si="162"/>
        <v>#REF!</v>
      </c>
      <c r="S179" s="56"/>
      <c r="T179" s="19"/>
      <c r="U179" s="30"/>
      <c r="V179" s="30"/>
      <c r="W179" s="30"/>
    </row>
    <row r="180" ht="8.25" customHeight="1">
      <c r="A180" s="40"/>
      <c r="B180" s="41"/>
      <c r="C180" s="69" t="s">
        <v>116</v>
      </c>
      <c r="D180" s="70" t="str">
        <f t="shared" si="149"/>
        <v>#REF!</v>
      </c>
      <c r="E180" s="53" t="str">
        <f t="shared" si="150"/>
        <v>#REF!</v>
      </c>
      <c r="F180" s="53" t="str">
        <f t="shared" si="151"/>
        <v>#REF!</v>
      </c>
      <c r="G180" s="53" t="str">
        <f t="shared" si="152"/>
        <v>#REF!</v>
      </c>
      <c r="H180" s="53" t="str">
        <f t="shared" si="153"/>
        <v>#REF!</v>
      </c>
      <c r="I180" s="71" t="str">
        <f t="shared" si="154"/>
        <v>#REF!</v>
      </c>
      <c r="J180" s="71" t="str">
        <f t="shared" si="155"/>
        <v>#REF!</v>
      </c>
      <c r="K180" s="71" t="str">
        <f t="shared" si="156"/>
        <v>#REF!</v>
      </c>
      <c r="L180" s="71" t="str">
        <f t="shared" si="157"/>
        <v>#REF!</v>
      </c>
      <c r="M180" s="52"/>
      <c r="N180" s="53" t="str">
        <f t="shared" si="158"/>
        <v>#REF!</v>
      </c>
      <c r="O180" s="53" t="str">
        <f t="shared" si="159"/>
        <v>#REF!</v>
      </c>
      <c r="P180" s="53" t="str">
        <f t="shared" si="160"/>
        <v>#REF!</v>
      </c>
      <c r="Q180" s="54" t="str">
        <f t="shared" si="161"/>
        <v>#REF!</v>
      </c>
      <c r="R180" s="55" t="str">
        <f t="shared" si="162"/>
        <v>#REF!</v>
      </c>
      <c r="S180" s="56"/>
      <c r="T180" s="19"/>
      <c r="U180" s="30"/>
      <c r="V180" s="30"/>
      <c r="W180" s="30"/>
    </row>
    <row r="181" ht="8.25" customHeight="1">
      <c r="A181" s="40"/>
      <c r="B181" s="41"/>
      <c r="C181" s="69" t="s">
        <v>117</v>
      </c>
      <c r="D181" s="70" t="str">
        <f t="shared" si="149"/>
        <v>#REF!</v>
      </c>
      <c r="E181" s="53" t="str">
        <f t="shared" si="150"/>
        <v>#REF!</v>
      </c>
      <c r="F181" s="53" t="str">
        <f t="shared" si="151"/>
        <v>#REF!</v>
      </c>
      <c r="G181" s="53" t="str">
        <f t="shared" si="152"/>
        <v>#REF!</v>
      </c>
      <c r="H181" s="53" t="str">
        <f t="shared" si="153"/>
        <v>#REF!</v>
      </c>
      <c r="I181" s="71" t="str">
        <f t="shared" si="154"/>
        <v>#REF!</v>
      </c>
      <c r="J181" s="71" t="str">
        <f t="shared" si="155"/>
        <v>#REF!</v>
      </c>
      <c r="K181" s="71" t="str">
        <f t="shared" si="156"/>
        <v>#REF!</v>
      </c>
      <c r="L181" s="71" t="str">
        <f t="shared" si="157"/>
        <v>#REF!</v>
      </c>
      <c r="M181" s="52"/>
      <c r="N181" s="53" t="str">
        <f t="shared" si="158"/>
        <v>#REF!</v>
      </c>
      <c r="O181" s="53" t="str">
        <f t="shared" si="159"/>
        <v>#REF!</v>
      </c>
      <c r="P181" s="53" t="str">
        <f t="shared" si="160"/>
        <v>#REF!</v>
      </c>
      <c r="Q181" s="54" t="str">
        <f t="shared" si="161"/>
        <v>#REF!</v>
      </c>
      <c r="R181" s="55" t="str">
        <f t="shared" si="162"/>
        <v>#REF!</v>
      </c>
      <c r="S181" s="56"/>
      <c r="T181" s="19"/>
      <c r="U181" s="30"/>
      <c r="V181" s="30"/>
      <c r="W181" s="30"/>
    </row>
    <row r="182" ht="8.25" customHeight="1">
      <c r="A182" s="40"/>
      <c r="B182" s="41"/>
      <c r="C182" s="69" t="s">
        <v>118</v>
      </c>
      <c r="D182" s="70" t="str">
        <f t="shared" si="149"/>
        <v>#REF!</v>
      </c>
      <c r="E182" s="53" t="str">
        <f t="shared" si="150"/>
        <v>#REF!</v>
      </c>
      <c r="F182" s="53" t="str">
        <f t="shared" si="151"/>
        <v>#REF!</v>
      </c>
      <c r="G182" s="53" t="str">
        <f t="shared" si="152"/>
        <v>#REF!</v>
      </c>
      <c r="H182" s="53" t="str">
        <f t="shared" si="153"/>
        <v>#REF!</v>
      </c>
      <c r="I182" s="71" t="str">
        <f t="shared" si="154"/>
        <v>#REF!</v>
      </c>
      <c r="J182" s="71" t="str">
        <f t="shared" si="155"/>
        <v>#REF!</v>
      </c>
      <c r="K182" s="71" t="str">
        <f t="shared" si="156"/>
        <v>#REF!</v>
      </c>
      <c r="L182" s="71" t="str">
        <f t="shared" si="157"/>
        <v>#REF!</v>
      </c>
      <c r="M182" s="52"/>
      <c r="N182" s="53" t="str">
        <f t="shared" si="158"/>
        <v>#REF!</v>
      </c>
      <c r="O182" s="53" t="str">
        <f t="shared" si="159"/>
        <v>#REF!</v>
      </c>
      <c r="P182" s="53" t="str">
        <f t="shared" si="160"/>
        <v>#REF!</v>
      </c>
      <c r="Q182" s="54" t="str">
        <f t="shared" si="161"/>
        <v>#REF!</v>
      </c>
      <c r="R182" s="55" t="str">
        <f t="shared" si="162"/>
        <v>#REF!</v>
      </c>
      <c r="S182" s="56"/>
      <c r="T182" s="19"/>
      <c r="U182" s="30"/>
      <c r="V182" s="30"/>
      <c r="W182" s="30"/>
    </row>
    <row r="183" ht="8.25" customHeight="1">
      <c r="A183" s="40"/>
      <c r="B183" s="41"/>
      <c r="C183" s="126" t="s">
        <v>119</v>
      </c>
      <c r="D183" s="70" t="str">
        <f t="shared" si="149"/>
        <v>#REF!</v>
      </c>
      <c r="E183" s="53" t="str">
        <f t="shared" si="150"/>
        <v>#REF!</v>
      </c>
      <c r="F183" s="53" t="str">
        <f t="shared" si="151"/>
        <v>#REF!</v>
      </c>
      <c r="G183" s="53" t="str">
        <f t="shared" si="152"/>
        <v>#REF!</v>
      </c>
      <c r="H183" s="53" t="str">
        <f t="shared" si="153"/>
        <v>#REF!</v>
      </c>
      <c r="I183" s="71" t="str">
        <f t="shared" si="154"/>
        <v>#REF!</v>
      </c>
      <c r="J183" s="71" t="str">
        <f t="shared" si="155"/>
        <v>#REF!</v>
      </c>
      <c r="K183" s="71" t="str">
        <f t="shared" si="156"/>
        <v>#REF!</v>
      </c>
      <c r="L183" s="71" t="str">
        <f t="shared" si="157"/>
        <v>#REF!</v>
      </c>
      <c r="M183" s="52"/>
      <c r="N183" s="53" t="str">
        <f t="shared" si="158"/>
        <v>#REF!</v>
      </c>
      <c r="O183" s="53" t="str">
        <f t="shared" si="159"/>
        <v>#REF!</v>
      </c>
      <c r="P183" s="53" t="str">
        <f t="shared" si="160"/>
        <v>#REF!</v>
      </c>
      <c r="Q183" s="54" t="str">
        <f t="shared" si="161"/>
        <v>#REF!</v>
      </c>
      <c r="R183" s="55" t="str">
        <f t="shared" si="162"/>
        <v>#REF!</v>
      </c>
      <c r="S183" s="56"/>
      <c r="T183" s="19"/>
      <c r="U183" s="30"/>
      <c r="V183" s="30"/>
      <c r="W183" s="30"/>
    </row>
    <row r="184" ht="8.25" customHeight="1">
      <c r="A184" s="40"/>
      <c r="B184" s="41"/>
      <c r="C184" s="130" t="s">
        <v>120</v>
      </c>
      <c r="D184" s="70" t="str">
        <f t="shared" si="149"/>
        <v>#REF!</v>
      </c>
      <c r="E184" s="53" t="str">
        <f t="shared" si="150"/>
        <v>#REF!</v>
      </c>
      <c r="F184" s="53" t="str">
        <f t="shared" si="151"/>
        <v>#REF!</v>
      </c>
      <c r="G184" s="53" t="str">
        <f t="shared" si="152"/>
        <v>#REF!</v>
      </c>
      <c r="H184" s="53" t="str">
        <f t="shared" si="153"/>
        <v>#REF!</v>
      </c>
      <c r="I184" s="71" t="str">
        <f t="shared" si="154"/>
        <v>#REF!</v>
      </c>
      <c r="J184" s="71" t="str">
        <f t="shared" si="155"/>
        <v>#REF!</v>
      </c>
      <c r="K184" s="71" t="str">
        <f t="shared" si="156"/>
        <v>#REF!</v>
      </c>
      <c r="L184" s="71" t="str">
        <f t="shared" si="157"/>
        <v>#REF!</v>
      </c>
      <c r="M184" s="52"/>
      <c r="N184" s="53" t="str">
        <f t="shared" si="158"/>
        <v>#REF!</v>
      </c>
      <c r="O184" s="53" t="str">
        <f t="shared" si="159"/>
        <v>#REF!</v>
      </c>
      <c r="P184" s="53" t="str">
        <f t="shared" si="160"/>
        <v>#REF!</v>
      </c>
      <c r="Q184" s="54" t="str">
        <f t="shared" si="161"/>
        <v>#REF!</v>
      </c>
      <c r="R184" s="55" t="str">
        <f t="shared" si="162"/>
        <v>#REF!</v>
      </c>
      <c r="S184" s="56"/>
      <c r="T184" s="19"/>
      <c r="U184" s="30"/>
      <c r="V184" s="30"/>
      <c r="W184" s="30"/>
    </row>
    <row r="185" ht="8.25" customHeight="1">
      <c r="A185" s="40"/>
      <c r="B185" s="41"/>
      <c r="C185" s="133" t="s">
        <v>121</v>
      </c>
      <c r="D185" s="70" t="str">
        <f t="shared" si="149"/>
        <v>#REF!</v>
      </c>
      <c r="E185" s="53" t="str">
        <f t="shared" si="150"/>
        <v>#REF!</v>
      </c>
      <c r="F185" s="53" t="str">
        <f t="shared" si="151"/>
        <v>#REF!</v>
      </c>
      <c r="G185" s="53" t="str">
        <f t="shared" si="152"/>
        <v>#REF!</v>
      </c>
      <c r="H185" s="53" t="str">
        <f t="shared" si="153"/>
        <v>#REF!</v>
      </c>
      <c r="I185" s="71" t="str">
        <f t="shared" si="154"/>
        <v>#REF!</v>
      </c>
      <c r="J185" s="71" t="str">
        <f t="shared" si="155"/>
        <v>#REF!</v>
      </c>
      <c r="K185" s="71" t="str">
        <f t="shared" si="156"/>
        <v>#REF!</v>
      </c>
      <c r="L185" s="71" t="str">
        <f t="shared" si="157"/>
        <v>#REF!</v>
      </c>
      <c r="M185" s="52"/>
      <c r="N185" s="53" t="str">
        <f t="shared" si="158"/>
        <v>#REF!</v>
      </c>
      <c r="O185" s="53" t="str">
        <f t="shared" si="159"/>
        <v>#REF!</v>
      </c>
      <c r="P185" s="53" t="str">
        <f t="shared" si="160"/>
        <v>#REF!</v>
      </c>
      <c r="Q185" s="54" t="str">
        <f t="shared" si="161"/>
        <v>#REF!</v>
      </c>
      <c r="R185" s="55" t="str">
        <f t="shared" si="162"/>
        <v>#REF!</v>
      </c>
      <c r="S185" s="56"/>
      <c r="T185" s="19"/>
      <c r="U185" s="30"/>
      <c r="V185" s="30"/>
      <c r="W185" s="30"/>
    </row>
    <row r="186" ht="8.25" customHeight="1">
      <c r="A186" s="40"/>
      <c r="B186" s="41"/>
      <c r="C186" s="52"/>
      <c r="D186" s="53"/>
      <c r="E186" s="53"/>
      <c r="F186" s="53"/>
      <c r="G186" s="53"/>
      <c r="H186" s="53"/>
      <c r="I186" s="71"/>
      <c r="J186" s="71"/>
      <c r="K186" s="71"/>
      <c r="L186" s="71"/>
      <c r="M186" s="52"/>
      <c r="N186" s="53"/>
      <c r="O186" s="53"/>
      <c r="P186" s="53"/>
      <c r="Q186" s="54"/>
      <c r="R186" s="55"/>
      <c r="S186" s="56"/>
      <c r="T186" s="19"/>
      <c r="U186" s="30"/>
      <c r="V186" s="30"/>
      <c r="W186" s="30"/>
    </row>
    <row r="187" ht="8.25" customHeight="1">
      <c r="A187" s="40"/>
      <c r="B187" s="41"/>
      <c r="C187" s="52"/>
      <c r="D187" s="74" t="s">
        <v>122</v>
      </c>
      <c r="E187" s="75"/>
      <c r="F187" s="75"/>
      <c r="G187" s="75"/>
      <c r="H187" s="75"/>
      <c r="I187" s="75"/>
      <c r="J187" s="75"/>
      <c r="K187" s="75"/>
      <c r="L187" s="75"/>
      <c r="M187" s="118"/>
      <c r="N187" s="53"/>
      <c r="O187" s="53"/>
      <c r="P187" s="53"/>
      <c r="Q187" s="54"/>
      <c r="R187" s="55"/>
      <c r="S187" s="56"/>
      <c r="T187" s="19"/>
      <c r="U187" s="30"/>
      <c r="V187" s="30"/>
      <c r="W187" s="30"/>
    </row>
    <row r="188" ht="8.25" customHeight="1">
      <c r="A188" s="40"/>
      <c r="B188" s="76"/>
      <c r="C188" s="77"/>
      <c r="D188" s="78"/>
      <c r="E188" s="78"/>
      <c r="F188" s="78"/>
      <c r="G188" s="78"/>
      <c r="H188" s="78"/>
      <c r="I188" s="79"/>
      <c r="J188" s="79"/>
      <c r="K188" s="79"/>
      <c r="L188" s="79"/>
      <c r="M188" s="77"/>
      <c r="N188" s="78"/>
      <c r="O188" s="78"/>
      <c r="P188" s="78"/>
      <c r="Q188" s="80"/>
      <c r="R188" s="81"/>
      <c r="S188" s="82"/>
      <c r="T188" s="19"/>
      <c r="U188" s="30"/>
      <c r="V188" s="30"/>
      <c r="W188" s="30"/>
    </row>
    <row r="189" ht="9.75" customHeight="1">
      <c r="A189" s="21"/>
      <c r="B189" s="22"/>
      <c r="C189" s="22"/>
      <c r="D189" s="23"/>
      <c r="E189" s="23"/>
      <c r="F189" s="23"/>
      <c r="G189" s="24"/>
      <c r="H189" s="24"/>
      <c r="I189" s="25"/>
      <c r="J189" s="25"/>
      <c r="K189" s="26"/>
      <c r="L189" s="26"/>
      <c r="M189" s="26"/>
      <c r="N189" s="27"/>
      <c r="O189" s="27"/>
      <c r="P189" s="27"/>
      <c r="Q189" s="28"/>
      <c r="R189" s="29"/>
      <c r="S189" s="26"/>
      <c r="T189" s="19"/>
      <c r="U189" s="30"/>
      <c r="V189" s="30"/>
      <c r="W189" s="30"/>
    </row>
    <row r="190" ht="8.25" customHeight="1">
      <c r="A190" s="31"/>
      <c r="B190" s="145" t="s">
        <v>123</v>
      </c>
      <c r="C190" s="146"/>
      <c r="D190" s="147"/>
      <c r="E190" s="147"/>
      <c r="F190" s="147"/>
      <c r="G190" s="147"/>
      <c r="H190" s="147"/>
      <c r="I190" s="148"/>
      <c r="J190" s="148"/>
      <c r="K190" s="149"/>
      <c r="L190" s="149"/>
      <c r="M190" s="150"/>
      <c r="N190" s="147"/>
      <c r="O190" s="147"/>
      <c r="P190" s="147"/>
      <c r="Q190" s="151"/>
      <c r="R190" s="152"/>
      <c r="S190" s="153"/>
      <c r="T190" s="19"/>
      <c r="U190" s="30"/>
      <c r="V190" s="30"/>
      <c r="W190" s="30"/>
    </row>
    <row r="191" ht="8.25" customHeight="1">
      <c r="A191" s="40"/>
      <c r="B191" s="154"/>
      <c r="C191" s="42" t="s">
        <v>18</v>
      </c>
      <c r="D191" s="134" t="s">
        <v>38</v>
      </c>
      <c r="E191" s="44"/>
      <c r="F191" s="45"/>
      <c r="G191" s="46"/>
      <c r="H191" s="47" t="s">
        <v>20</v>
      </c>
      <c r="I191" s="48" t="s">
        <v>73</v>
      </c>
      <c r="J191" s="135" t="s">
        <v>40</v>
      </c>
      <c r="K191" s="45"/>
      <c r="L191" s="50"/>
      <c r="M191" s="103" t="s">
        <v>41</v>
      </c>
      <c r="N191" s="108" t="s">
        <v>24</v>
      </c>
      <c r="O191" s="49" t="s">
        <v>40</v>
      </c>
      <c r="P191" s="53"/>
      <c r="Q191" s="54"/>
      <c r="R191" s="55"/>
      <c r="S191" s="155"/>
      <c r="T191" s="19"/>
      <c r="U191" s="30"/>
      <c r="V191" s="30"/>
      <c r="W191" s="30"/>
    </row>
    <row r="192" ht="8.25" customHeight="1">
      <c r="A192" s="40"/>
      <c r="B192" s="154"/>
      <c r="C192" s="57" t="s">
        <v>21</v>
      </c>
      <c r="D192" s="136">
        <v>43008.0</v>
      </c>
      <c r="E192" s="156" t="s">
        <v>24</v>
      </c>
      <c r="F192" s="45"/>
      <c r="G192" s="46"/>
      <c r="H192" s="59" t="s">
        <v>23</v>
      </c>
      <c r="I192" s="60" t="s">
        <v>24</v>
      </c>
      <c r="J192" s="138"/>
      <c r="K192" s="45"/>
      <c r="L192" s="61"/>
      <c r="M192" s="111" t="s">
        <v>43</v>
      </c>
      <c r="N192" s="120" t="s">
        <v>24</v>
      </c>
      <c r="O192" s="49" t="s">
        <v>40</v>
      </c>
      <c r="P192" s="53"/>
      <c r="Q192" s="54"/>
      <c r="R192" s="55"/>
      <c r="S192" s="155"/>
      <c r="T192" s="19"/>
      <c r="U192" s="30"/>
      <c r="V192" s="30"/>
      <c r="W192" s="30"/>
    </row>
    <row r="193" ht="8.25" customHeight="1">
      <c r="A193" s="40"/>
      <c r="B193" s="154"/>
      <c r="C193" s="62" t="s">
        <v>25</v>
      </c>
      <c r="D193" s="63" t="s">
        <v>24</v>
      </c>
      <c r="E193" s="137" t="s">
        <v>44</v>
      </c>
      <c r="F193" s="45"/>
      <c r="G193" s="46"/>
      <c r="H193" s="59" t="s">
        <v>26</v>
      </c>
      <c r="I193" s="60" t="s">
        <v>24</v>
      </c>
      <c r="J193" s="138"/>
      <c r="K193" s="45"/>
      <c r="L193" s="61"/>
      <c r="M193" s="111" t="s">
        <v>45</v>
      </c>
      <c r="N193" s="120" t="s">
        <v>24</v>
      </c>
      <c r="O193" s="49" t="s">
        <v>40</v>
      </c>
      <c r="P193" s="53"/>
      <c r="Q193" s="54"/>
      <c r="R193" s="55"/>
      <c r="S193" s="155"/>
      <c r="T193" s="19"/>
      <c r="U193" s="30"/>
      <c r="V193" s="30"/>
      <c r="W193" s="30"/>
    </row>
    <row r="194" ht="8.25" customHeight="1">
      <c r="A194" s="40"/>
      <c r="B194" s="154"/>
      <c r="C194" s="139"/>
      <c r="D194" s="140"/>
      <c r="E194" s="141"/>
      <c r="F194" s="45"/>
      <c r="G194" s="46"/>
      <c r="H194" s="142"/>
      <c r="I194" s="143"/>
      <c r="J194" s="144"/>
      <c r="K194" s="45"/>
      <c r="L194" s="61"/>
      <c r="M194" s="52"/>
      <c r="N194" s="53"/>
      <c r="O194" s="53"/>
      <c r="P194" s="53"/>
      <c r="Q194" s="54"/>
      <c r="R194" s="55"/>
      <c r="S194" s="155"/>
      <c r="T194" s="19"/>
      <c r="U194" s="30"/>
      <c r="V194" s="30"/>
      <c r="W194" s="30"/>
    </row>
    <row r="195" ht="8.25" customHeight="1">
      <c r="A195" s="40"/>
      <c r="B195" s="154"/>
      <c r="C195" s="66"/>
      <c r="D195" s="61"/>
      <c r="E195" s="61"/>
      <c r="F195" s="61"/>
      <c r="G195" s="61"/>
      <c r="H195" s="61"/>
      <c r="I195" s="46"/>
      <c r="J195" s="46"/>
      <c r="K195" s="46"/>
      <c r="L195" s="46"/>
      <c r="M195" s="52"/>
      <c r="N195" s="68" t="str">
        <f t="shared" ref="N195:Q195" si="163">sum(N196:N201)</f>
        <v>#REF!</v>
      </c>
      <c r="O195" s="68" t="str">
        <f t="shared" si="163"/>
        <v>#REF!</v>
      </c>
      <c r="P195" s="68" t="str">
        <f t="shared" si="163"/>
        <v>#REF!</v>
      </c>
      <c r="Q195" s="116" t="str">
        <f t="shared" si="163"/>
        <v>#REF!</v>
      </c>
      <c r="R195" s="55"/>
      <c r="S195" s="155"/>
      <c r="T195" s="19"/>
      <c r="U195" s="30"/>
      <c r="V195" s="30"/>
      <c r="W195" s="30"/>
    </row>
    <row r="196" ht="8.25" customHeight="1">
      <c r="A196" s="40"/>
      <c r="B196" s="154"/>
      <c r="C196" s="52"/>
      <c r="D196" s="53"/>
      <c r="E196" s="53"/>
      <c r="F196" s="53"/>
      <c r="G196" s="53"/>
      <c r="H196" s="53"/>
      <c r="I196" s="71"/>
      <c r="J196" s="71"/>
      <c r="K196" s="71"/>
      <c r="L196" s="71"/>
      <c r="M196" s="52"/>
      <c r="N196" s="53"/>
      <c r="O196" s="53"/>
      <c r="P196" s="53"/>
      <c r="Q196" s="54"/>
      <c r="R196" s="55"/>
      <c r="S196" s="155"/>
      <c r="T196" s="19"/>
      <c r="U196" s="30"/>
      <c r="V196" s="30"/>
      <c r="W196" s="30"/>
    </row>
    <row r="197" ht="8.25" customHeight="1">
      <c r="A197" s="40"/>
      <c r="B197" s="154"/>
      <c r="C197" s="69" t="s">
        <v>124</v>
      </c>
      <c r="D197" s="70" t="str">
        <f t="shared" ref="D197:D199" si="164">vlookup($C197,Master!$A$558:$W$758,3,false)</f>
        <v>#REF!</v>
      </c>
      <c r="E197" s="53" t="str">
        <f t="shared" ref="E197:E199" si="165">vlookup($C197,Master!$A$558:$W$758,16,false)</f>
        <v>#REF!</v>
      </c>
      <c r="F197" s="53" t="str">
        <f t="shared" ref="F197:F199" si="166">vlookup($C197,Master!$A$558:$W$758,6,false)</f>
        <v>#REF!</v>
      </c>
      <c r="G197" s="53" t="str">
        <f t="shared" ref="G197:G199" si="167">vlookup($C197,Master!$A$558:$W$758,7,false)</f>
        <v>#REF!</v>
      </c>
      <c r="H197" s="53" t="str">
        <f t="shared" ref="H197:H199" si="168">vlookup($C197,Master!$A$558:$W$758,8,false)</f>
        <v>#REF!</v>
      </c>
      <c r="I197" s="71" t="str">
        <f t="shared" ref="I197:I199" si="169">vlookup($C197,Master!$A$558:$W$758,23,false)</f>
        <v>#REF!</v>
      </c>
      <c r="J197" s="71" t="str">
        <f t="shared" ref="J197:J199" si="170">vlookup($C197,Master!$A$558:$W$758,24,false)</f>
        <v>#REF!</v>
      </c>
      <c r="K197" s="71" t="str">
        <f t="shared" ref="K197:K199" si="171">vlookup($C197,Master!$A$558:$W$758,30,false)</f>
        <v>#REF!</v>
      </c>
      <c r="L197" s="71" t="str">
        <f t="shared" ref="L197:L199" si="172">vlookup($C197,Master!$A$558:$W$758,31,false)</f>
        <v>#REF!</v>
      </c>
      <c r="M197" s="52"/>
      <c r="N197" s="53" t="str">
        <f t="shared" ref="N197:N199" si="173">vlookup($C197,Master!$A$558:$W$758,34,false)</f>
        <v>#REF!</v>
      </c>
      <c r="O197" s="53" t="str">
        <f t="shared" ref="O197:O199" si="174">vlookup($C197,Master!$A$558:$W$758,35,false)</f>
        <v>#REF!</v>
      </c>
      <c r="P197" s="53" t="str">
        <f t="shared" ref="P197:P199" si="175">vlookup($C197,Master!$A$558:$W$758,33,false)</f>
        <v>#REF!</v>
      </c>
      <c r="Q197" s="54" t="str">
        <f t="shared" ref="Q197:Q199" si="176">N197-P197</f>
        <v>#REF!</v>
      </c>
      <c r="R197" s="55" t="str">
        <f t="shared" ref="R197:R199" si="177">if(N197&lt;&gt;0,Q197/N197,-100%)</f>
        <v>#REF!</v>
      </c>
      <c r="S197" s="155"/>
      <c r="T197" s="19"/>
      <c r="U197" s="30"/>
      <c r="V197" s="30"/>
      <c r="W197" s="30"/>
    </row>
    <row r="198" ht="8.25" customHeight="1">
      <c r="A198" s="40"/>
      <c r="B198" s="154"/>
      <c r="C198" s="69" t="s">
        <v>125</v>
      </c>
      <c r="D198" s="70" t="str">
        <f t="shared" si="164"/>
        <v>#REF!</v>
      </c>
      <c r="E198" s="53" t="str">
        <f t="shared" si="165"/>
        <v>#REF!</v>
      </c>
      <c r="F198" s="53" t="str">
        <f t="shared" si="166"/>
        <v>#REF!</v>
      </c>
      <c r="G198" s="53" t="str">
        <f t="shared" si="167"/>
        <v>#REF!</v>
      </c>
      <c r="H198" s="53" t="str">
        <f t="shared" si="168"/>
        <v>#REF!</v>
      </c>
      <c r="I198" s="71" t="str">
        <f t="shared" si="169"/>
        <v>#REF!</v>
      </c>
      <c r="J198" s="71" t="str">
        <f t="shared" si="170"/>
        <v>#REF!</v>
      </c>
      <c r="K198" s="71" t="str">
        <f t="shared" si="171"/>
        <v>#REF!</v>
      </c>
      <c r="L198" s="71" t="str">
        <f t="shared" si="172"/>
        <v>#REF!</v>
      </c>
      <c r="M198" s="52"/>
      <c r="N198" s="53" t="str">
        <f t="shared" si="173"/>
        <v>#REF!</v>
      </c>
      <c r="O198" s="53" t="str">
        <f t="shared" si="174"/>
        <v>#REF!</v>
      </c>
      <c r="P198" s="53" t="str">
        <f t="shared" si="175"/>
        <v>#REF!</v>
      </c>
      <c r="Q198" s="54" t="str">
        <f t="shared" si="176"/>
        <v>#REF!</v>
      </c>
      <c r="R198" s="55" t="str">
        <f t="shared" si="177"/>
        <v>#REF!</v>
      </c>
      <c r="S198" s="155"/>
      <c r="T198" s="19"/>
      <c r="U198" s="30"/>
      <c r="V198" s="30"/>
      <c r="W198" s="30"/>
    </row>
    <row r="199" ht="8.25" customHeight="1">
      <c r="A199" s="40"/>
      <c r="B199" s="154"/>
      <c r="C199" s="69" t="s">
        <v>126</v>
      </c>
      <c r="D199" s="70" t="str">
        <f t="shared" si="164"/>
        <v>#REF!</v>
      </c>
      <c r="E199" s="53" t="str">
        <f t="shared" si="165"/>
        <v>#REF!</v>
      </c>
      <c r="F199" s="53" t="str">
        <f t="shared" si="166"/>
        <v>#REF!</v>
      </c>
      <c r="G199" s="53" t="str">
        <f t="shared" si="167"/>
        <v>#REF!</v>
      </c>
      <c r="H199" s="53" t="str">
        <f t="shared" si="168"/>
        <v>#REF!</v>
      </c>
      <c r="I199" s="71" t="str">
        <f t="shared" si="169"/>
        <v>#REF!</v>
      </c>
      <c r="J199" s="71" t="str">
        <f t="shared" si="170"/>
        <v>#REF!</v>
      </c>
      <c r="K199" s="71" t="str">
        <f t="shared" si="171"/>
        <v>#REF!</v>
      </c>
      <c r="L199" s="71" t="str">
        <f t="shared" si="172"/>
        <v>#REF!</v>
      </c>
      <c r="M199" s="52"/>
      <c r="N199" s="53" t="str">
        <f t="shared" si="173"/>
        <v>#REF!</v>
      </c>
      <c r="O199" s="53" t="str">
        <f t="shared" si="174"/>
        <v>#REF!</v>
      </c>
      <c r="P199" s="53" t="str">
        <f t="shared" si="175"/>
        <v>#REF!</v>
      </c>
      <c r="Q199" s="54" t="str">
        <f t="shared" si="176"/>
        <v>#REF!</v>
      </c>
      <c r="R199" s="55" t="str">
        <f t="shared" si="177"/>
        <v>#REF!</v>
      </c>
      <c r="S199" s="155"/>
      <c r="T199" s="19"/>
      <c r="U199" s="30"/>
      <c r="V199" s="30"/>
      <c r="W199" s="30"/>
    </row>
    <row r="200" ht="8.25" customHeight="1">
      <c r="A200" s="40"/>
      <c r="B200" s="154"/>
      <c r="C200" s="52"/>
      <c r="D200" s="53"/>
      <c r="E200" s="53"/>
      <c r="F200" s="53"/>
      <c r="G200" s="53"/>
      <c r="H200" s="53"/>
      <c r="I200" s="71"/>
      <c r="J200" s="71"/>
      <c r="K200" s="71"/>
      <c r="L200" s="71"/>
      <c r="M200" s="52"/>
      <c r="N200" s="53"/>
      <c r="O200" s="53"/>
      <c r="P200" s="53"/>
      <c r="Q200" s="54"/>
      <c r="R200" s="55"/>
      <c r="S200" s="155"/>
      <c r="T200" s="19"/>
      <c r="U200" s="30"/>
      <c r="V200" s="30"/>
      <c r="W200" s="30"/>
    </row>
    <row r="201" ht="8.25" customHeight="1">
      <c r="A201" s="40"/>
      <c r="B201" s="154"/>
      <c r="C201" s="52"/>
      <c r="D201" s="157" t="s">
        <v>127</v>
      </c>
      <c r="E201" s="75"/>
      <c r="F201" s="75"/>
      <c r="G201" s="75"/>
      <c r="H201" s="75"/>
      <c r="I201" s="75"/>
      <c r="J201" s="75"/>
      <c r="K201" s="75"/>
      <c r="L201" s="75"/>
      <c r="M201" s="118"/>
      <c r="N201" s="53"/>
      <c r="O201" s="53"/>
      <c r="P201" s="53"/>
      <c r="Q201" s="54"/>
      <c r="R201" s="55"/>
      <c r="S201" s="155"/>
      <c r="T201" s="19"/>
      <c r="U201" s="30"/>
      <c r="V201" s="30"/>
      <c r="W201" s="30"/>
    </row>
    <row r="202" ht="8.25" customHeight="1">
      <c r="A202" s="40"/>
      <c r="B202" s="158"/>
      <c r="C202" s="159"/>
      <c r="D202" s="105"/>
      <c r="E202" s="105"/>
      <c r="F202" s="105"/>
      <c r="G202" s="105"/>
      <c r="H202" s="105"/>
      <c r="I202" s="160"/>
      <c r="J202" s="160"/>
      <c r="K202" s="160"/>
      <c r="L202" s="160"/>
      <c r="M202" s="159"/>
      <c r="N202" s="105"/>
      <c r="O202" s="105"/>
      <c r="P202" s="105"/>
      <c r="Q202" s="161"/>
      <c r="R202" s="162"/>
      <c r="S202" s="163"/>
      <c r="T202" s="19"/>
      <c r="U202" s="30"/>
      <c r="V202" s="30"/>
      <c r="W202" s="30"/>
    </row>
    <row r="203" ht="9.75" customHeight="1">
      <c r="A203" s="21"/>
      <c r="B203" s="22"/>
      <c r="C203" s="22"/>
      <c r="D203" s="23"/>
      <c r="E203" s="23"/>
      <c r="F203" s="23"/>
      <c r="G203" s="24"/>
      <c r="H203" s="24"/>
      <c r="I203" s="25"/>
      <c r="J203" s="25"/>
      <c r="K203" s="26"/>
      <c r="L203" s="26"/>
      <c r="M203" s="26"/>
      <c r="N203" s="27"/>
      <c r="O203" s="27"/>
      <c r="P203" s="27"/>
      <c r="Q203" s="28"/>
      <c r="R203" s="29"/>
      <c r="S203" s="26"/>
      <c r="T203" s="19"/>
      <c r="U203" s="30"/>
      <c r="V203" s="30"/>
      <c r="W203" s="30"/>
    </row>
    <row r="204" ht="8.25" customHeight="1">
      <c r="A204" s="31"/>
      <c r="B204" s="164"/>
      <c r="C204" s="165"/>
      <c r="D204" s="53"/>
      <c r="E204" s="53"/>
      <c r="F204" s="53"/>
      <c r="G204" s="53"/>
      <c r="H204" s="53"/>
      <c r="I204" s="71"/>
      <c r="J204" s="71"/>
      <c r="K204" s="166"/>
      <c r="L204" s="166"/>
      <c r="M204" s="52"/>
      <c r="N204" s="53"/>
      <c r="O204" s="53"/>
      <c r="P204" s="53"/>
      <c r="Q204" s="54"/>
      <c r="R204" s="55"/>
      <c r="S204" s="71"/>
      <c r="T204" s="19"/>
      <c r="U204" s="30"/>
      <c r="V204" s="30"/>
      <c r="W204" s="30"/>
    </row>
    <row r="205" ht="8.25" customHeight="1">
      <c r="A205" s="31"/>
      <c r="B205" s="145" t="s">
        <v>128</v>
      </c>
      <c r="C205" s="146"/>
      <c r="D205" s="147"/>
      <c r="E205" s="147"/>
      <c r="F205" s="147"/>
      <c r="G205" s="147"/>
      <c r="H205" s="147"/>
      <c r="I205" s="148"/>
      <c r="J205" s="148"/>
      <c r="K205" s="149"/>
      <c r="L205" s="149"/>
      <c r="M205" s="150"/>
      <c r="N205" s="147"/>
      <c r="O205" s="147"/>
      <c r="P205" s="147"/>
      <c r="Q205" s="151"/>
      <c r="R205" s="152"/>
      <c r="S205" s="153"/>
      <c r="T205" s="19"/>
      <c r="U205" s="30"/>
      <c r="V205" s="30"/>
      <c r="W205" s="30"/>
    </row>
    <row r="206" ht="8.25" customHeight="1">
      <c r="A206" s="40"/>
      <c r="B206" s="154"/>
      <c r="C206" s="42" t="s">
        <v>18</v>
      </c>
      <c r="D206" s="134" t="s">
        <v>38</v>
      </c>
      <c r="E206" s="44"/>
      <c r="F206" s="45"/>
      <c r="G206" s="46"/>
      <c r="H206" s="47" t="s">
        <v>20</v>
      </c>
      <c r="I206" s="48" t="s">
        <v>73</v>
      </c>
      <c r="J206" s="135" t="s">
        <v>40</v>
      </c>
      <c r="K206" s="45"/>
      <c r="L206" s="50"/>
      <c r="M206" s="103" t="s">
        <v>41</v>
      </c>
      <c r="N206" s="108" t="s">
        <v>24</v>
      </c>
      <c r="O206" s="49" t="s">
        <v>40</v>
      </c>
      <c r="P206" s="53"/>
      <c r="Q206" s="54"/>
      <c r="R206" s="55"/>
      <c r="S206" s="155"/>
      <c r="T206" s="19"/>
      <c r="U206" s="30"/>
      <c r="V206" s="30"/>
      <c r="W206" s="30"/>
    </row>
    <row r="207" ht="8.25" customHeight="1">
      <c r="A207" s="40"/>
      <c r="B207" s="154"/>
      <c r="C207" s="57" t="s">
        <v>21</v>
      </c>
      <c r="D207" s="136">
        <v>43033.0</v>
      </c>
      <c r="E207" s="167" t="s">
        <v>24</v>
      </c>
      <c r="F207" s="50"/>
      <c r="G207" s="46"/>
      <c r="H207" s="59" t="s">
        <v>23</v>
      </c>
      <c r="I207" s="60" t="s">
        <v>24</v>
      </c>
      <c r="J207" s="138"/>
      <c r="K207" s="45"/>
      <c r="L207" s="61"/>
      <c r="M207" s="111" t="s">
        <v>43</v>
      </c>
      <c r="N207" s="120" t="s">
        <v>24</v>
      </c>
      <c r="O207" s="49" t="s">
        <v>40</v>
      </c>
      <c r="R207" s="55"/>
      <c r="S207" s="155"/>
      <c r="T207" s="19"/>
      <c r="U207" s="30"/>
      <c r="V207" s="30"/>
      <c r="W207" s="30"/>
    </row>
    <row r="208" ht="8.25" customHeight="1">
      <c r="A208" s="40"/>
      <c r="B208" s="154"/>
      <c r="C208" s="62" t="s">
        <v>25</v>
      </c>
      <c r="D208" s="63" t="s">
        <v>24</v>
      </c>
      <c r="E208" s="137" t="s">
        <v>44</v>
      </c>
      <c r="F208" s="50"/>
      <c r="G208" s="46"/>
      <c r="H208" s="47" t="s">
        <v>26</v>
      </c>
      <c r="I208" s="64" t="s">
        <v>24</v>
      </c>
      <c r="J208" s="138"/>
      <c r="K208" s="65"/>
      <c r="L208" s="61"/>
      <c r="M208" s="111" t="s">
        <v>45</v>
      </c>
      <c r="N208" s="120" t="s">
        <v>24</v>
      </c>
      <c r="O208" s="49" t="s">
        <v>40</v>
      </c>
      <c r="P208" s="53"/>
      <c r="Q208" s="54"/>
      <c r="R208" s="55"/>
      <c r="S208" s="155"/>
      <c r="T208" s="19"/>
      <c r="U208" s="30"/>
      <c r="V208" s="30"/>
      <c r="W208" s="30"/>
    </row>
    <row r="209" ht="8.25" customHeight="1">
      <c r="A209" s="40"/>
      <c r="B209" s="154"/>
      <c r="C209" s="139"/>
      <c r="D209" s="140"/>
      <c r="E209" s="141"/>
      <c r="F209" s="50"/>
      <c r="G209" s="46"/>
      <c r="H209" s="42"/>
      <c r="I209" s="168"/>
      <c r="J209" s="144"/>
      <c r="K209" s="65"/>
      <c r="L209" s="61"/>
      <c r="M209" s="52"/>
      <c r="N209" s="53"/>
      <c r="O209" s="53"/>
      <c r="P209" s="53"/>
      <c r="Q209" s="54"/>
      <c r="R209" s="55"/>
      <c r="S209" s="155"/>
      <c r="T209" s="19"/>
      <c r="U209" s="30"/>
      <c r="V209" s="30"/>
      <c r="W209" s="30"/>
    </row>
    <row r="210" ht="8.25" customHeight="1">
      <c r="A210" s="40"/>
      <c r="B210" s="154"/>
      <c r="C210" s="139"/>
      <c r="D210" s="140"/>
      <c r="E210" s="141"/>
      <c r="F210" s="50"/>
      <c r="G210" s="46"/>
      <c r="H210" s="42"/>
      <c r="I210" s="168"/>
      <c r="J210" s="144"/>
      <c r="K210" s="65"/>
      <c r="L210" s="61"/>
      <c r="M210" s="52"/>
      <c r="N210" s="68" t="str">
        <f t="shared" ref="N210:Q210" si="178">sum(N211:N214)</f>
        <v>#REF!</v>
      </c>
      <c r="O210" s="68" t="str">
        <f t="shared" si="178"/>
        <v>#REF!</v>
      </c>
      <c r="P210" s="68" t="str">
        <f t="shared" si="178"/>
        <v>#REF!</v>
      </c>
      <c r="Q210" s="116" t="str">
        <f t="shared" si="178"/>
        <v>#REF!</v>
      </c>
      <c r="R210" s="55"/>
      <c r="S210" s="155"/>
      <c r="T210" s="19"/>
      <c r="U210" s="30"/>
      <c r="V210" s="30"/>
      <c r="W210" s="30"/>
    </row>
    <row r="211" ht="8.25" customHeight="1">
      <c r="A211" s="40"/>
      <c r="B211" s="154"/>
      <c r="C211" s="66"/>
      <c r="D211" s="61"/>
      <c r="E211" s="61"/>
      <c r="F211" s="61"/>
      <c r="G211" s="61"/>
      <c r="H211" s="61"/>
      <c r="I211" s="46"/>
      <c r="J211" s="46"/>
      <c r="K211" s="46"/>
      <c r="L211" s="46"/>
      <c r="M211" s="52"/>
      <c r="N211" s="53"/>
      <c r="O211" s="53"/>
      <c r="P211" s="53"/>
      <c r="Q211" s="54"/>
      <c r="R211" s="55"/>
      <c r="S211" s="155"/>
      <c r="T211" s="19"/>
      <c r="U211" s="30"/>
      <c r="V211" s="30"/>
      <c r="W211" s="30"/>
    </row>
    <row r="212" ht="8.25" customHeight="1">
      <c r="A212" s="40"/>
      <c r="B212" s="154"/>
      <c r="C212" s="133" t="s">
        <v>129</v>
      </c>
      <c r="D212" s="70" t="str">
        <f>vlookup($C212,Master!$A$558:$W$758,3,false)</f>
        <v>#REF!</v>
      </c>
      <c r="E212" s="53" t="str">
        <f>vlookup($C212,Master!$A$558:$W$758,16,false)</f>
        <v>#REF!</v>
      </c>
      <c r="F212" s="53" t="str">
        <f>vlookup($C212,Master!$A$558:$W$758,6,false)</f>
        <v>#REF!</v>
      </c>
      <c r="G212" s="53" t="str">
        <f>vlookup($C212,Master!$A$558:$W$758,7,false)</f>
        <v>#REF!</v>
      </c>
      <c r="H212" s="53" t="str">
        <f>vlookup($C212,Master!$A$558:$W$758,8,false)</f>
        <v>#REF!</v>
      </c>
      <c r="I212" s="71" t="str">
        <f>vlookup($C212,Master!$A$558:$W$758,23,false)</f>
        <v>#REF!</v>
      </c>
      <c r="J212" s="71" t="str">
        <f>vlookup($C212,Master!$A$558:$W$758,24,false)</f>
        <v>#REF!</v>
      </c>
      <c r="K212" s="71" t="str">
        <f>vlookup($C212,Master!$A$558:$W$758,30,false)</f>
        <v>#REF!</v>
      </c>
      <c r="L212" s="71" t="str">
        <f>vlookup($C212,Master!$A$558:$W$758,31,false)</f>
        <v>#REF!</v>
      </c>
      <c r="M212" s="52"/>
      <c r="N212" s="53" t="str">
        <f>vlookup($C212,Master!$A$558:$W$758,34,false)</f>
        <v>#REF!</v>
      </c>
      <c r="O212" s="53" t="str">
        <f>vlookup($C212,Master!$A$558:$W$758,35,false)</f>
        <v>#REF!</v>
      </c>
      <c r="P212" s="53" t="str">
        <f>vlookup($C212,Master!$A$558:$W$758,33,false)</f>
        <v>#REF!</v>
      </c>
      <c r="Q212" s="54" t="str">
        <f>N212-P212</f>
        <v>#REF!</v>
      </c>
      <c r="R212" s="55" t="str">
        <f>if(N212&lt;&gt;0,Q212/N212,-100%)</f>
        <v>#REF!</v>
      </c>
      <c r="S212" s="155"/>
      <c r="T212" s="19"/>
      <c r="U212" s="30"/>
      <c r="V212" s="30"/>
      <c r="W212" s="30"/>
    </row>
    <row r="213" ht="8.25" customHeight="1">
      <c r="A213" s="40"/>
      <c r="B213" s="154"/>
      <c r="C213" s="52"/>
      <c r="D213" s="53"/>
      <c r="E213" s="53"/>
      <c r="F213" s="53"/>
      <c r="G213" s="53"/>
      <c r="H213" s="53"/>
      <c r="I213" s="71"/>
      <c r="J213" s="71"/>
      <c r="K213" s="71"/>
      <c r="L213" s="71"/>
      <c r="M213" s="52"/>
      <c r="N213" s="53"/>
      <c r="O213" s="53"/>
      <c r="P213" s="53"/>
      <c r="Q213" s="54"/>
      <c r="R213" s="55"/>
      <c r="S213" s="155"/>
      <c r="T213" s="19"/>
      <c r="U213" s="30"/>
      <c r="V213" s="30"/>
      <c r="W213" s="30"/>
    </row>
    <row r="214" ht="8.25" customHeight="1">
      <c r="A214" s="40"/>
      <c r="B214" s="154"/>
      <c r="C214" s="52"/>
      <c r="D214" s="74" t="s">
        <v>130</v>
      </c>
      <c r="E214" s="75"/>
      <c r="F214" s="75"/>
      <c r="G214" s="75"/>
      <c r="H214" s="75"/>
      <c r="I214" s="75"/>
      <c r="J214" s="75"/>
      <c r="K214" s="75"/>
      <c r="L214" s="75"/>
      <c r="M214" s="118"/>
      <c r="N214" s="53"/>
      <c r="O214" s="53"/>
      <c r="P214" s="53"/>
      <c r="Q214" s="54"/>
      <c r="R214" s="55"/>
      <c r="S214" s="155"/>
      <c r="T214" s="19"/>
      <c r="U214" s="30"/>
      <c r="V214" s="30"/>
      <c r="W214" s="30"/>
    </row>
    <row r="215" ht="8.25" customHeight="1">
      <c r="A215" s="40"/>
      <c r="B215" s="158"/>
      <c r="C215" s="159"/>
      <c r="D215" s="105"/>
      <c r="E215" s="105"/>
      <c r="F215" s="105"/>
      <c r="G215" s="105"/>
      <c r="H215" s="105"/>
      <c r="I215" s="160"/>
      <c r="J215" s="160"/>
      <c r="K215" s="160"/>
      <c r="L215" s="160"/>
      <c r="M215" s="159"/>
      <c r="N215" s="105"/>
      <c r="O215" s="105"/>
      <c r="P215" s="105"/>
      <c r="Q215" s="161"/>
      <c r="R215" s="162"/>
      <c r="S215" s="163"/>
      <c r="T215" s="19"/>
      <c r="U215" s="30"/>
      <c r="V215" s="30"/>
      <c r="W215" s="30"/>
    </row>
    <row r="216" ht="9.75" customHeight="1">
      <c r="A216" s="21"/>
      <c r="B216" s="22"/>
      <c r="C216" s="22"/>
      <c r="D216" s="23"/>
      <c r="E216" s="23"/>
      <c r="F216" s="23"/>
      <c r="G216" s="24"/>
      <c r="H216" s="24"/>
      <c r="I216" s="25"/>
      <c r="J216" s="25"/>
      <c r="K216" s="26"/>
      <c r="L216" s="26"/>
      <c r="M216" s="26"/>
      <c r="N216" s="27"/>
      <c r="O216" s="27"/>
      <c r="P216" s="27"/>
      <c r="Q216" s="28"/>
      <c r="R216" s="29"/>
      <c r="S216" s="26"/>
      <c r="T216" s="19"/>
      <c r="U216" s="30"/>
      <c r="V216" s="30"/>
      <c r="W216" s="30"/>
    </row>
    <row r="217">
      <c r="A217" s="31"/>
      <c r="B217" s="83"/>
      <c r="C217" s="52"/>
      <c r="D217" s="94"/>
      <c r="E217" s="94"/>
      <c r="F217" s="94"/>
      <c r="G217" s="100"/>
      <c r="H217" s="100"/>
      <c r="I217" s="101"/>
      <c r="J217" s="101"/>
      <c r="K217" s="96"/>
      <c r="L217" s="96"/>
      <c r="M217" s="96"/>
      <c r="N217" s="97"/>
      <c r="O217" s="97"/>
      <c r="P217" s="97"/>
      <c r="Q217" s="98"/>
      <c r="R217" s="99"/>
      <c r="S217" s="96"/>
      <c r="T217" s="92"/>
      <c r="U217" s="93"/>
      <c r="V217" s="93"/>
      <c r="W217" s="93"/>
    </row>
    <row r="218" ht="8.25" customHeight="1">
      <c r="A218" s="31"/>
      <c r="B218" s="32" t="s">
        <v>131</v>
      </c>
      <c r="C218" s="169"/>
      <c r="D218" s="34"/>
      <c r="E218" s="34"/>
      <c r="F218" s="34"/>
      <c r="G218" s="34"/>
      <c r="H218" s="34"/>
      <c r="I218" s="35"/>
      <c r="J218" s="35"/>
      <c r="K218" s="36"/>
      <c r="L218" s="36"/>
      <c r="M218" s="34"/>
      <c r="N218" s="34"/>
      <c r="O218" s="34"/>
      <c r="P218" s="37"/>
      <c r="Q218" s="38"/>
      <c r="R218" s="39"/>
      <c r="S218" s="19"/>
      <c r="T218" s="30"/>
      <c r="U218" s="30"/>
      <c r="V218" s="30"/>
      <c r="W218" s="93"/>
    </row>
    <row r="219" ht="8.25" customHeight="1">
      <c r="A219" s="40"/>
      <c r="B219" s="41"/>
      <c r="C219" s="170"/>
      <c r="D219" s="171" t="s">
        <v>132</v>
      </c>
      <c r="E219" s="171" t="s">
        <v>133</v>
      </c>
      <c r="F219" s="172" t="s">
        <v>134</v>
      </c>
      <c r="G219" s="173" t="s">
        <v>135</v>
      </c>
      <c r="H219" s="173" t="s">
        <v>136</v>
      </c>
      <c r="I219" s="173" t="s">
        <v>24</v>
      </c>
      <c r="K219" s="174"/>
      <c r="L219" s="175"/>
      <c r="M219" s="176"/>
      <c r="N219" s="176"/>
      <c r="O219" s="175"/>
      <c r="P219" s="177"/>
      <c r="Q219" s="55"/>
      <c r="R219" s="56"/>
      <c r="S219" s="19"/>
      <c r="T219" s="30"/>
      <c r="U219" s="30"/>
      <c r="V219" s="30"/>
      <c r="W219" s="93"/>
    </row>
    <row r="220" ht="8.25" customHeight="1">
      <c r="A220" s="40"/>
      <c r="B220" s="41"/>
      <c r="C220" s="178"/>
      <c r="D220" s="179"/>
      <c r="E220" s="180"/>
      <c r="F220" s="181"/>
      <c r="G220" s="182"/>
      <c r="H220" s="182"/>
      <c r="I220" s="182"/>
      <c r="J220" s="182"/>
      <c r="L220" s="175"/>
      <c r="M220" s="175"/>
      <c r="N220" s="175"/>
      <c r="O220" s="175"/>
      <c r="P220" s="177"/>
      <c r="Q220" s="55"/>
      <c r="R220" s="56"/>
      <c r="S220" s="19"/>
      <c r="T220" s="30"/>
      <c r="U220" s="30"/>
      <c r="V220" s="30"/>
      <c r="W220" s="93"/>
    </row>
    <row r="221" ht="8.25" customHeight="1">
      <c r="A221" s="40"/>
      <c r="B221" s="41"/>
      <c r="C221" s="178"/>
      <c r="D221" s="179"/>
      <c r="E221" s="180"/>
      <c r="F221" s="181"/>
      <c r="G221" s="182"/>
      <c r="H221" s="182"/>
      <c r="I221" s="182"/>
      <c r="J221" s="182"/>
      <c r="K221" s="183"/>
      <c r="L221" s="183"/>
      <c r="M221" s="184" t="s">
        <v>24</v>
      </c>
      <c r="N221" s="184" t="s">
        <v>24</v>
      </c>
      <c r="O221" s="184" t="s">
        <v>24</v>
      </c>
      <c r="P221" s="185" t="s">
        <v>24</v>
      </c>
      <c r="Q221" s="55"/>
      <c r="R221" s="56"/>
      <c r="S221" s="19"/>
      <c r="T221" s="30"/>
      <c r="U221" s="30"/>
      <c r="V221" s="30"/>
      <c r="W221" s="93"/>
    </row>
    <row r="222" ht="8.25" customHeight="1">
      <c r="A222" s="40"/>
      <c r="B222" s="41"/>
      <c r="C222" s="178"/>
      <c r="D222" s="179"/>
      <c r="E222" s="180"/>
      <c r="F222" s="181"/>
      <c r="G222" s="182"/>
      <c r="H222" s="182"/>
      <c r="I222" s="182"/>
      <c r="J222" s="182"/>
      <c r="K222" s="183"/>
      <c r="L222" s="183"/>
      <c r="M222" s="175"/>
      <c r="N222" s="175"/>
      <c r="O222" s="175"/>
      <c r="P222" s="177"/>
      <c r="Q222" s="55"/>
      <c r="R222" s="56"/>
      <c r="S222" s="19"/>
      <c r="T222" s="30"/>
      <c r="U222" s="30"/>
      <c r="V222" s="30"/>
      <c r="W222" s="93"/>
    </row>
    <row r="223" ht="8.25" customHeight="1">
      <c r="A223" s="40"/>
      <c r="B223" s="41"/>
      <c r="C223" s="178"/>
      <c r="D223" s="179"/>
      <c r="E223" s="180"/>
      <c r="F223" s="181"/>
      <c r="G223" s="182"/>
      <c r="H223" s="182"/>
      <c r="I223" s="182"/>
      <c r="J223" s="182"/>
      <c r="K223" s="71"/>
      <c r="L223" s="71"/>
      <c r="M223" s="53"/>
      <c r="N223" s="53"/>
      <c r="O223" s="53"/>
      <c r="P223" s="54"/>
      <c r="Q223" s="55"/>
      <c r="R223" s="56"/>
      <c r="S223" s="19"/>
      <c r="T223" s="30"/>
      <c r="U223" s="30"/>
      <c r="V223" s="30"/>
      <c r="W223" s="93"/>
    </row>
    <row r="224" ht="8.25" customHeight="1">
      <c r="A224" s="40"/>
      <c r="B224" s="41"/>
      <c r="C224" s="178"/>
      <c r="D224" s="179"/>
      <c r="E224" s="180"/>
      <c r="F224" s="181"/>
      <c r="G224" s="182"/>
      <c r="H224" s="182"/>
      <c r="I224" s="182"/>
      <c r="J224" s="182"/>
      <c r="K224" s="71"/>
      <c r="L224" s="71"/>
      <c r="M224" s="53"/>
      <c r="N224" s="53"/>
      <c r="O224" s="53"/>
      <c r="P224" s="54"/>
      <c r="Q224" s="55"/>
      <c r="R224" s="56"/>
      <c r="S224" s="19"/>
      <c r="T224" s="30"/>
      <c r="U224" s="30"/>
      <c r="V224" s="30"/>
      <c r="W224" s="93"/>
    </row>
    <row r="225" ht="8.25" customHeight="1">
      <c r="A225" s="40"/>
      <c r="B225" s="41"/>
      <c r="C225" s="178"/>
      <c r="D225" s="179"/>
      <c r="E225" s="180"/>
      <c r="F225" s="181"/>
      <c r="G225" s="182"/>
      <c r="H225" s="182"/>
      <c r="I225" s="182"/>
      <c r="J225" s="182"/>
      <c r="K225" s="71"/>
      <c r="L225" s="71"/>
      <c r="M225" s="53"/>
      <c r="N225" s="53"/>
      <c r="O225" s="53"/>
      <c r="P225" s="54"/>
      <c r="Q225" s="55"/>
      <c r="R225" s="56"/>
      <c r="S225" s="19"/>
      <c r="T225" s="30"/>
      <c r="U225" s="30"/>
      <c r="V225" s="30"/>
      <c r="W225" s="93"/>
    </row>
    <row r="226" ht="8.25" customHeight="1">
      <c r="A226" s="40"/>
      <c r="B226" s="41"/>
      <c r="C226" s="178"/>
      <c r="D226" s="103"/>
      <c r="E226" s="180"/>
      <c r="F226" s="181"/>
      <c r="G226" s="182"/>
      <c r="H226" s="182"/>
      <c r="I226" s="182"/>
      <c r="J226" s="182"/>
      <c r="K226" s="71"/>
      <c r="L226" s="71"/>
      <c r="M226" s="53"/>
      <c r="N226" s="53"/>
      <c r="O226" s="53"/>
      <c r="P226" s="54"/>
      <c r="Q226" s="55"/>
      <c r="R226" s="56"/>
      <c r="S226" s="19"/>
      <c r="T226" s="30"/>
      <c r="U226" s="30"/>
      <c r="V226" s="30"/>
      <c r="W226" s="93"/>
    </row>
    <row r="227" ht="8.25" customHeight="1">
      <c r="A227" s="40"/>
      <c r="B227" s="41"/>
      <c r="C227" s="178"/>
      <c r="D227" s="179"/>
      <c r="E227" s="180"/>
      <c r="F227" s="181"/>
      <c r="G227" s="182"/>
      <c r="H227" s="182"/>
      <c r="I227" s="182"/>
      <c r="J227" s="182"/>
      <c r="K227" s="71"/>
      <c r="L227" s="71"/>
      <c r="M227" s="53"/>
      <c r="N227" s="53"/>
      <c r="O227" s="53"/>
      <c r="P227" s="54"/>
      <c r="Q227" s="55"/>
      <c r="R227" s="56"/>
      <c r="S227" s="19"/>
      <c r="T227" s="30"/>
      <c r="U227" s="30"/>
      <c r="V227" s="30"/>
      <c r="W227" s="93"/>
    </row>
    <row r="228" ht="8.25" customHeight="1">
      <c r="A228" s="40"/>
      <c r="B228" s="41"/>
      <c r="C228" s="178"/>
      <c r="D228" s="179"/>
      <c r="E228" s="180"/>
      <c r="F228" s="181"/>
      <c r="G228" s="182"/>
      <c r="H228" s="182"/>
      <c r="I228" s="182"/>
      <c r="J228" s="182"/>
      <c r="K228" s="71"/>
      <c r="L228" s="71"/>
      <c r="M228" s="53"/>
      <c r="N228" s="53"/>
      <c r="O228" s="53"/>
      <c r="P228" s="54"/>
      <c r="Q228" s="55"/>
      <c r="R228" s="56"/>
      <c r="S228" s="19"/>
      <c r="T228" s="30"/>
      <c r="U228" s="30"/>
      <c r="V228" s="30"/>
      <c r="W228" s="93"/>
    </row>
    <row r="229" ht="8.25" customHeight="1">
      <c r="A229" s="40"/>
      <c r="B229" s="41"/>
      <c r="C229" s="178"/>
      <c r="D229" s="111"/>
      <c r="E229" s="180"/>
      <c r="F229" s="53"/>
      <c r="G229" s="53"/>
      <c r="H229" s="53"/>
      <c r="I229" s="71"/>
      <c r="J229" s="71"/>
      <c r="K229" s="71"/>
      <c r="L229" s="71"/>
      <c r="M229" s="53"/>
      <c r="N229" s="53"/>
      <c r="O229" s="53"/>
      <c r="P229" s="54"/>
      <c r="Q229" s="55"/>
      <c r="R229" s="56"/>
      <c r="S229" s="19"/>
      <c r="T229" s="30"/>
      <c r="U229" s="30"/>
      <c r="V229" s="30"/>
      <c r="W229" s="93"/>
    </row>
    <row r="230" ht="8.25" customHeight="1">
      <c r="A230" s="40"/>
      <c r="B230" s="76"/>
      <c r="C230" s="186"/>
      <c r="D230" s="78"/>
      <c r="E230" s="78"/>
      <c r="F230" s="78"/>
      <c r="G230" s="78"/>
      <c r="H230" s="78"/>
      <c r="I230" s="79"/>
      <c r="J230" s="79"/>
      <c r="K230" s="79"/>
      <c r="L230" s="79"/>
      <c r="M230" s="78"/>
      <c r="N230" s="78"/>
      <c r="O230" s="78"/>
      <c r="P230" s="80"/>
      <c r="Q230" s="81"/>
      <c r="R230" s="82"/>
      <c r="S230" s="19"/>
      <c r="T230" s="30"/>
      <c r="U230" s="30"/>
      <c r="V230" s="30"/>
      <c r="W230" s="93"/>
    </row>
    <row r="231">
      <c r="A231" s="31"/>
      <c r="B231" s="94"/>
      <c r="C231" s="187"/>
      <c r="D231" s="94"/>
      <c r="E231" s="94"/>
      <c r="F231" s="94"/>
      <c r="G231" s="100"/>
      <c r="H231" s="100"/>
      <c r="I231" s="101"/>
      <c r="J231" s="101"/>
      <c r="K231" s="96"/>
      <c r="L231" s="96"/>
      <c r="M231" s="97"/>
      <c r="N231" s="97"/>
      <c r="O231" s="97"/>
      <c r="P231" s="98"/>
      <c r="Q231" s="99"/>
      <c r="R231" s="96"/>
      <c r="S231" s="92"/>
      <c r="T231" s="93"/>
      <c r="U231" s="93"/>
      <c r="V231" s="93"/>
      <c r="W231" s="93"/>
    </row>
    <row r="232" ht="8.25" customHeight="1">
      <c r="A232" s="31"/>
      <c r="B232" s="188" t="s">
        <v>137</v>
      </c>
      <c r="C232" s="169"/>
      <c r="D232" s="189" t="s">
        <v>138</v>
      </c>
      <c r="E232" s="189" t="s">
        <v>139</v>
      </c>
      <c r="F232" s="189" t="s">
        <v>140</v>
      </c>
      <c r="G232" s="189" t="s">
        <v>141</v>
      </c>
      <c r="H232" s="34"/>
      <c r="I232" s="35"/>
      <c r="J232" s="35"/>
      <c r="K232" s="36"/>
      <c r="L232" s="36"/>
      <c r="M232" s="102"/>
      <c r="N232" s="34"/>
      <c r="O232" s="34"/>
      <c r="P232" s="34"/>
      <c r="Q232" s="37"/>
      <c r="R232" s="38"/>
      <c r="S232" s="39"/>
      <c r="T232" s="19"/>
      <c r="U232" s="30"/>
      <c r="V232" s="30"/>
      <c r="W232" s="30"/>
    </row>
    <row r="233" ht="8.25" customHeight="1">
      <c r="A233" s="40"/>
      <c r="B233" s="41"/>
      <c r="C233" s="178"/>
      <c r="D233" s="103"/>
      <c r="E233" s="180"/>
      <c r="F233" s="190"/>
      <c r="G233" s="191"/>
      <c r="N233" s="53"/>
      <c r="O233" s="53"/>
      <c r="P233" s="53"/>
      <c r="Q233" s="54"/>
      <c r="R233" s="55"/>
      <c r="S233" s="56"/>
      <c r="T233" s="19"/>
      <c r="U233" s="30"/>
      <c r="V233" s="30"/>
      <c r="W233" s="30"/>
    </row>
    <row r="234" ht="8.25" customHeight="1">
      <c r="A234" s="40"/>
      <c r="B234" s="41"/>
      <c r="C234" s="178"/>
      <c r="D234" s="52"/>
      <c r="E234" s="180"/>
      <c r="F234" s="181"/>
      <c r="G234" s="191"/>
      <c r="N234" s="53"/>
      <c r="O234" s="53"/>
      <c r="P234" s="53"/>
      <c r="Q234" s="54"/>
      <c r="R234" s="55"/>
      <c r="S234" s="56"/>
      <c r="T234" s="19"/>
      <c r="U234" s="30"/>
      <c r="V234" s="30"/>
      <c r="W234" s="30"/>
    </row>
    <row r="235" ht="8.25" customHeight="1">
      <c r="A235" s="40"/>
      <c r="B235" s="41"/>
      <c r="C235" s="178"/>
      <c r="D235" s="52"/>
      <c r="E235" s="180"/>
      <c r="F235" s="181"/>
      <c r="G235" s="191"/>
      <c r="N235" s="53"/>
      <c r="O235" s="53"/>
      <c r="P235" s="53"/>
      <c r="Q235" s="54"/>
      <c r="R235" s="55"/>
      <c r="S235" s="56"/>
      <c r="T235" s="19"/>
      <c r="U235" s="30"/>
      <c r="V235" s="30"/>
      <c r="W235" s="30"/>
    </row>
    <row r="236" ht="8.25" customHeight="1">
      <c r="A236" s="40"/>
      <c r="B236" s="41"/>
      <c r="C236" s="178"/>
      <c r="D236" s="111"/>
      <c r="E236" s="180"/>
      <c r="F236" s="53"/>
      <c r="G236" s="191"/>
      <c r="N236" s="53"/>
      <c r="O236" s="53"/>
      <c r="P236" s="53"/>
      <c r="Q236" s="54"/>
      <c r="R236" s="55"/>
      <c r="S236" s="56"/>
      <c r="T236" s="19"/>
      <c r="U236" s="30"/>
      <c r="V236" s="30"/>
      <c r="W236" s="30"/>
    </row>
    <row r="237" ht="8.25" customHeight="1">
      <c r="A237" s="40"/>
      <c r="B237" s="76"/>
      <c r="C237" s="186"/>
      <c r="D237" s="78"/>
      <c r="E237" s="78"/>
      <c r="F237" s="78"/>
      <c r="G237" s="78"/>
      <c r="H237" s="78"/>
      <c r="I237" s="79"/>
      <c r="J237" s="79"/>
      <c r="K237" s="79"/>
      <c r="L237" s="79"/>
      <c r="M237" s="77"/>
      <c r="N237" s="78"/>
      <c r="O237" s="78"/>
      <c r="P237" s="78"/>
      <c r="Q237" s="80"/>
      <c r="R237" s="81"/>
      <c r="S237" s="82"/>
      <c r="T237" s="19"/>
      <c r="U237" s="30"/>
      <c r="V237" s="30"/>
      <c r="W237" s="30"/>
    </row>
    <row r="238" ht="9.0" customHeight="1">
      <c r="A238" s="31"/>
      <c r="B238" s="94"/>
      <c r="C238" s="187"/>
      <c r="D238" s="94"/>
      <c r="E238" s="94"/>
      <c r="F238" s="94"/>
      <c r="G238" s="100"/>
      <c r="H238" s="100"/>
      <c r="I238" s="101"/>
      <c r="J238" s="101"/>
      <c r="K238" s="96"/>
      <c r="L238" s="96"/>
      <c r="M238" s="96"/>
      <c r="N238" s="97"/>
      <c r="O238" s="97"/>
      <c r="P238" s="97"/>
      <c r="Q238" s="98"/>
      <c r="R238" s="99"/>
      <c r="S238" s="96"/>
      <c r="T238" s="92"/>
      <c r="U238" s="93"/>
      <c r="V238" s="93"/>
      <c r="W238" s="93"/>
    </row>
    <row r="239">
      <c r="A239" s="31"/>
      <c r="B239" s="94"/>
      <c r="C239" s="94"/>
      <c r="D239" s="94"/>
      <c r="E239" s="94"/>
      <c r="F239" s="94"/>
      <c r="G239" s="100"/>
      <c r="H239" s="100"/>
      <c r="I239" s="101"/>
      <c r="J239" s="101"/>
      <c r="K239" s="96"/>
      <c r="L239" s="96"/>
      <c r="M239" s="96"/>
      <c r="N239" s="97"/>
      <c r="O239" s="97"/>
      <c r="P239" s="97"/>
      <c r="Q239" s="98"/>
      <c r="R239" s="99"/>
      <c r="S239" s="96"/>
      <c r="T239" s="92"/>
      <c r="U239" s="93"/>
      <c r="V239" s="93"/>
      <c r="W239" s="93"/>
    </row>
    <row r="240">
      <c r="A240" s="31"/>
      <c r="B240" s="94"/>
      <c r="C240" s="94"/>
      <c r="D240" s="94"/>
      <c r="E240" s="94"/>
      <c r="F240" s="94"/>
      <c r="G240" s="100"/>
      <c r="H240" s="100"/>
      <c r="I240" s="101"/>
      <c r="J240" s="101"/>
      <c r="K240" s="96"/>
      <c r="L240" s="96"/>
      <c r="M240" s="96"/>
      <c r="N240" s="97"/>
      <c r="O240" s="97"/>
      <c r="P240" s="97"/>
      <c r="Q240" s="98"/>
      <c r="R240" s="99"/>
      <c r="S240" s="96"/>
      <c r="T240" s="92"/>
      <c r="U240" s="93"/>
      <c r="V240" s="93"/>
      <c r="W240" s="93"/>
    </row>
    <row r="241">
      <c r="A241" s="31"/>
      <c r="B241" s="94"/>
      <c r="C241" s="94"/>
      <c r="D241" s="94"/>
      <c r="E241" s="94"/>
      <c r="F241" s="94"/>
      <c r="G241" s="100"/>
      <c r="H241" s="100"/>
      <c r="I241" s="101"/>
      <c r="J241" s="101"/>
      <c r="K241" s="96"/>
      <c r="L241" s="96"/>
      <c r="M241" s="96"/>
      <c r="N241" s="97"/>
      <c r="O241" s="97"/>
      <c r="P241" s="97"/>
      <c r="Q241" s="98"/>
      <c r="R241" s="99"/>
      <c r="S241" s="96"/>
      <c r="T241" s="92"/>
      <c r="U241" s="93"/>
      <c r="V241" s="93"/>
      <c r="W241" s="93"/>
    </row>
    <row r="242">
      <c r="A242" s="31"/>
      <c r="B242" s="94"/>
      <c r="C242" s="94"/>
      <c r="D242" s="94"/>
      <c r="E242" s="94"/>
      <c r="F242" s="94"/>
      <c r="G242" s="100"/>
      <c r="H242" s="100"/>
      <c r="I242" s="101"/>
      <c r="J242" s="101"/>
      <c r="K242" s="96"/>
      <c r="L242" s="96"/>
      <c r="M242" s="96"/>
      <c r="N242" s="97"/>
      <c r="O242" s="97"/>
      <c r="P242" s="97"/>
      <c r="Q242" s="98"/>
      <c r="R242" s="99"/>
      <c r="S242" s="96"/>
      <c r="T242" s="92"/>
      <c r="U242" s="93"/>
      <c r="V242" s="93"/>
      <c r="W242" s="93"/>
    </row>
    <row r="243">
      <c r="A243" s="31"/>
      <c r="B243" s="94"/>
      <c r="C243" s="94"/>
      <c r="D243" s="94"/>
      <c r="E243" s="94"/>
      <c r="F243" s="94"/>
      <c r="G243" s="100"/>
      <c r="H243" s="100"/>
      <c r="I243" s="101"/>
      <c r="J243" s="101"/>
      <c r="K243" s="96"/>
      <c r="L243" s="96"/>
      <c r="M243" s="96"/>
      <c r="N243" s="97"/>
      <c r="O243" s="97"/>
      <c r="P243" s="97"/>
      <c r="Q243" s="98"/>
      <c r="R243" s="99"/>
      <c r="S243" s="96"/>
      <c r="T243" s="92"/>
      <c r="U243" s="93"/>
      <c r="V243" s="93"/>
      <c r="W243" s="93"/>
    </row>
    <row r="244">
      <c r="A244" s="31"/>
      <c r="B244" s="94"/>
      <c r="C244" s="94"/>
      <c r="D244" s="94"/>
      <c r="E244" s="94"/>
      <c r="F244" s="94"/>
      <c r="G244" s="100"/>
      <c r="H244" s="100"/>
      <c r="I244" s="101"/>
      <c r="J244" s="101"/>
      <c r="K244" s="96"/>
      <c r="L244" s="96"/>
      <c r="M244" s="96"/>
      <c r="N244" s="97"/>
      <c r="O244" s="97"/>
      <c r="P244" s="97"/>
      <c r="Q244" s="98"/>
      <c r="R244" s="99"/>
      <c r="S244" s="96"/>
      <c r="T244" s="92"/>
      <c r="U244" s="93"/>
      <c r="V244" s="93"/>
      <c r="W244" s="93"/>
    </row>
    <row r="245">
      <c r="A245" s="31"/>
      <c r="B245" s="94"/>
      <c r="C245" s="94"/>
      <c r="D245" s="94"/>
      <c r="E245" s="94"/>
      <c r="F245" s="94"/>
      <c r="G245" s="100"/>
      <c r="H245" s="100"/>
      <c r="I245" s="101"/>
      <c r="J245" s="101"/>
      <c r="K245" s="96"/>
      <c r="L245" s="96"/>
      <c r="M245" s="96"/>
      <c r="N245" s="97"/>
      <c r="O245" s="97"/>
      <c r="P245" s="97"/>
      <c r="Q245" s="98"/>
      <c r="R245" s="99"/>
      <c r="S245" s="96"/>
      <c r="T245" s="92"/>
      <c r="U245" s="93"/>
      <c r="V245" s="93"/>
      <c r="W245" s="93"/>
    </row>
    <row r="246">
      <c r="A246" s="31"/>
      <c r="B246" s="94"/>
      <c r="C246" s="94"/>
      <c r="D246" s="94"/>
      <c r="E246" s="94"/>
      <c r="F246" s="94"/>
      <c r="G246" s="100"/>
      <c r="H246" s="100"/>
      <c r="I246" s="101"/>
      <c r="J246" s="101"/>
      <c r="K246" s="96"/>
      <c r="L246" s="96"/>
      <c r="M246" s="96"/>
      <c r="N246" s="97"/>
      <c r="O246" s="97"/>
      <c r="P246" s="97"/>
      <c r="Q246" s="98"/>
      <c r="R246" s="99"/>
      <c r="S246" s="96"/>
      <c r="T246" s="92"/>
      <c r="U246" s="93"/>
      <c r="V246" s="93"/>
      <c r="W246" s="93"/>
    </row>
    <row r="247">
      <c r="A247" s="31"/>
      <c r="B247" s="94"/>
      <c r="C247" s="94"/>
      <c r="D247" s="94"/>
      <c r="E247" s="94"/>
      <c r="F247" s="94"/>
      <c r="G247" s="100"/>
      <c r="H247" s="100"/>
      <c r="I247" s="101"/>
      <c r="J247" s="101"/>
      <c r="K247" s="96"/>
      <c r="L247" s="96"/>
      <c r="M247" s="96"/>
      <c r="N247" s="97"/>
      <c r="O247" s="97"/>
      <c r="P247" s="97"/>
      <c r="Q247" s="98"/>
      <c r="R247" s="99"/>
      <c r="S247" s="96"/>
      <c r="T247" s="92"/>
      <c r="U247" s="93"/>
      <c r="V247" s="93"/>
      <c r="W247" s="93"/>
    </row>
    <row r="248">
      <c r="A248" s="31"/>
      <c r="B248" s="94"/>
      <c r="C248" s="94"/>
      <c r="D248" s="94"/>
      <c r="E248" s="94"/>
      <c r="F248" s="94"/>
      <c r="G248" s="100"/>
      <c r="H248" s="100"/>
      <c r="I248" s="101"/>
      <c r="J248" s="101"/>
      <c r="K248" s="96"/>
      <c r="L248" s="96"/>
      <c r="M248" s="96"/>
      <c r="N248" s="97"/>
      <c r="O248" s="97"/>
      <c r="P248" s="97"/>
      <c r="Q248" s="98"/>
      <c r="R248" s="99"/>
      <c r="S248" s="96"/>
      <c r="T248" s="92"/>
      <c r="U248" s="93"/>
      <c r="V248" s="93"/>
      <c r="W248" s="93"/>
    </row>
    <row r="249">
      <c r="A249" s="31"/>
      <c r="B249" s="94"/>
      <c r="C249" s="94"/>
      <c r="D249" s="94"/>
      <c r="E249" s="94"/>
      <c r="F249" s="94"/>
      <c r="G249" s="100"/>
      <c r="H249" s="100"/>
      <c r="I249" s="101"/>
      <c r="J249" s="101"/>
      <c r="K249" s="96"/>
      <c r="L249" s="96"/>
      <c r="M249" s="96"/>
      <c r="N249" s="97"/>
      <c r="O249" s="97"/>
      <c r="P249" s="97"/>
      <c r="Q249" s="98"/>
      <c r="R249" s="99"/>
      <c r="S249" s="96"/>
      <c r="T249" s="92"/>
      <c r="U249" s="93"/>
      <c r="V249" s="93"/>
      <c r="W249" s="93"/>
    </row>
    <row r="250">
      <c r="A250" s="31"/>
      <c r="B250" s="94"/>
      <c r="C250" s="94"/>
      <c r="D250" s="94"/>
      <c r="E250" s="94"/>
      <c r="F250" s="94"/>
      <c r="G250" s="100"/>
      <c r="H250" s="100"/>
      <c r="I250" s="101"/>
      <c r="J250" s="101"/>
      <c r="K250" s="96"/>
      <c r="L250" s="96"/>
      <c r="M250" s="96"/>
      <c r="N250" s="97"/>
      <c r="O250" s="97"/>
      <c r="P250" s="97"/>
      <c r="Q250" s="98"/>
      <c r="R250" s="99"/>
      <c r="S250" s="96"/>
      <c r="T250" s="92"/>
      <c r="U250" s="93"/>
      <c r="V250" s="93"/>
      <c r="W250" s="93"/>
    </row>
    <row r="251">
      <c r="A251" s="31"/>
      <c r="B251" s="94"/>
      <c r="C251" s="94"/>
      <c r="D251" s="94"/>
      <c r="E251" s="94"/>
      <c r="F251" s="94"/>
      <c r="G251" s="100"/>
      <c r="H251" s="100"/>
      <c r="I251" s="101"/>
      <c r="J251" s="101"/>
      <c r="K251" s="96"/>
      <c r="L251" s="96"/>
      <c r="M251" s="96"/>
      <c r="N251" s="97"/>
      <c r="O251" s="97"/>
      <c r="P251" s="97"/>
      <c r="Q251" s="98"/>
      <c r="R251" s="99"/>
      <c r="S251" s="96"/>
      <c r="T251" s="92"/>
      <c r="U251" s="93"/>
      <c r="V251" s="93"/>
      <c r="W251" s="93"/>
    </row>
    <row r="252">
      <c r="A252" s="31"/>
      <c r="B252" s="94"/>
      <c r="C252" s="94"/>
      <c r="D252" s="94"/>
      <c r="E252" s="94"/>
      <c r="F252" s="94"/>
      <c r="G252" s="100"/>
      <c r="H252" s="100"/>
      <c r="I252" s="101"/>
      <c r="J252" s="101"/>
      <c r="K252" s="96"/>
      <c r="L252" s="96"/>
      <c r="M252" s="96"/>
      <c r="N252" s="97"/>
      <c r="O252" s="97"/>
      <c r="P252" s="97"/>
      <c r="Q252" s="98"/>
      <c r="R252" s="99"/>
      <c r="S252" s="96"/>
      <c r="T252" s="92"/>
      <c r="U252" s="93"/>
      <c r="V252" s="93"/>
      <c r="W252" s="93"/>
    </row>
    <row r="253">
      <c r="A253" s="31"/>
      <c r="B253" s="94"/>
      <c r="C253" s="94"/>
      <c r="D253" s="94"/>
      <c r="E253" s="94"/>
      <c r="F253" s="94"/>
      <c r="G253" s="100"/>
      <c r="H253" s="100"/>
      <c r="I253" s="101"/>
      <c r="J253" s="101"/>
      <c r="K253" s="96"/>
      <c r="L253" s="96"/>
      <c r="M253" s="96"/>
      <c r="N253" s="97"/>
      <c r="O253" s="97"/>
      <c r="P253" s="97"/>
      <c r="Q253" s="98"/>
      <c r="R253" s="99"/>
      <c r="S253" s="96"/>
      <c r="T253" s="92"/>
      <c r="U253" s="93"/>
      <c r="V253" s="93"/>
      <c r="W253" s="93"/>
    </row>
    <row r="254">
      <c r="A254" s="31"/>
      <c r="B254" s="94"/>
      <c r="C254" s="94"/>
      <c r="D254" s="94"/>
      <c r="E254" s="94"/>
      <c r="F254" s="94"/>
      <c r="G254" s="100"/>
      <c r="H254" s="100"/>
      <c r="I254" s="101"/>
      <c r="J254" s="101"/>
      <c r="K254" s="96"/>
      <c r="L254" s="96"/>
      <c r="M254" s="96"/>
      <c r="N254" s="97"/>
      <c r="O254" s="97"/>
      <c r="P254" s="97"/>
      <c r="Q254" s="98"/>
      <c r="R254" s="99"/>
      <c r="S254" s="96"/>
      <c r="T254" s="92"/>
      <c r="U254" s="93"/>
      <c r="V254" s="93"/>
      <c r="W254" s="93"/>
    </row>
    <row r="255">
      <c r="A255" s="31"/>
      <c r="B255" s="94"/>
      <c r="C255" s="94"/>
      <c r="D255" s="94"/>
      <c r="E255" s="94"/>
      <c r="F255" s="94"/>
      <c r="G255" s="100"/>
      <c r="H255" s="100"/>
      <c r="I255" s="101"/>
      <c r="J255" s="101"/>
      <c r="K255" s="96"/>
      <c r="L255" s="96"/>
      <c r="M255" s="96"/>
      <c r="N255" s="97"/>
      <c r="O255" s="97"/>
      <c r="P255" s="97"/>
      <c r="Q255" s="98"/>
      <c r="R255" s="99"/>
      <c r="S255" s="96"/>
      <c r="T255" s="92"/>
      <c r="U255" s="93"/>
      <c r="V255" s="93"/>
      <c r="W255" s="93"/>
    </row>
    <row r="256">
      <c r="A256" s="31"/>
      <c r="B256" s="94"/>
      <c r="C256" s="94"/>
      <c r="D256" s="94"/>
      <c r="E256" s="94"/>
      <c r="F256" s="94"/>
      <c r="G256" s="100"/>
      <c r="H256" s="100"/>
      <c r="I256" s="101"/>
      <c r="J256" s="101"/>
      <c r="K256" s="96"/>
      <c r="L256" s="96"/>
      <c r="M256" s="96"/>
      <c r="N256" s="97"/>
      <c r="O256" s="97"/>
      <c r="P256" s="97"/>
      <c r="Q256" s="98"/>
      <c r="R256" s="99"/>
      <c r="S256" s="96"/>
      <c r="T256" s="92"/>
      <c r="U256" s="93"/>
      <c r="V256" s="93"/>
      <c r="W256" s="93"/>
    </row>
    <row r="257">
      <c r="A257" s="31"/>
      <c r="B257" s="94"/>
      <c r="C257" s="94"/>
      <c r="D257" s="94"/>
      <c r="E257" s="94"/>
      <c r="F257" s="94"/>
      <c r="G257" s="100"/>
      <c r="H257" s="100"/>
      <c r="I257" s="101"/>
      <c r="J257" s="101"/>
      <c r="K257" s="96"/>
      <c r="L257" s="96"/>
      <c r="M257" s="96"/>
      <c r="N257" s="97"/>
      <c r="O257" s="97"/>
      <c r="P257" s="97"/>
      <c r="Q257" s="98"/>
      <c r="R257" s="99"/>
      <c r="S257" s="96"/>
      <c r="T257" s="92"/>
      <c r="U257" s="93"/>
      <c r="V257" s="93"/>
      <c r="W257" s="93"/>
    </row>
    <row r="258">
      <c r="A258" s="31"/>
      <c r="B258" s="94"/>
      <c r="C258" s="94"/>
      <c r="D258" s="94"/>
      <c r="E258" s="94"/>
      <c r="F258" s="94"/>
      <c r="G258" s="100"/>
      <c r="H258" s="100"/>
      <c r="I258" s="101"/>
      <c r="J258" s="101"/>
      <c r="K258" s="96"/>
      <c r="L258" s="96"/>
      <c r="M258" s="96"/>
      <c r="N258" s="97"/>
      <c r="O258" s="97"/>
      <c r="P258" s="97"/>
      <c r="Q258" s="98"/>
      <c r="R258" s="99"/>
      <c r="S258" s="96"/>
      <c r="T258" s="92"/>
      <c r="U258" s="93"/>
      <c r="V258" s="93"/>
      <c r="W258" s="93"/>
    </row>
    <row r="259">
      <c r="A259" s="31"/>
      <c r="B259" s="94"/>
      <c r="C259" s="94"/>
      <c r="D259" s="94"/>
      <c r="E259" s="94"/>
      <c r="F259" s="94"/>
      <c r="G259" s="100"/>
      <c r="H259" s="100"/>
      <c r="I259" s="101"/>
      <c r="J259" s="101"/>
      <c r="K259" s="96"/>
      <c r="L259" s="96"/>
      <c r="M259" s="96"/>
      <c r="N259" s="97"/>
      <c r="O259" s="97"/>
      <c r="P259" s="97"/>
      <c r="Q259" s="98"/>
      <c r="R259" s="99"/>
      <c r="S259" s="96"/>
      <c r="T259" s="92"/>
      <c r="U259" s="93"/>
      <c r="V259" s="93"/>
      <c r="W259" s="93"/>
    </row>
    <row r="260">
      <c r="A260" s="31"/>
      <c r="B260" s="94"/>
      <c r="C260" s="94"/>
      <c r="D260" s="94"/>
      <c r="E260" s="94"/>
      <c r="F260" s="94"/>
      <c r="G260" s="100"/>
      <c r="H260" s="100"/>
      <c r="I260" s="101"/>
      <c r="J260" s="101"/>
      <c r="K260" s="96"/>
      <c r="L260" s="96"/>
      <c r="M260" s="96"/>
      <c r="N260" s="97"/>
      <c r="O260" s="97"/>
      <c r="P260" s="97"/>
      <c r="Q260" s="98"/>
      <c r="R260" s="99"/>
      <c r="S260" s="96"/>
      <c r="T260" s="92"/>
      <c r="U260" s="93"/>
      <c r="V260" s="93"/>
      <c r="W260" s="93"/>
    </row>
    <row r="261">
      <c r="A261" s="31"/>
      <c r="B261" s="94"/>
      <c r="C261" s="94"/>
      <c r="D261" s="94"/>
      <c r="E261" s="94"/>
      <c r="F261" s="94"/>
      <c r="G261" s="100"/>
      <c r="H261" s="100"/>
      <c r="I261" s="101"/>
      <c r="J261" s="101"/>
      <c r="K261" s="96"/>
      <c r="L261" s="96"/>
      <c r="M261" s="96"/>
      <c r="N261" s="97"/>
      <c r="O261" s="97"/>
      <c r="P261" s="97"/>
      <c r="Q261" s="98"/>
      <c r="R261" s="99"/>
      <c r="S261" s="96"/>
      <c r="T261" s="92"/>
      <c r="U261" s="93"/>
      <c r="V261" s="93"/>
      <c r="W261" s="93"/>
    </row>
    <row r="262">
      <c r="A262" s="31"/>
      <c r="B262" s="94"/>
      <c r="C262" s="94"/>
      <c r="D262" s="94"/>
      <c r="E262" s="94"/>
      <c r="F262" s="94"/>
      <c r="G262" s="100"/>
      <c r="H262" s="100"/>
      <c r="I262" s="101"/>
      <c r="J262" s="101"/>
      <c r="K262" s="96"/>
      <c r="L262" s="96"/>
      <c r="M262" s="96"/>
      <c r="N262" s="97"/>
      <c r="O262" s="97"/>
      <c r="P262" s="97"/>
      <c r="Q262" s="98"/>
      <c r="R262" s="99"/>
      <c r="S262" s="96"/>
      <c r="T262" s="92"/>
      <c r="U262" s="93"/>
      <c r="V262" s="93"/>
      <c r="W262" s="93"/>
    </row>
    <row r="263">
      <c r="A263" s="31"/>
      <c r="B263" s="94"/>
      <c r="C263" s="94"/>
      <c r="D263" s="94"/>
      <c r="E263" s="94"/>
      <c r="F263" s="94"/>
      <c r="G263" s="100"/>
      <c r="H263" s="100"/>
      <c r="I263" s="101"/>
      <c r="J263" s="101"/>
      <c r="K263" s="96"/>
      <c r="L263" s="96"/>
      <c r="M263" s="96"/>
      <c r="N263" s="97"/>
      <c r="O263" s="97"/>
      <c r="P263" s="97"/>
      <c r="Q263" s="98"/>
      <c r="R263" s="99"/>
      <c r="S263" s="96"/>
      <c r="T263" s="92"/>
      <c r="U263" s="93"/>
      <c r="V263" s="93"/>
      <c r="W263" s="93"/>
    </row>
    <row r="264">
      <c r="A264" s="31"/>
      <c r="B264" s="94"/>
      <c r="C264" s="94"/>
      <c r="D264" s="94"/>
      <c r="E264" s="94"/>
      <c r="F264" s="94"/>
      <c r="G264" s="100"/>
      <c r="H264" s="100"/>
      <c r="I264" s="101"/>
      <c r="J264" s="101"/>
      <c r="K264" s="96"/>
      <c r="L264" s="96"/>
      <c r="M264" s="96"/>
      <c r="N264" s="97"/>
      <c r="O264" s="97"/>
      <c r="P264" s="97"/>
      <c r="Q264" s="98"/>
      <c r="R264" s="99"/>
      <c r="S264" s="96"/>
      <c r="T264" s="92"/>
      <c r="U264" s="93"/>
      <c r="V264" s="93"/>
      <c r="W264" s="93"/>
    </row>
    <row r="265">
      <c r="A265" s="31"/>
      <c r="B265" s="94"/>
      <c r="C265" s="94"/>
      <c r="D265" s="94"/>
      <c r="E265" s="94"/>
      <c r="F265" s="94"/>
      <c r="G265" s="100"/>
      <c r="H265" s="100"/>
      <c r="I265" s="101"/>
      <c r="J265" s="101"/>
      <c r="K265" s="96"/>
      <c r="L265" s="96"/>
      <c r="M265" s="96"/>
      <c r="N265" s="97"/>
      <c r="O265" s="97"/>
      <c r="P265" s="97"/>
      <c r="Q265" s="98"/>
      <c r="R265" s="99"/>
      <c r="S265" s="96"/>
      <c r="T265" s="92"/>
      <c r="U265" s="93"/>
      <c r="V265" s="93"/>
      <c r="W265" s="93"/>
    </row>
    <row r="266">
      <c r="A266" s="31"/>
      <c r="B266" s="94"/>
      <c r="C266" s="94"/>
      <c r="D266" s="94"/>
      <c r="E266" s="94"/>
      <c r="F266" s="94"/>
      <c r="G266" s="100"/>
      <c r="H266" s="100"/>
      <c r="I266" s="101"/>
      <c r="J266" s="101"/>
      <c r="K266" s="96"/>
      <c r="L266" s="96"/>
      <c r="M266" s="96"/>
      <c r="N266" s="97"/>
      <c r="O266" s="97"/>
      <c r="P266" s="97"/>
      <c r="Q266" s="98"/>
      <c r="R266" s="99"/>
      <c r="S266" s="96"/>
      <c r="T266" s="92"/>
      <c r="U266" s="93"/>
      <c r="V266" s="93"/>
      <c r="W266" s="93"/>
    </row>
    <row r="267">
      <c r="A267" s="31"/>
      <c r="B267" s="94"/>
      <c r="C267" s="94"/>
      <c r="D267" s="94"/>
      <c r="E267" s="94"/>
      <c r="F267" s="94"/>
      <c r="G267" s="100"/>
      <c r="H267" s="100"/>
      <c r="I267" s="101"/>
      <c r="J267" s="101"/>
      <c r="K267" s="96"/>
      <c r="L267" s="96"/>
      <c r="M267" s="96"/>
      <c r="N267" s="97"/>
      <c r="O267" s="97"/>
      <c r="P267" s="97"/>
      <c r="Q267" s="98"/>
      <c r="R267" s="99"/>
      <c r="S267" s="96"/>
      <c r="T267" s="92"/>
      <c r="U267" s="93"/>
      <c r="V267" s="93"/>
      <c r="W267" s="93"/>
    </row>
    <row r="268">
      <c r="A268" s="31"/>
      <c r="B268" s="94"/>
      <c r="C268" s="94"/>
      <c r="D268" s="94"/>
      <c r="E268" s="94"/>
      <c r="F268" s="94"/>
      <c r="G268" s="100"/>
      <c r="H268" s="100"/>
      <c r="I268" s="101"/>
      <c r="J268" s="101"/>
      <c r="K268" s="96"/>
      <c r="L268" s="96"/>
      <c r="M268" s="96"/>
      <c r="N268" s="97"/>
      <c r="O268" s="97"/>
      <c r="P268" s="97"/>
      <c r="Q268" s="98"/>
      <c r="R268" s="99"/>
      <c r="S268" s="96"/>
      <c r="T268" s="92"/>
      <c r="U268" s="93"/>
      <c r="V268" s="93"/>
      <c r="W268" s="93"/>
    </row>
    <row r="269">
      <c r="A269" s="31"/>
      <c r="B269" s="94"/>
      <c r="C269" s="94"/>
      <c r="D269" s="94"/>
      <c r="E269" s="94"/>
      <c r="F269" s="94"/>
      <c r="G269" s="100"/>
      <c r="H269" s="100"/>
      <c r="I269" s="101"/>
      <c r="J269" s="101"/>
      <c r="K269" s="96"/>
      <c r="L269" s="96"/>
      <c r="M269" s="96"/>
      <c r="N269" s="97"/>
      <c r="O269" s="97"/>
      <c r="P269" s="97"/>
      <c r="Q269" s="98"/>
      <c r="R269" s="99"/>
      <c r="S269" s="96"/>
      <c r="T269" s="92"/>
      <c r="U269" s="93"/>
      <c r="V269" s="93"/>
      <c r="W269" s="93"/>
    </row>
    <row r="270">
      <c r="A270" s="31"/>
      <c r="B270" s="94"/>
      <c r="C270" s="94"/>
      <c r="D270" s="94"/>
      <c r="E270" s="94"/>
      <c r="F270" s="94"/>
      <c r="G270" s="100"/>
      <c r="H270" s="100"/>
      <c r="I270" s="101"/>
      <c r="J270" s="101"/>
      <c r="K270" s="96"/>
      <c r="L270" s="96"/>
      <c r="M270" s="96"/>
      <c r="N270" s="97"/>
      <c r="O270" s="97"/>
      <c r="P270" s="97"/>
      <c r="Q270" s="98"/>
      <c r="R270" s="99"/>
      <c r="S270" s="96"/>
      <c r="T270" s="92"/>
      <c r="U270" s="93"/>
      <c r="V270" s="93"/>
      <c r="W270" s="93"/>
    </row>
    <row r="271">
      <c r="A271" s="31"/>
      <c r="B271" s="94"/>
      <c r="C271" s="94"/>
      <c r="D271" s="94"/>
      <c r="E271" s="94"/>
      <c r="F271" s="94"/>
      <c r="G271" s="100"/>
      <c r="H271" s="100"/>
      <c r="I271" s="101"/>
      <c r="J271" s="101"/>
      <c r="K271" s="96"/>
      <c r="L271" s="96"/>
      <c r="M271" s="96"/>
      <c r="N271" s="97"/>
      <c r="O271" s="97"/>
      <c r="P271" s="97"/>
      <c r="Q271" s="98"/>
      <c r="R271" s="99"/>
      <c r="S271" s="96"/>
      <c r="T271" s="92"/>
      <c r="U271" s="93"/>
      <c r="V271" s="93"/>
      <c r="W271" s="93"/>
    </row>
    <row r="272">
      <c r="A272" s="31"/>
      <c r="B272" s="94"/>
      <c r="C272" s="94"/>
      <c r="D272" s="94"/>
      <c r="E272" s="94"/>
      <c r="F272" s="94"/>
      <c r="G272" s="100"/>
      <c r="H272" s="100"/>
      <c r="I272" s="101"/>
      <c r="J272" s="101"/>
      <c r="K272" s="96"/>
      <c r="L272" s="96"/>
      <c r="M272" s="96"/>
      <c r="N272" s="97"/>
      <c r="O272" s="97"/>
      <c r="P272" s="97"/>
      <c r="Q272" s="98"/>
      <c r="R272" s="99"/>
      <c r="S272" s="96"/>
      <c r="T272" s="92"/>
      <c r="U272" s="93"/>
      <c r="V272" s="93"/>
      <c r="W272" s="93"/>
    </row>
    <row r="273">
      <c r="A273" s="31"/>
      <c r="B273" s="94"/>
      <c r="C273" s="94"/>
      <c r="D273" s="94"/>
      <c r="E273" s="94"/>
      <c r="F273" s="94"/>
      <c r="G273" s="100"/>
      <c r="H273" s="100"/>
      <c r="I273" s="101"/>
      <c r="J273" s="101"/>
      <c r="K273" s="96"/>
      <c r="L273" s="96"/>
      <c r="M273" s="96"/>
      <c r="N273" s="97"/>
      <c r="O273" s="97"/>
      <c r="P273" s="97"/>
      <c r="Q273" s="98"/>
      <c r="R273" s="99"/>
      <c r="S273" s="96"/>
      <c r="T273" s="92"/>
      <c r="U273" s="93"/>
      <c r="V273" s="93"/>
      <c r="W273" s="93"/>
    </row>
    <row r="274">
      <c r="A274" s="31"/>
      <c r="B274" s="94"/>
      <c r="C274" s="94"/>
      <c r="D274" s="94"/>
      <c r="E274" s="94"/>
      <c r="F274" s="94"/>
      <c r="G274" s="100"/>
      <c r="H274" s="100"/>
      <c r="I274" s="101"/>
      <c r="J274" s="101"/>
      <c r="K274" s="96"/>
      <c r="L274" s="96"/>
      <c r="M274" s="96"/>
      <c r="N274" s="97"/>
      <c r="O274" s="97"/>
      <c r="P274" s="97"/>
      <c r="Q274" s="98"/>
      <c r="R274" s="99"/>
      <c r="S274" s="96"/>
      <c r="T274" s="92"/>
      <c r="U274" s="93"/>
      <c r="V274" s="93"/>
      <c r="W274" s="93"/>
    </row>
    <row r="275">
      <c r="A275" s="31"/>
      <c r="B275" s="94"/>
      <c r="C275" s="94"/>
      <c r="D275" s="94"/>
      <c r="E275" s="94"/>
      <c r="F275" s="94"/>
      <c r="G275" s="100"/>
      <c r="H275" s="100"/>
      <c r="I275" s="101"/>
      <c r="J275" s="101"/>
      <c r="K275" s="96"/>
      <c r="L275" s="96"/>
      <c r="M275" s="96"/>
      <c r="N275" s="97"/>
      <c r="O275" s="97"/>
      <c r="P275" s="97"/>
      <c r="Q275" s="98"/>
      <c r="R275" s="99"/>
      <c r="S275" s="96"/>
      <c r="T275" s="92"/>
      <c r="U275" s="93"/>
      <c r="V275" s="93"/>
      <c r="W275" s="93"/>
    </row>
    <row r="276">
      <c r="A276" s="31"/>
      <c r="B276" s="94"/>
      <c r="C276" s="94"/>
      <c r="D276" s="94"/>
      <c r="E276" s="94"/>
      <c r="F276" s="94"/>
      <c r="G276" s="100"/>
      <c r="H276" s="100"/>
      <c r="I276" s="101"/>
      <c r="J276" s="101"/>
      <c r="K276" s="96"/>
      <c r="L276" s="96"/>
      <c r="M276" s="96"/>
      <c r="N276" s="97"/>
      <c r="O276" s="97"/>
      <c r="P276" s="97"/>
      <c r="Q276" s="98"/>
      <c r="R276" s="99"/>
      <c r="S276" s="96"/>
      <c r="T276" s="92"/>
      <c r="U276" s="93"/>
      <c r="V276" s="93"/>
      <c r="W276" s="93"/>
    </row>
    <row r="277">
      <c r="A277" s="31"/>
      <c r="B277" s="94"/>
      <c r="C277" s="94"/>
      <c r="D277" s="94"/>
      <c r="E277" s="94"/>
      <c r="F277" s="94"/>
      <c r="G277" s="100"/>
      <c r="H277" s="100"/>
      <c r="I277" s="101"/>
      <c r="J277" s="101"/>
      <c r="K277" s="96"/>
      <c r="L277" s="96"/>
      <c r="M277" s="96"/>
      <c r="N277" s="97"/>
      <c r="O277" s="97"/>
      <c r="P277" s="97"/>
      <c r="Q277" s="98"/>
      <c r="R277" s="99"/>
      <c r="S277" s="96"/>
      <c r="T277" s="92"/>
      <c r="U277" s="93"/>
      <c r="V277" s="93"/>
      <c r="W277" s="93"/>
    </row>
    <row r="278">
      <c r="A278" s="31"/>
      <c r="B278" s="94"/>
      <c r="C278" s="94"/>
      <c r="D278" s="94"/>
      <c r="E278" s="94"/>
      <c r="F278" s="94"/>
      <c r="G278" s="100"/>
      <c r="H278" s="100"/>
      <c r="I278" s="101"/>
      <c r="J278" s="101"/>
      <c r="K278" s="96"/>
      <c r="L278" s="96"/>
      <c r="M278" s="96"/>
      <c r="N278" s="97"/>
      <c r="O278" s="97"/>
      <c r="P278" s="97"/>
      <c r="Q278" s="98"/>
      <c r="R278" s="99"/>
      <c r="S278" s="96"/>
      <c r="T278" s="92"/>
      <c r="U278" s="93"/>
      <c r="V278" s="93"/>
      <c r="W278" s="93"/>
    </row>
    <row r="279">
      <c r="A279" s="31"/>
      <c r="B279" s="94"/>
      <c r="C279" s="94"/>
      <c r="D279" s="94"/>
      <c r="E279" s="94"/>
      <c r="F279" s="94"/>
      <c r="G279" s="100"/>
      <c r="H279" s="100"/>
      <c r="I279" s="101"/>
      <c r="J279" s="101"/>
      <c r="K279" s="96"/>
      <c r="L279" s="96"/>
      <c r="M279" s="96"/>
      <c r="N279" s="97"/>
      <c r="O279" s="97"/>
      <c r="P279" s="97"/>
      <c r="Q279" s="98"/>
      <c r="R279" s="99"/>
      <c r="S279" s="96"/>
      <c r="T279" s="92"/>
      <c r="U279" s="93"/>
      <c r="V279" s="93"/>
      <c r="W279" s="93"/>
    </row>
    <row r="280">
      <c r="A280" s="31"/>
      <c r="B280" s="94"/>
      <c r="C280" s="94"/>
      <c r="D280" s="94"/>
      <c r="E280" s="94"/>
      <c r="F280" s="94"/>
      <c r="G280" s="100"/>
      <c r="H280" s="100"/>
      <c r="I280" s="101"/>
      <c r="J280" s="101"/>
      <c r="K280" s="96"/>
      <c r="L280" s="96"/>
      <c r="M280" s="96"/>
      <c r="N280" s="97"/>
      <c r="O280" s="97"/>
      <c r="P280" s="97"/>
      <c r="Q280" s="98"/>
      <c r="R280" s="99"/>
      <c r="S280" s="96"/>
      <c r="T280" s="92"/>
      <c r="U280" s="93"/>
      <c r="V280" s="93"/>
      <c r="W280" s="93"/>
    </row>
    <row r="281">
      <c r="A281" s="31"/>
      <c r="B281" s="94"/>
      <c r="C281" s="94"/>
      <c r="D281" s="94"/>
      <c r="E281" s="94"/>
      <c r="F281" s="94"/>
      <c r="G281" s="100"/>
      <c r="H281" s="100"/>
      <c r="I281" s="101"/>
      <c r="J281" s="101"/>
      <c r="K281" s="96"/>
      <c r="L281" s="96"/>
      <c r="M281" s="96"/>
      <c r="N281" s="97"/>
      <c r="O281" s="97"/>
      <c r="P281" s="97"/>
      <c r="Q281" s="98"/>
      <c r="R281" s="99"/>
      <c r="S281" s="96"/>
      <c r="T281" s="92"/>
      <c r="U281" s="93"/>
      <c r="V281" s="93"/>
      <c r="W281" s="93"/>
    </row>
    <row r="282">
      <c r="A282" s="31"/>
      <c r="B282" s="94"/>
      <c r="C282" s="94"/>
      <c r="D282" s="94"/>
      <c r="E282" s="94"/>
      <c r="F282" s="94"/>
      <c r="G282" s="100"/>
      <c r="H282" s="100"/>
      <c r="I282" s="101"/>
      <c r="J282" s="101"/>
      <c r="K282" s="96"/>
      <c r="L282" s="96"/>
      <c r="M282" s="96"/>
      <c r="N282" s="97"/>
      <c r="O282" s="97"/>
      <c r="P282" s="97"/>
      <c r="Q282" s="98"/>
      <c r="R282" s="99"/>
      <c r="S282" s="96"/>
      <c r="T282" s="92"/>
      <c r="U282" s="93"/>
      <c r="V282" s="93"/>
      <c r="W282" s="93"/>
    </row>
    <row r="283">
      <c r="A283" s="31"/>
      <c r="B283" s="94"/>
      <c r="C283" s="94"/>
      <c r="D283" s="94"/>
      <c r="E283" s="94"/>
      <c r="F283" s="94"/>
      <c r="G283" s="100"/>
      <c r="H283" s="100"/>
      <c r="I283" s="101"/>
      <c r="J283" s="101"/>
      <c r="K283" s="96"/>
      <c r="L283" s="96"/>
      <c r="M283" s="96"/>
      <c r="N283" s="97"/>
      <c r="O283" s="97"/>
      <c r="P283" s="97"/>
      <c r="Q283" s="98"/>
      <c r="R283" s="99"/>
      <c r="S283" s="96"/>
      <c r="T283" s="92"/>
      <c r="U283" s="93"/>
      <c r="V283" s="93"/>
      <c r="W283" s="93"/>
    </row>
    <row r="284">
      <c r="A284" s="31"/>
      <c r="B284" s="94"/>
      <c r="C284" s="94"/>
      <c r="D284" s="94"/>
      <c r="E284" s="94"/>
      <c r="F284" s="94"/>
      <c r="G284" s="100"/>
      <c r="H284" s="100"/>
      <c r="I284" s="101"/>
      <c r="J284" s="101"/>
      <c r="K284" s="96"/>
      <c r="L284" s="96"/>
      <c r="M284" s="96"/>
      <c r="N284" s="97"/>
      <c r="O284" s="97"/>
      <c r="P284" s="97"/>
      <c r="Q284" s="98"/>
      <c r="R284" s="99"/>
      <c r="S284" s="96"/>
      <c r="T284" s="92"/>
      <c r="U284" s="93"/>
      <c r="V284" s="93"/>
      <c r="W284" s="93"/>
    </row>
    <row r="285">
      <c r="A285" s="31"/>
      <c r="B285" s="94"/>
      <c r="C285" s="94"/>
      <c r="D285" s="94"/>
      <c r="E285" s="94"/>
      <c r="F285" s="94"/>
      <c r="G285" s="100"/>
      <c r="H285" s="100"/>
      <c r="I285" s="101"/>
      <c r="J285" s="101"/>
      <c r="K285" s="96"/>
      <c r="L285" s="96"/>
      <c r="M285" s="96"/>
      <c r="N285" s="97"/>
      <c r="O285" s="97"/>
      <c r="P285" s="97"/>
      <c r="Q285" s="98"/>
      <c r="R285" s="99"/>
      <c r="S285" s="96"/>
      <c r="T285" s="92"/>
      <c r="U285" s="93"/>
      <c r="V285" s="93"/>
      <c r="W285" s="93"/>
    </row>
    <row r="286">
      <c r="A286" s="31"/>
      <c r="B286" s="94"/>
      <c r="C286" s="94"/>
      <c r="D286" s="94"/>
      <c r="E286" s="94"/>
      <c r="F286" s="94"/>
      <c r="G286" s="100"/>
      <c r="H286" s="100"/>
      <c r="I286" s="101"/>
      <c r="J286" s="101"/>
      <c r="K286" s="96"/>
      <c r="L286" s="96"/>
      <c r="M286" s="96"/>
      <c r="N286" s="97"/>
      <c r="O286" s="97"/>
      <c r="P286" s="97"/>
      <c r="Q286" s="98"/>
      <c r="R286" s="99"/>
      <c r="S286" s="96"/>
      <c r="T286" s="92"/>
      <c r="U286" s="93"/>
      <c r="V286" s="93"/>
      <c r="W286" s="93"/>
    </row>
    <row r="287">
      <c r="A287" s="31"/>
      <c r="B287" s="94"/>
      <c r="C287" s="94"/>
      <c r="D287" s="94"/>
      <c r="E287" s="94"/>
      <c r="F287" s="94"/>
      <c r="G287" s="100"/>
      <c r="H287" s="100"/>
      <c r="I287" s="101"/>
      <c r="J287" s="101"/>
      <c r="K287" s="96"/>
      <c r="L287" s="96"/>
      <c r="M287" s="96"/>
      <c r="N287" s="97"/>
      <c r="O287" s="97"/>
      <c r="P287" s="97"/>
      <c r="Q287" s="98"/>
      <c r="R287" s="99"/>
      <c r="S287" s="96"/>
      <c r="T287" s="92"/>
      <c r="U287" s="93"/>
      <c r="V287" s="93"/>
      <c r="W287" s="93"/>
    </row>
    <row r="288">
      <c r="A288" s="31"/>
      <c r="B288" s="94"/>
      <c r="C288" s="94"/>
      <c r="D288" s="94"/>
      <c r="E288" s="94"/>
      <c r="F288" s="94"/>
      <c r="G288" s="100"/>
      <c r="H288" s="100"/>
      <c r="I288" s="101"/>
      <c r="J288" s="101"/>
      <c r="K288" s="96"/>
      <c r="L288" s="96"/>
      <c r="M288" s="96"/>
      <c r="N288" s="97"/>
      <c r="O288" s="97"/>
      <c r="P288" s="97"/>
      <c r="Q288" s="98"/>
      <c r="R288" s="99"/>
      <c r="S288" s="96"/>
      <c r="T288" s="92"/>
      <c r="U288" s="93"/>
      <c r="V288" s="93"/>
      <c r="W288" s="93"/>
    </row>
    <row r="289">
      <c r="A289" s="31"/>
      <c r="B289" s="94"/>
      <c r="C289" s="94"/>
      <c r="D289" s="94"/>
      <c r="E289" s="94"/>
      <c r="F289" s="94"/>
      <c r="G289" s="100"/>
      <c r="H289" s="100"/>
      <c r="I289" s="101"/>
      <c r="J289" s="101"/>
      <c r="K289" s="96"/>
      <c r="L289" s="96"/>
      <c r="M289" s="96"/>
      <c r="N289" s="97"/>
      <c r="O289" s="97"/>
      <c r="P289" s="97"/>
      <c r="Q289" s="98"/>
      <c r="R289" s="99"/>
      <c r="S289" s="96"/>
      <c r="T289" s="92"/>
      <c r="U289" s="93"/>
      <c r="V289" s="93"/>
      <c r="W289" s="93"/>
    </row>
    <row r="290">
      <c r="A290" s="31"/>
      <c r="B290" s="94"/>
      <c r="C290" s="94"/>
      <c r="D290" s="94"/>
      <c r="E290" s="94"/>
      <c r="F290" s="94"/>
      <c r="G290" s="100"/>
      <c r="H290" s="100"/>
      <c r="I290" s="101"/>
      <c r="J290" s="101"/>
      <c r="K290" s="96"/>
      <c r="L290" s="96"/>
      <c r="M290" s="96"/>
      <c r="N290" s="97"/>
      <c r="O290" s="97"/>
      <c r="P290" s="97"/>
      <c r="Q290" s="98"/>
      <c r="R290" s="99"/>
      <c r="S290" s="96"/>
      <c r="T290" s="92"/>
      <c r="U290" s="93"/>
      <c r="V290" s="93"/>
      <c r="W290" s="93"/>
    </row>
    <row r="291">
      <c r="A291" s="31"/>
      <c r="B291" s="94"/>
      <c r="C291" s="94"/>
      <c r="D291" s="94"/>
      <c r="E291" s="94"/>
      <c r="F291" s="94"/>
      <c r="G291" s="100"/>
      <c r="H291" s="100"/>
      <c r="I291" s="101"/>
      <c r="J291" s="101"/>
      <c r="K291" s="96"/>
      <c r="L291" s="96"/>
      <c r="M291" s="96"/>
      <c r="N291" s="97"/>
      <c r="O291" s="97"/>
      <c r="P291" s="97"/>
      <c r="Q291" s="98"/>
      <c r="R291" s="99"/>
      <c r="S291" s="96"/>
      <c r="T291" s="92"/>
      <c r="U291" s="93"/>
      <c r="V291" s="93"/>
      <c r="W291" s="93"/>
    </row>
    <row r="292">
      <c r="A292" s="31"/>
      <c r="B292" s="94"/>
      <c r="C292" s="94"/>
      <c r="D292" s="94"/>
      <c r="E292" s="94"/>
      <c r="F292" s="94"/>
      <c r="G292" s="100"/>
      <c r="H292" s="100"/>
      <c r="I292" s="101"/>
      <c r="J292" s="101"/>
      <c r="K292" s="96"/>
      <c r="L292" s="96"/>
      <c r="M292" s="96"/>
      <c r="N292" s="97"/>
      <c r="O292" s="97"/>
      <c r="P292" s="97"/>
      <c r="Q292" s="98"/>
      <c r="R292" s="99"/>
      <c r="S292" s="96"/>
      <c r="T292" s="92"/>
      <c r="U292" s="93"/>
      <c r="V292" s="93"/>
      <c r="W292" s="93"/>
    </row>
    <row r="293">
      <c r="A293" s="31"/>
      <c r="B293" s="94"/>
      <c r="C293" s="94"/>
      <c r="D293" s="94"/>
      <c r="E293" s="94"/>
      <c r="F293" s="94"/>
      <c r="G293" s="100"/>
      <c r="H293" s="100"/>
      <c r="I293" s="101"/>
      <c r="J293" s="101"/>
      <c r="K293" s="96"/>
      <c r="L293" s="96"/>
      <c r="M293" s="96"/>
      <c r="N293" s="97"/>
      <c r="O293" s="97"/>
      <c r="P293" s="97"/>
      <c r="Q293" s="98"/>
      <c r="R293" s="99"/>
      <c r="S293" s="96"/>
      <c r="T293" s="92"/>
      <c r="U293" s="93"/>
      <c r="V293" s="93"/>
      <c r="W293" s="93"/>
    </row>
    <row r="294">
      <c r="A294" s="31"/>
      <c r="B294" s="94"/>
      <c r="C294" s="94"/>
      <c r="D294" s="94"/>
      <c r="E294" s="94"/>
      <c r="F294" s="94"/>
      <c r="G294" s="100"/>
      <c r="H294" s="100"/>
      <c r="I294" s="101"/>
      <c r="J294" s="101"/>
      <c r="K294" s="96"/>
      <c r="L294" s="96"/>
      <c r="M294" s="96"/>
      <c r="N294" s="97"/>
      <c r="O294" s="97"/>
      <c r="P294" s="97"/>
      <c r="Q294" s="98"/>
      <c r="R294" s="99"/>
      <c r="S294" s="96"/>
      <c r="T294" s="92"/>
      <c r="U294" s="93"/>
      <c r="V294" s="93"/>
      <c r="W294" s="93"/>
    </row>
    <row r="295">
      <c r="A295" s="31"/>
      <c r="B295" s="94"/>
      <c r="C295" s="94"/>
      <c r="D295" s="94"/>
      <c r="E295" s="94"/>
      <c r="F295" s="94"/>
      <c r="G295" s="100"/>
      <c r="H295" s="100"/>
      <c r="I295" s="101"/>
      <c r="J295" s="101"/>
      <c r="K295" s="96"/>
      <c r="L295" s="96"/>
      <c r="M295" s="96"/>
      <c r="N295" s="97"/>
      <c r="O295" s="97"/>
      <c r="P295" s="97"/>
      <c r="Q295" s="98"/>
      <c r="R295" s="99"/>
      <c r="S295" s="96"/>
      <c r="T295" s="92"/>
      <c r="U295" s="93"/>
      <c r="V295" s="93"/>
      <c r="W295" s="93"/>
    </row>
    <row r="296">
      <c r="A296" s="31"/>
      <c r="B296" s="94"/>
      <c r="C296" s="94"/>
      <c r="D296" s="94"/>
      <c r="E296" s="94"/>
      <c r="F296" s="94"/>
      <c r="G296" s="100"/>
      <c r="H296" s="100"/>
      <c r="I296" s="101"/>
      <c r="J296" s="101"/>
      <c r="K296" s="96"/>
      <c r="L296" s="96"/>
      <c r="M296" s="96"/>
      <c r="N296" s="97"/>
      <c r="O296" s="97"/>
      <c r="P296" s="97"/>
      <c r="Q296" s="98"/>
      <c r="R296" s="99"/>
      <c r="S296" s="96"/>
      <c r="T296" s="92"/>
      <c r="U296" s="93"/>
      <c r="V296" s="93"/>
      <c r="W296" s="93"/>
    </row>
    <row r="297">
      <c r="A297" s="31"/>
      <c r="B297" s="94"/>
      <c r="C297" s="94"/>
      <c r="D297" s="94"/>
      <c r="E297" s="94"/>
      <c r="F297" s="94"/>
      <c r="G297" s="100"/>
      <c r="H297" s="100"/>
      <c r="I297" s="101"/>
      <c r="J297" s="101"/>
      <c r="K297" s="96"/>
      <c r="L297" s="96"/>
      <c r="M297" s="96"/>
      <c r="N297" s="97"/>
      <c r="O297" s="97"/>
      <c r="P297" s="97"/>
      <c r="Q297" s="98"/>
      <c r="R297" s="99"/>
      <c r="S297" s="96"/>
      <c r="T297" s="92"/>
      <c r="U297" s="93"/>
      <c r="V297" s="93"/>
      <c r="W297" s="93"/>
    </row>
    <row r="298">
      <c r="A298" s="31"/>
      <c r="B298" s="94"/>
      <c r="C298" s="94"/>
      <c r="D298" s="94"/>
      <c r="E298" s="94"/>
      <c r="F298" s="94"/>
      <c r="G298" s="100"/>
      <c r="H298" s="100"/>
      <c r="I298" s="101"/>
      <c r="J298" s="101"/>
      <c r="K298" s="96"/>
      <c r="L298" s="96"/>
      <c r="M298" s="96"/>
      <c r="N298" s="97"/>
      <c r="O298" s="97"/>
      <c r="P298" s="97"/>
      <c r="Q298" s="98"/>
      <c r="R298" s="99"/>
      <c r="S298" s="96"/>
      <c r="T298" s="92"/>
      <c r="U298" s="93"/>
      <c r="V298" s="93"/>
      <c r="W298" s="93"/>
    </row>
    <row r="299">
      <c r="A299" s="31"/>
      <c r="B299" s="94"/>
      <c r="C299" s="94"/>
      <c r="D299" s="94"/>
      <c r="E299" s="94"/>
      <c r="F299" s="94"/>
      <c r="G299" s="100"/>
      <c r="H299" s="100"/>
      <c r="I299" s="101"/>
      <c r="J299" s="101"/>
      <c r="K299" s="96"/>
      <c r="L299" s="96"/>
      <c r="M299" s="96"/>
      <c r="N299" s="97"/>
      <c r="O299" s="97"/>
      <c r="P299" s="97"/>
      <c r="Q299" s="98"/>
      <c r="R299" s="99"/>
      <c r="S299" s="96"/>
      <c r="T299" s="92"/>
      <c r="U299" s="93"/>
      <c r="V299" s="93"/>
      <c r="W299" s="93"/>
    </row>
    <row r="300">
      <c r="A300" s="31"/>
      <c r="B300" s="94"/>
      <c r="C300" s="94"/>
      <c r="D300" s="94"/>
      <c r="E300" s="94"/>
      <c r="F300" s="94"/>
      <c r="G300" s="100"/>
      <c r="H300" s="100"/>
      <c r="I300" s="101"/>
      <c r="J300" s="101"/>
      <c r="K300" s="96"/>
      <c r="L300" s="96"/>
      <c r="M300" s="96"/>
      <c r="N300" s="97"/>
      <c r="O300" s="97"/>
      <c r="P300" s="97"/>
      <c r="Q300" s="98"/>
      <c r="R300" s="99"/>
      <c r="S300" s="96"/>
      <c r="T300" s="92"/>
      <c r="U300" s="93"/>
      <c r="V300" s="93"/>
      <c r="W300" s="93"/>
    </row>
    <row r="301">
      <c r="A301" s="31"/>
      <c r="B301" s="94"/>
      <c r="C301" s="94"/>
      <c r="D301" s="94"/>
      <c r="E301" s="94"/>
      <c r="F301" s="94"/>
      <c r="G301" s="100"/>
      <c r="H301" s="100"/>
      <c r="I301" s="101"/>
      <c r="J301" s="101"/>
      <c r="K301" s="96"/>
      <c r="L301" s="96"/>
      <c r="M301" s="96"/>
      <c r="N301" s="97"/>
      <c r="O301" s="97"/>
      <c r="P301" s="97"/>
      <c r="Q301" s="98"/>
      <c r="R301" s="99"/>
      <c r="S301" s="96"/>
      <c r="T301" s="92"/>
      <c r="U301" s="93"/>
      <c r="V301" s="93"/>
      <c r="W301" s="93"/>
    </row>
    <row r="302">
      <c r="A302" s="31"/>
      <c r="B302" s="94"/>
      <c r="C302" s="94"/>
      <c r="D302" s="94"/>
      <c r="E302" s="94"/>
      <c r="F302" s="94"/>
      <c r="G302" s="100"/>
      <c r="H302" s="100"/>
      <c r="I302" s="101"/>
      <c r="J302" s="101"/>
      <c r="K302" s="96"/>
      <c r="L302" s="96"/>
      <c r="M302" s="96"/>
      <c r="N302" s="97"/>
      <c r="O302" s="97"/>
      <c r="P302" s="97"/>
      <c r="Q302" s="98"/>
      <c r="R302" s="99"/>
      <c r="S302" s="96"/>
      <c r="T302" s="92"/>
      <c r="U302" s="93"/>
      <c r="V302" s="93"/>
      <c r="W302" s="93"/>
    </row>
    <row r="303">
      <c r="A303" s="31"/>
      <c r="B303" s="94"/>
      <c r="C303" s="94"/>
      <c r="D303" s="94"/>
      <c r="E303" s="94"/>
      <c r="F303" s="94"/>
      <c r="G303" s="100"/>
      <c r="H303" s="100"/>
      <c r="I303" s="101"/>
      <c r="J303" s="101"/>
      <c r="K303" s="96"/>
      <c r="L303" s="96"/>
      <c r="M303" s="96"/>
      <c r="N303" s="97"/>
      <c r="O303" s="97"/>
      <c r="P303" s="97"/>
      <c r="Q303" s="98"/>
      <c r="R303" s="99"/>
      <c r="S303" s="96"/>
      <c r="T303" s="92"/>
      <c r="U303" s="93"/>
      <c r="V303" s="93"/>
      <c r="W303" s="93"/>
    </row>
    <row r="304">
      <c r="A304" s="31"/>
      <c r="B304" s="94"/>
      <c r="C304" s="94"/>
      <c r="D304" s="94"/>
      <c r="E304" s="94"/>
      <c r="F304" s="94"/>
      <c r="G304" s="100"/>
      <c r="H304" s="100"/>
      <c r="I304" s="101"/>
      <c r="J304" s="101"/>
      <c r="K304" s="96"/>
      <c r="L304" s="96"/>
      <c r="M304" s="96"/>
      <c r="N304" s="97"/>
      <c r="O304" s="97"/>
      <c r="P304" s="97"/>
      <c r="Q304" s="98"/>
      <c r="R304" s="99"/>
      <c r="S304" s="96"/>
      <c r="T304" s="92"/>
      <c r="U304" s="93"/>
      <c r="V304" s="93"/>
      <c r="W304" s="93"/>
    </row>
    <row r="305">
      <c r="A305" s="31"/>
      <c r="B305" s="94"/>
      <c r="C305" s="94"/>
      <c r="D305" s="94"/>
      <c r="E305" s="94"/>
      <c r="F305" s="94"/>
      <c r="G305" s="100"/>
      <c r="H305" s="100"/>
      <c r="I305" s="101"/>
      <c r="J305" s="101"/>
      <c r="K305" s="96"/>
      <c r="L305" s="96"/>
      <c r="M305" s="96"/>
      <c r="N305" s="97"/>
      <c r="O305" s="97"/>
      <c r="P305" s="97"/>
      <c r="Q305" s="98"/>
      <c r="R305" s="99"/>
      <c r="S305" s="96"/>
      <c r="T305" s="92"/>
      <c r="U305" s="93"/>
      <c r="V305" s="93"/>
      <c r="W305" s="93"/>
    </row>
    <row r="306">
      <c r="A306" s="31"/>
      <c r="B306" s="94"/>
      <c r="C306" s="94"/>
      <c r="D306" s="94"/>
      <c r="E306" s="94"/>
      <c r="F306" s="94"/>
      <c r="G306" s="100"/>
      <c r="H306" s="100"/>
      <c r="I306" s="101"/>
      <c r="J306" s="101"/>
      <c r="K306" s="96"/>
      <c r="L306" s="96"/>
      <c r="M306" s="96"/>
      <c r="N306" s="97"/>
      <c r="O306" s="97"/>
      <c r="P306" s="97"/>
      <c r="Q306" s="98"/>
      <c r="R306" s="99"/>
      <c r="S306" s="96"/>
      <c r="T306" s="92"/>
      <c r="U306" s="93"/>
      <c r="V306" s="93"/>
      <c r="W306" s="93"/>
    </row>
    <row r="307">
      <c r="A307" s="31"/>
      <c r="B307" s="94"/>
      <c r="C307" s="94"/>
      <c r="D307" s="94"/>
      <c r="E307" s="94"/>
      <c r="F307" s="94"/>
      <c r="G307" s="100"/>
      <c r="H307" s="100"/>
      <c r="I307" s="101"/>
      <c r="J307" s="101"/>
      <c r="K307" s="96"/>
      <c r="L307" s="96"/>
      <c r="M307" s="96"/>
      <c r="N307" s="97"/>
      <c r="O307" s="97"/>
      <c r="P307" s="97"/>
      <c r="Q307" s="98"/>
      <c r="R307" s="99"/>
      <c r="S307" s="96"/>
      <c r="T307" s="92"/>
      <c r="U307" s="93"/>
      <c r="V307" s="93"/>
      <c r="W307" s="93"/>
    </row>
    <row r="308">
      <c r="A308" s="31"/>
      <c r="B308" s="94"/>
      <c r="C308" s="94"/>
      <c r="D308" s="94"/>
      <c r="E308" s="94"/>
      <c r="F308" s="94"/>
      <c r="G308" s="100"/>
      <c r="H308" s="100"/>
      <c r="I308" s="101"/>
      <c r="J308" s="101"/>
      <c r="K308" s="96"/>
      <c r="L308" s="96"/>
      <c r="M308" s="96"/>
      <c r="N308" s="97"/>
      <c r="O308" s="97"/>
      <c r="P308" s="97"/>
      <c r="Q308" s="98"/>
      <c r="R308" s="99"/>
      <c r="S308" s="96"/>
      <c r="T308" s="92"/>
      <c r="U308" s="93"/>
      <c r="V308" s="93"/>
      <c r="W308" s="93"/>
    </row>
    <row r="309">
      <c r="A309" s="31"/>
      <c r="B309" s="94"/>
      <c r="C309" s="94"/>
      <c r="D309" s="94"/>
      <c r="E309" s="94"/>
      <c r="F309" s="94"/>
      <c r="G309" s="100"/>
      <c r="H309" s="100"/>
      <c r="I309" s="101"/>
      <c r="J309" s="101"/>
      <c r="K309" s="96"/>
      <c r="L309" s="96"/>
      <c r="M309" s="96"/>
      <c r="N309" s="97"/>
      <c r="O309" s="97"/>
      <c r="P309" s="97"/>
      <c r="Q309" s="98"/>
      <c r="R309" s="99"/>
      <c r="S309" s="96"/>
      <c r="T309" s="92"/>
      <c r="U309" s="93"/>
      <c r="V309" s="93"/>
      <c r="W309" s="93"/>
    </row>
    <row r="310">
      <c r="A310" s="31"/>
      <c r="B310" s="94"/>
      <c r="C310" s="94"/>
      <c r="D310" s="94"/>
      <c r="E310" s="94"/>
      <c r="F310" s="94"/>
      <c r="G310" s="100"/>
      <c r="H310" s="100"/>
      <c r="I310" s="101"/>
      <c r="J310" s="101"/>
      <c r="K310" s="96"/>
      <c r="L310" s="96"/>
      <c r="M310" s="96"/>
      <c r="N310" s="97"/>
      <c r="O310" s="97"/>
      <c r="P310" s="97"/>
      <c r="Q310" s="98"/>
      <c r="R310" s="99"/>
      <c r="S310" s="96"/>
      <c r="T310" s="92"/>
      <c r="U310" s="93"/>
      <c r="V310" s="93"/>
      <c r="W310" s="93"/>
    </row>
    <row r="311">
      <c r="A311" s="31"/>
      <c r="B311" s="94"/>
      <c r="C311" s="94"/>
      <c r="D311" s="94"/>
      <c r="E311" s="94"/>
      <c r="F311" s="94"/>
      <c r="G311" s="100"/>
      <c r="H311" s="100"/>
      <c r="I311" s="101"/>
      <c r="J311" s="101"/>
      <c r="K311" s="96"/>
      <c r="L311" s="96"/>
      <c r="M311" s="96"/>
      <c r="N311" s="97"/>
      <c r="O311" s="97"/>
      <c r="P311" s="97"/>
      <c r="Q311" s="98"/>
      <c r="R311" s="99"/>
      <c r="S311" s="96"/>
      <c r="T311" s="92"/>
      <c r="U311" s="93"/>
      <c r="V311" s="93"/>
      <c r="W311" s="93"/>
    </row>
    <row r="312">
      <c r="A312" s="31"/>
      <c r="B312" s="94"/>
      <c r="C312" s="94"/>
      <c r="D312" s="94"/>
      <c r="E312" s="94"/>
      <c r="F312" s="94"/>
      <c r="G312" s="100"/>
      <c r="H312" s="100"/>
      <c r="I312" s="101"/>
      <c r="J312" s="101"/>
      <c r="K312" s="96"/>
      <c r="L312" s="96"/>
      <c r="M312" s="96"/>
      <c r="N312" s="97"/>
      <c r="O312" s="97"/>
      <c r="P312" s="97"/>
      <c r="Q312" s="98"/>
      <c r="R312" s="99"/>
      <c r="S312" s="96"/>
      <c r="T312" s="92"/>
      <c r="U312" s="93"/>
      <c r="V312" s="93"/>
      <c r="W312" s="93"/>
    </row>
    <row r="313">
      <c r="A313" s="31"/>
      <c r="B313" s="94"/>
      <c r="C313" s="94"/>
      <c r="D313" s="94"/>
      <c r="E313" s="94"/>
      <c r="F313" s="94"/>
      <c r="G313" s="100"/>
      <c r="H313" s="100"/>
      <c r="I313" s="101"/>
      <c r="J313" s="101"/>
      <c r="K313" s="96"/>
      <c r="L313" s="96"/>
      <c r="M313" s="96"/>
      <c r="N313" s="97"/>
      <c r="O313" s="97"/>
      <c r="P313" s="97"/>
      <c r="Q313" s="98"/>
      <c r="R313" s="99"/>
      <c r="S313" s="96"/>
      <c r="T313" s="92"/>
      <c r="U313" s="93"/>
      <c r="V313" s="93"/>
      <c r="W313" s="93"/>
    </row>
    <row r="314">
      <c r="A314" s="31"/>
      <c r="B314" s="94"/>
      <c r="C314" s="94"/>
      <c r="D314" s="94"/>
      <c r="E314" s="94"/>
      <c r="F314" s="94"/>
      <c r="G314" s="100"/>
      <c r="H314" s="100"/>
      <c r="I314" s="101"/>
      <c r="J314" s="101"/>
      <c r="K314" s="96"/>
      <c r="L314" s="96"/>
      <c r="M314" s="96"/>
      <c r="N314" s="97"/>
      <c r="O314" s="97"/>
      <c r="P314" s="97"/>
      <c r="Q314" s="98"/>
      <c r="R314" s="99"/>
      <c r="S314" s="96"/>
      <c r="T314" s="92"/>
      <c r="U314" s="93"/>
      <c r="V314" s="93"/>
      <c r="W314" s="93"/>
    </row>
    <row r="315">
      <c r="A315" s="31"/>
      <c r="B315" s="94"/>
      <c r="C315" s="94"/>
      <c r="D315" s="94"/>
      <c r="E315" s="94"/>
      <c r="F315" s="94"/>
      <c r="G315" s="100"/>
      <c r="H315" s="100"/>
      <c r="I315" s="101"/>
      <c r="J315" s="101"/>
      <c r="K315" s="96"/>
      <c r="L315" s="96"/>
      <c r="M315" s="96"/>
      <c r="N315" s="97"/>
      <c r="O315" s="97"/>
      <c r="P315" s="97"/>
      <c r="Q315" s="98"/>
      <c r="R315" s="99"/>
      <c r="S315" s="96"/>
      <c r="T315" s="92"/>
      <c r="U315" s="93"/>
      <c r="V315" s="93"/>
      <c r="W315" s="93"/>
    </row>
    <row r="316">
      <c r="A316" s="31"/>
      <c r="B316" s="94"/>
      <c r="C316" s="94"/>
      <c r="D316" s="94"/>
      <c r="E316" s="94"/>
      <c r="F316" s="94"/>
      <c r="G316" s="100"/>
      <c r="H316" s="100"/>
      <c r="I316" s="101"/>
      <c r="J316" s="101"/>
      <c r="K316" s="96"/>
      <c r="L316" s="96"/>
      <c r="M316" s="96"/>
      <c r="N316" s="97"/>
      <c r="O316" s="97"/>
      <c r="P316" s="97"/>
      <c r="Q316" s="98"/>
      <c r="R316" s="99"/>
      <c r="S316" s="96"/>
      <c r="T316" s="92"/>
      <c r="U316" s="93"/>
      <c r="V316" s="93"/>
      <c r="W316" s="93"/>
    </row>
    <row r="317">
      <c r="A317" s="31"/>
      <c r="B317" s="94"/>
      <c r="C317" s="94"/>
      <c r="D317" s="94"/>
      <c r="E317" s="94"/>
      <c r="F317" s="94"/>
      <c r="G317" s="100"/>
      <c r="H317" s="100"/>
      <c r="I317" s="101"/>
      <c r="J317" s="101"/>
      <c r="K317" s="96"/>
      <c r="L317" s="96"/>
      <c r="M317" s="96"/>
      <c r="N317" s="97"/>
      <c r="O317" s="97"/>
      <c r="P317" s="97"/>
      <c r="Q317" s="98"/>
      <c r="R317" s="99"/>
      <c r="S317" s="96"/>
      <c r="T317" s="92"/>
      <c r="U317" s="93"/>
      <c r="V317" s="93"/>
      <c r="W317" s="93"/>
    </row>
    <row r="318">
      <c r="A318" s="31"/>
      <c r="B318" s="94"/>
      <c r="C318" s="94"/>
      <c r="D318" s="94"/>
      <c r="E318" s="94"/>
      <c r="F318" s="94"/>
      <c r="G318" s="100"/>
      <c r="H318" s="100"/>
      <c r="I318" s="101"/>
      <c r="J318" s="101"/>
      <c r="K318" s="96"/>
      <c r="L318" s="96"/>
      <c r="M318" s="96"/>
      <c r="N318" s="97"/>
      <c r="O318" s="97"/>
      <c r="P318" s="97"/>
      <c r="Q318" s="98"/>
      <c r="R318" s="99"/>
      <c r="S318" s="96"/>
      <c r="T318" s="92"/>
      <c r="U318" s="93"/>
      <c r="V318" s="93"/>
      <c r="W318" s="93"/>
    </row>
    <row r="319">
      <c r="A319" s="31"/>
      <c r="B319" s="94"/>
      <c r="C319" s="94"/>
      <c r="D319" s="94"/>
      <c r="E319" s="94"/>
      <c r="F319" s="94"/>
      <c r="G319" s="100"/>
      <c r="H319" s="100"/>
      <c r="I319" s="101"/>
      <c r="J319" s="101"/>
      <c r="K319" s="96"/>
      <c r="L319" s="96"/>
      <c r="M319" s="96"/>
      <c r="N319" s="97"/>
      <c r="O319" s="97"/>
      <c r="P319" s="97"/>
      <c r="Q319" s="98"/>
      <c r="R319" s="99"/>
      <c r="S319" s="96"/>
      <c r="T319" s="92"/>
      <c r="U319" s="93"/>
      <c r="V319" s="93"/>
      <c r="W319" s="93"/>
    </row>
    <row r="320">
      <c r="A320" s="31"/>
      <c r="B320" s="94"/>
      <c r="C320" s="94"/>
      <c r="D320" s="94"/>
      <c r="E320" s="94"/>
      <c r="F320" s="94"/>
      <c r="G320" s="100"/>
      <c r="H320" s="100"/>
      <c r="I320" s="101"/>
      <c r="J320" s="101"/>
      <c r="K320" s="96"/>
      <c r="L320" s="96"/>
      <c r="M320" s="96"/>
      <c r="N320" s="97"/>
      <c r="O320" s="97"/>
      <c r="P320" s="97"/>
      <c r="Q320" s="98"/>
      <c r="R320" s="99"/>
      <c r="S320" s="96"/>
      <c r="T320" s="92"/>
      <c r="U320" s="93"/>
      <c r="V320" s="93"/>
      <c r="W320" s="93"/>
    </row>
    <row r="321">
      <c r="A321" s="31"/>
      <c r="B321" s="94"/>
      <c r="C321" s="94"/>
      <c r="D321" s="94"/>
      <c r="E321" s="94"/>
      <c r="F321" s="94"/>
      <c r="G321" s="100"/>
      <c r="H321" s="100"/>
      <c r="I321" s="101"/>
      <c r="J321" s="101"/>
      <c r="K321" s="96"/>
      <c r="L321" s="96"/>
      <c r="M321" s="96"/>
      <c r="N321" s="97"/>
      <c r="O321" s="97"/>
      <c r="P321" s="97"/>
      <c r="Q321" s="98"/>
      <c r="R321" s="99"/>
      <c r="S321" s="96"/>
      <c r="T321" s="92"/>
      <c r="U321" s="93"/>
      <c r="V321" s="93"/>
      <c r="W321" s="93"/>
    </row>
    <row r="322">
      <c r="A322" s="31"/>
      <c r="B322" s="94"/>
      <c r="C322" s="94"/>
      <c r="D322" s="94"/>
      <c r="E322" s="94"/>
      <c r="F322" s="94"/>
      <c r="G322" s="100"/>
      <c r="H322" s="100"/>
      <c r="I322" s="101"/>
      <c r="J322" s="101"/>
      <c r="K322" s="96"/>
      <c r="L322" s="96"/>
      <c r="M322" s="96"/>
      <c r="N322" s="97"/>
      <c r="O322" s="97"/>
      <c r="P322" s="97"/>
      <c r="Q322" s="98"/>
      <c r="R322" s="99"/>
      <c r="S322" s="96"/>
      <c r="T322" s="92"/>
      <c r="U322" s="93"/>
      <c r="V322" s="93"/>
      <c r="W322" s="93"/>
    </row>
    <row r="323">
      <c r="A323" s="31"/>
      <c r="B323" s="94"/>
      <c r="C323" s="94"/>
      <c r="D323" s="94"/>
      <c r="E323" s="94"/>
      <c r="F323" s="94"/>
      <c r="G323" s="100"/>
      <c r="H323" s="100"/>
      <c r="I323" s="101"/>
      <c r="J323" s="101"/>
      <c r="K323" s="96"/>
      <c r="L323" s="96"/>
      <c r="M323" s="96"/>
      <c r="N323" s="97"/>
      <c r="O323" s="97"/>
      <c r="P323" s="97"/>
      <c r="Q323" s="98"/>
      <c r="R323" s="99"/>
      <c r="S323" s="96"/>
      <c r="T323" s="92"/>
      <c r="U323" s="93"/>
      <c r="V323" s="93"/>
      <c r="W323" s="93"/>
    </row>
    <row r="324">
      <c r="A324" s="31"/>
      <c r="B324" s="94"/>
      <c r="C324" s="94"/>
      <c r="D324" s="94"/>
      <c r="E324" s="94"/>
      <c r="F324" s="94"/>
      <c r="G324" s="100"/>
      <c r="H324" s="100"/>
      <c r="I324" s="101"/>
      <c r="J324" s="101"/>
      <c r="K324" s="96"/>
      <c r="L324" s="96"/>
      <c r="M324" s="96"/>
      <c r="N324" s="97"/>
      <c r="O324" s="97"/>
      <c r="P324" s="97"/>
      <c r="Q324" s="98"/>
      <c r="R324" s="99"/>
      <c r="S324" s="96"/>
      <c r="T324" s="92"/>
      <c r="U324" s="93"/>
      <c r="V324" s="93"/>
      <c r="W324" s="93"/>
    </row>
    <row r="325">
      <c r="A325" s="31"/>
      <c r="B325" s="94"/>
      <c r="C325" s="94"/>
      <c r="D325" s="94"/>
      <c r="E325" s="94"/>
      <c r="F325" s="94"/>
      <c r="G325" s="100"/>
      <c r="H325" s="100"/>
      <c r="I325" s="101"/>
      <c r="J325" s="101"/>
      <c r="K325" s="96"/>
      <c r="L325" s="96"/>
      <c r="M325" s="96"/>
      <c r="N325" s="97"/>
      <c r="O325" s="97"/>
      <c r="P325" s="97"/>
      <c r="Q325" s="98"/>
      <c r="R325" s="99"/>
      <c r="S325" s="96"/>
      <c r="T325" s="92"/>
      <c r="U325" s="93"/>
      <c r="V325" s="93"/>
      <c r="W325" s="93"/>
    </row>
    <row r="326">
      <c r="A326" s="31"/>
      <c r="B326" s="94"/>
      <c r="C326" s="94"/>
      <c r="D326" s="94"/>
      <c r="E326" s="94"/>
      <c r="F326" s="94"/>
      <c r="G326" s="100"/>
      <c r="H326" s="100"/>
      <c r="I326" s="101"/>
      <c r="J326" s="101"/>
      <c r="K326" s="96"/>
      <c r="L326" s="96"/>
      <c r="M326" s="96"/>
      <c r="N326" s="97"/>
      <c r="O326" s="97"/>
      <c r="P326" s="97"/>
      <c r="Q326" s="98"/>
      <c r="R326" s="99"/>
      <c r="S326" s="96"/>
      <c r="T326" s="92"/>
      <c r="U326" s="93"/>
      <c r="V326" s="93"/>
      <c r="W326" s="93"/>
    </row>
    <row r="327">
      <c r="A327" s="31"/>
      <c r="B327" s="94"/>
      <c r="C327" s="94"/>
      <c r="D327" s="94"/>
      <c r="E327" s="94"/>
      <c r="F327" s="94"/>
      <c r="G327" s="100"/>
      <c r="H327" s="100"/>
      <c r="I327" s="101"/>
      <c r="J327" s="101"/>
      <c r="K327" s="96"/>
      <c r="L327" s="96"/>
      <c r="M327" s="96"/>
      <c r="N327" s="97"/>
      <c r="O327" s="97"/>
      <c r="P327" s="97"/>
      <c r="Q327" s="98"/>
      <c r="R327" s="99"/>
      <c r="S327" s="96"/>
      <c r="T327" s="92"/>
      <c r="U327" s="93"/>
      <c r="V327" s="93"/>
      <c r="W327" s="93"/>
    </row>
    <row r="328">
      <c r="A328" s="31"/>
      <c r="B328" s="94"/>
      <c r="C328" s="94"/>
      <c r="D328" s="94"/>
      <c r="E328" s="94"/>
      <c r="F328" s="94"/>
      <c r="G328" s="100"/>
      <c r="H328" s="100"/>
      <c r="I328" s="101"/>
      <c r="J328" s="101"/>
      <c r="K328" s="96"/>
      <c r="L328" s="96"/>
      <c r="M328" s="96"/>
      <c r="N328" s="97"/>
      <c r="O328" s="97"/>
      <c r="P328" s="97"/>
      <c r="Q328" s="98"/>
      <c r="R328" s="99"/>
      <c r="S328" s="96"/>
      <c r="T328" s="92"/>
      <c r="U328" s="93"/>
      <c r="V328" s="93"/>
      <c r="W328" s="93"/>
    </row>
    <row r="329">
      <c r="A329" s="31"/>
      <c r="B329" s="94"/>
      <c r="C329" s="94"/>
      <c r="D329" s="94"/>
      <c r="E329" s="94"/>
      <c r="F329" s="94"/>
      <c r="G329" s="100"/>
      <c r="H329" s="100"/>
      <c r="I329" s="101"/>
      <c r="J329" s="101"/>
      <c r="K329" s="96"/>
      <c r="L329" s="96"/>
      <c r="M329" s="96"/>
      <c r="N329" s="97"/>
      <c r="O329" s="97"/>
      <c r="P329" s="97"/>
      <c r="Q329" s="98"/>
      <c r="R329" s="99"/>
      <c r="S329" s="96"/>
      <c r="T329" s="92"/>
      <c r="U329" s="93"/>
      <c r="V329" s="93"/>
      <c r="W329" s="93"/>
    </row>
    <row r="330">
      <c r="A330" s="31"/>
      <c r="B330" s="94"/>
      <c r="C330" s="94"/>
      <c r="D330" s="94"/>
      <c r="E330" s="94"/>
      <c r="F330" s="94"/>
      <c r="G330" s="100"/>
      <c r="H330" s="100"/>
      <c r="I330" s="101"/>
      <c r="J330" s="101"/>
      <c r="K330" s="96"/>
      <c r="L330" s="96"/>
      <c r="M330" s="96"/>
      <c r="N330" s="97"/>
      <c r="O330" s="97"/>
      <c r="P330" s="97"/>
      <c r="Q330" s="98"/>
      <c r="R330" s="99"/>
      <c r="S330" s="96"/>
      <c r="T330" s="92"/>
      <c r="U330" s="93"/>
      <c r="V330" s="93"/>
      <c r="W330" s="93"/>
    </row>
    <row r="331">
      <c r="A331" s="31"/>
      <c r="B331" s="94"/>
      <c r="C331" s="94"/>
      <c r="D331" s="94"/>
      <c r="E331" s="94"/>
      <c r="F331" s="94"/>
      <c r="G331" s="100"/>
      <c r="H331" s="100"/>
      <c r="I331" s="101"/>
      <c r="J331" s="101"/>
      <c r="K331" s="96"/>
      <c r="L331" s="96"/>
      <c r="M331" s="96"/>
      <c r="N331" s="97"/>
      <c r="O331" s="97"/>
      <c r="P331" s="97"/>
      <c r="Q331" s="98"/>
      <c r="R331" s="99"/>
      <c r="S331" s="96"/>
      <c r="T331" s="92"/>
      <c r="U331" s="93"/>
      <c r="V331" s="93"/>
      <c r="W331" s="93"/>
    </row>
    <row r="332">
      <c r="A332" s="31"/>
      <c r="B332" s="94"/>
      <c r="C332" s="94"/>
      <c r="D332" s="94"/>
      <c r="E332" s="94"/>
      <c r="F332" s="94"/>
      <c r="G332" s="100"/>
      <c r="H332" s="100"/>
      <c r="I332" s="101"/>
      <c r="J332" s="101"/>
      <c r="K332" s="96"/>
      <c r="L332" s="96"/>
      <c r="M332" s="96"/>
      <c r="N332" s="97"/>
      <c r="O332" s="97"/>
      <c r="P332" s="97"/>
      <c r="Q332" s="98"/>
      <c r="R332" s="99"/>
      <c r="S332" s="96"/>
      <c r="T332" s="92"/>
      <c r="U332" s="93"/>
      <c r="V332" s="93"/>
      <c r="W332" s="93"/>
    </row>
    <row r="333">
      <c r="A333" s="31"/>
      <c r="B333" s="94"/>
      <c r="C333" s="94"/>
      <c r="D333" s="94"/>
      <c r="E333" s="94"/>
      <c r="F333" s="94"/>
      <c r="G333" s="100"/>
      <c r="H333" s="100"/>
      <c r="I333" s="101"/>
      <c r="J333" s="101"/>
      <c r="K333" s="96"/>
      <c r="L333" s="96"/>
      <c r="M333" s="96"/>
      <c r="N333" s="97"/>
      <c r="O333" s="97"/>
      <c r="P333" s="97"/>
      <c r="Q333" s="98"/>
      <c r="R333" s="99"/>
      <c r="S333" s="96"/>
      <c r="T333" s="92"/>
      <c r="U333" s="93"/>
      <c r="V333" s="93"/>
      <c r="W333" s="93"/>
    </row>
    <row r="334">
      <c r="A334" s="31"/>
      <c r="B334" s="94"/>
      <c r="C334" s="94"/>
      <c r="D334" s="94"/>
      <c r="E334" s="94"/>
      <c r="F334" s="94"/>
      <c r="G334" s="100"/>
      <c r="H334" s="100"/>
      <c r="I334" s="101"/>
      <c r="J334" s="101"/>
      <c r="K334" s="96"/>
      <c r="L334" s="96"/>
      <c r="M334" s="96"/>
      <c r="N334" s="97"/>
      <c r="O334" s="97"/>
      <c r="P334" s="97"/>
      <c r="Q334" s="98"/>
      <c r="R334" s="99"/>
      <c r="S334" s="96"/>
      <c r="T334" s="92"/>
      <c r="U334" s="93"/>
      <c r="V334" s="93"/>
      <c r="W334" s="93"/>
    </row>
    <row r="335">
      <c r="A335" s="31"/>
      <c r="B335" s="94"/>
      <c r="C335" s="94"/>
      <c r="D335" s="94"/>
      <c r="E335" s="94"/>
      <c r="F335" s="94"/>
      <c r="G335" s="100"/>
      <c r="H335" s="100"/>
      <c r="I335" s="101"/>
      <c r="J335" s="101"/>
      <c r="K335" s="96"/>
      <c r="L335" s="96"/>
      <c r="M335" s="96"/>
      <c r="N335" s="97"/>
      <c r="O335" s="97"/>
      <c r="P335" s="97"/>
      <c r="Q335" s="98"/>
      <c r="R335" s="99"/>
      <c r="S335" s="96"/>
      <c r="T335" s="92"/>
      <c r="U335" s="93"/>
      <c r="V335" s="93"/>
      <c r="W335" s="93"/>
    </row>
    <row r="336">
      <c r="A336" s="31"/>
      <c r="B336" s="94"/>
      <c r="C336" s="94"/>
      <c r="D336" s="94"/>
      <c r="E336" s="94"/>
      <c r="F336" s="94"/>
      <c r="G336" s="100"/>
      <c r="H336" s="100"/>
      <c r="I336" s="101"/>
      <c r="J336" s="101"/>
      <c r="K336" s="96"/>
      <c r="L336" s="96"/>
      <c r="M336" s="96"/>
      <c r="N336" s="97"/>
      <c r="O336" s="97"/>
      <c r="P336" s="97"/>
      <c r="Q336" s="98"/>
      <c r="R336" s="99"/>
      <c r="S336" s="96"/>
      <c r="T336" s="92"/>
      <c r="U336" s="93"/>
      <c r="V336" s="93"/>
      <c r="W336" s="93"/>
    </row>
    <row r="337">
      <c r="A337" s="31"/>
      <c r="B337" s="94"/>
      <c r="C337" s="94"/>
      <c r="D337" s="94"/>
      <c r="E337" s="94"/>
      <c r="F337" s="94"/>
      <c r="G337" s="100"/>
      <c r="H337" s="100"/>
      <c r="I337" s="101"/>
      <c r="J337" s="101"/>
      <c r="K337" s="96"/>
      <c r="L337" s="96"/>
      <c r="M337" s="96"/>
      <c r="N337" s="97"/>
      <c r="O337" s="97"/>
      <c r="P337" s="97"/>
      <c r="Q337" s="98"/>
      <c r="R337" s="99"/>
      <c r="S337" s="96"/>
      <c r="T337" s="92"/>
      <c r="U337" s="93"/>
      <c r="V337" s="93"/>
      <c r="W337" s="93"/>
    </row>
    <row r="338">
      <c r="A338" s="31"/>
      <c r="B338" s="94"/>
      <c r="C338" s="94"/>
      <c r="D338" s="94"/>
      <c r="E338" s="94"/>
      <c r="F338" s="94"/>
      <c r="G338" s="100"/>
      <c r="H338" s="100"/>
      <c r="I338" s="101"/>
      <c r="J338" s="101"/>
      <c r="K338" s="96"/>
      <c r="L338" s="96"/>
      <c r="M338" s="96"/>
      <c r="N338" s="97"/>
      <c r="O338" s="97"/>
      <c r="P338" s="97"/>
      <c r="Q338" s="98"/>
      <c r="R338" s="99"/>
      <c r="S338" s="96"/>
      <c r="T338" s="92"/>
      <c r="U338" s="93"/>
      <c r="V338" s="93"/>
      <c r="W338" s="93"/>
    </row>
    <row r="339">
      <c r="A339" s="31"/>
      <c r="B339" s="94"/>
      <c r="C339" s="94"/>
      <c r="D339" s="94"/>
      <c r="E339" s="94"/>
      <c r="F339" s="94"/>
      <c r="G339" s="100"/>
      <c r="H339" s="100"/>
      <c r="I339" s="101"/>
      <c r="J339" s="101"/>
      <c r="K339" s="96"/>
      <c r="L339" s="96"/>
      <c r="M339" s="96"/>
      <c r="N339" s="97"/>
      <c r="O339" s="97"/>
      <c r="P339" s="97"/>
      <c r="Q339" s="98"/>
      <c r="R339" s="99"/>
      <c r="S339" s="96"/>
      <c r="T339" s="92"/>
      <c r="U339" s="93"/>
      <c r="V339" s="93"/>
      <c r="W339" s="93"/>
    </row>
    <row r="340">
      <c r="A340" s="31"/>
      <c r="B340" s="94"/>
      <c r="C340" s="94"/>
      <c r="D340" s="94"/>
      <c r="E340" s="94"/>
      <c r="F340" s="94"/>
      <c r="G340" s="100"/>
      <c r="H340" s="100"/>
      <c r="I340" s="101"/>
      <c r="J340" s="101"/>
      <c r="K340" s="96"/>
      <c r="L340" s="96"/>
      <c r="M340" s="96"/>
      <c r="N340" s="97"/>
      <c r="O340" s="97"/>
      <c r="P340" s="97"/>
      <c r="Q340" s="98"/>
      <c r="R340" s="99"/>
      <c r="S340" s="96"/>
      <c r="T340" s="92"/>
      <c r="U340" s="93"/>
      <c r="V340" s="93"/>
      <c r="W340" s="93"/>
    </row>
    <row r="341">
      <c r="A341" s="31"/>
      <c r="B341" s="94"/>
      <c r="C341" s="94"/>
      <c r="D341" s="94"/>
      <c r="E341" s="94"/>
      <c r="F341" s="94"/>
      <c r="G341" s="100"/>
      <c r="H341" s="100"/>
      <c r="I341" s="101"/>
      <c r="J341" s="101"/>
      <c r="K341" s="96"/>
      <c r="L341" s="96"/>
      <c r="M341" s="96"/>
      <c r="N341" s="97"/>
      <c r="O341" s="97"/>
      <c r="P341" s="97"/>
      <c r="Q341" s="98"/>
      <c r="R341" s="99"/>
      <c r="S341" s="96"/>
      <c r="T341" s="92"/>
      <c r="U341" s="93"/>
      <c r="V341" s="93"/>
      <c r="W341" s="93"/>
    </row>
    <row r="342">
      <c r="A342" s="31"/>
      <c r="B342" s="94"/>
      <c r="C342" s="94"/>
      <c r="D342" s="94"/>
      <c r="E342" s="94"/>
      <c r="F342" s="94"/>
      <c r="G342" s="100"/>
      <c r="H342" s="100"/>
      <c r="I342" s="101"/>
      <c r="J342" s="101"/>
      <c r="K342" s="96"/>
      <c r="L342" s="96"/>
      <c r="M342" s="96"/>
      <c r="N342" s="97"/>
      <c r="O342" s="97"/>
      <c r="P342" s="97"/>
      <c r="Q342" s="98"/>
      <c r="R342" s="99"/>
      <c r="S342" s="96"/>
      <c r="T342" s="92"/>
      <c r="U342" s="93"/>
      <c r="V342" s="93"/>
      <c r="W342" s="93"/>
    </row>
    <row r="343">
      <c r="A343" s="31"/>
      <c r="B343" s="94"/>
      <c r="C343" s="94"/>
      <c r="D343" s="94"/>
      <c r="E343" s="94"/>
      <c r="F343" s="94"/>
      <c r="G343" s="100"/>
      <c r="H343" s="100"/>
      <c r="I343" s="101"/>
      <c r="J343" s="101"/>
      <c r="K343" s="96"/>
      <c r="L343" s="96"/>
      <c r="M343" s="96"/>
      <c r="N343" s="97"/>
      <c r="O343" s="97"/>
      <c r="P343" s="97"/>
      <c r="Q343" s="98"/>
      <c r="R343" s="99"/>
      <c r="S343" s="96"/>
      <c r="T343" s="92"/>
      <c r="U343" s="93"/>
      <c r="V343" s="93"/>
      <c r="W343" s="93"/>
    </row>
    <row r="344">
      <c r="A344" s="31"/>
      <c r="B344" s="94"/>
      <c r="C344" s="94"/>
      <c r="D344" s="94"/>
      <c r="E344" s="94"/>
      <c r="F344" s="94"/>
      <c r="G344" s="100"/>
      <c r="H344" s="100"/>
      <c r="I344" s="101"/>
      <c r="J344" s="101"/>
      <c r="K344" s="96"/>
      <c r="L344" s="96"/>
      <c r="M344" s="96"/>
      <c r="N344" s="97"/>
      <c r="O344" s="97"/>
      <c r="P344" s="97"/>
      <c r="Q344" s="98"/>
      <c r="R344" s="99"/>
      <c r="S344" s="96"/>
      <c r="T344" s="92"/>
      <c r="U344" s="93"/>
      <c r="V344" s="93"/>
      <c r="W344" s="93"/>
    </row>
    <row r="345">
      <c r="A345" s="31"/>
      <c r="B345" s="94"/>
      <c r="C345" s="94"/>
      <c r="D345" s="94"/>
      <c r="E345" s="94"/>
      <c r="F345" s="94"/>
      <c r="G345" s="100"/>
      <c r="H345" s="100"/>
      <c r="I345" s="101"/>
      <c r="J345" s="101"/>
      <c r="K345" s="96"/>
      <c r="L345" s="96"/>
      <c r="M345" s="96"/>
      <c r="N345" s="97"/>
      <c r="O345" s="97"/>
      <c r="P345" s="97"/>
      <c r="Q345" s="98"/>
      <c r="R345" s="99"/>
      <c r="S345" s="96"/>
      <c r="T345" s="92"/>
      <c r="U345" s="93"/>
      <c r="V345" s="93"/>
      <c r="W345" s="93"/>
    </row>
    <row r="346">
      <c r="A346" s="31"/>
      <c r="B346" s="94"/>
      <c r="C346" s="94"/>
      <c r="D346" s="94"/>
      <c r="E346" s="94"/>
      <c r="F346" s="94"/>
      <c r="G346" s="100"/>
      <c r="H346" s="100"/>
      <c r="I346" s="101"/>
      <c r="J346" s="101"/>
      <c r="K346" s="96"/>
      <c r="L346" s="96"/>
      <c r="M346" s="96"/>
      <c r="N346" s="97"/>
      <c r="O346" s="97"/>
      <c r="P346" s="97"/>
      <c r="Q346" s="98"/>
      <c r="R346" s="99"/>
      <c r="S346" s="96"/>
      <c r="T346" s="92"/>
      <c r="U346" s="93"/>
      <c r="V346" s="93"/>
      <c r="W346" s="93"/>
    </row>
    <row r="347">
      <c r="A347" s="31"/>
      <c r="B347" s="94"/>
      <c r="C347" s="94"/>
      <c r="D347" s="94"/>
      <c r="E347" s="94"/>
      <c r="F347" s="94"/>
      <c r="G347" s="100"/>
      <c r="H347" s="100"/>
      <c r="I347" s="101"/>
      <c r="J347" s="101"/>
      <c r="K347" s="96"/>
      <c r="L347" s="96"/>
      <c r="M347" s="96"/>
      <c r="N347" s="97"/>
      <c r="O347" s="97"/>
      <c r="P347" s="97"/>
      <c r="Q347" s="98"/>
      <c r="R347" s="99"/>
      <c r="S347" s="96"/>
      <c r="T347" s="92"/>
      <c r="U347" s="93"/>
      <c r="V347" s="93"/>
      <c r="W347" s="93"/>
    </row>
    <row r="348">
      <c r="A348" s="31"/>
      <c r="B348" s="94"/>
      <c r="C348" s="94"/>
      <c r="D348" s="94"/>
      <c r="E348" s="94"/>
      <c r="F348" s="94"/>
      <c r="G348" s="100"/>
      <c r="H348" s="100"/>
      <c r="I348" s="101"/>
      <c r="J348" s="101"/>
      <c r="K348" s="96"/>
      <c r="L348" s="96"/>
      <c r="M348" s="96"/>
      <c r="N348" s="97"/>
      <c r="O348" s="97"/>
      <c r="P348" s="97"/>
      <c r="Q348" s="98"/>
      <c r="R348" s="99"/>
      <c r="S348" s="96"/>
      <c r="T348" s="92"/>
      <c r="U348" s="93"/>
      <c r="V348" s="93"/>
      <c r="W348" s="93"/>
    </row>
    <row r="349">
      <c r="A349" s="31"/>
      <c r="B349" s="94"/>
      <c r="C349" s="94"/>
      <c r="D349" s="94"/>
      <c r="E349" s="94"/>
      <c r="F349" s="94"/>
      <c r="G349" s="100"/>
      <c r="H349" s="100"/>
      <c r="I349" s="101"/>
      <c r="J349" s="101"/>
      <c r="K349" s="96"/>
      <c r="L349" s="96"/>
      <c r="M349" s="96"/>
      <c r="N349" s="97"/>
      <c r="O349" s="97"/>
      <c r="P349" s="97"/>
      <c r="Q349" s="98"/>
      <c r="R349" s="99"/>
      <c r="S349" s="96"/>
      <c r="T349" s="92"/>
      <c r="U349" s="93"/>
      <c r="V349" s="93"/>
      <c r="W349" s="93"/>
    </row>
    <row r="350">
      <c r="A350" s="31"/>
      <c r="B350" s="94"/>
      <c r="C350" s="94"/>
      <c r="D350" s="94"/>
      <c r="E350" s="94"/>
      <c r="F350" s="94"/>
      <c r="G350" s="100"/>
      <c r="H350" s="100"/>
      <c r="I350" s="101"/>
      <c r="J350" s="101"/>
      <c r="K350" s="96"/>
      <c r="L350" s="96"/>
      <c r="M350" s="96"/>
      <c r="N350" s="97"/>
      <c r="O350" s="97"/>
      <c r="P350" s="97"/>
      <c r="Q350" s="98"/>
      <c r="R350" s="99"/>
      <c r="S350" s="96"/>
      <c r="T350" s="92"/>
      <c r="U350" s="93"/>
      <c r="V350" s="93"/>
      <c r="W350" s="93"/>
    </row>
    <row r="351">
      <c r="A351" s="31"/>
      <c r="B351" s="94"/>
      <c r="C351" s="94"/>
      <c r="D351" s="94"/>
      <c r="E351" s="94"/>
      <c r="F351" s="94"/>
      <c r="G351" s="100"/>
      <c r="H351" s="100"/>
      <c r="I351" s="101"/>
      <c r="J351" s="101"/>
      <c r="K351" s="96"/>
      <c r="L351" s="96"/>
      <c r="M351" s="96"/>
      <c r="N351" s="97"/>
      <c r="O351" s="97"/>
      <c r="P351" s="97"/>
      <c r="Q351" s="98"/>
      <c r="R351" s="99"/>
      <c r="S351" s="96"/>
      <c r="T351" s="92"/>
      <c r="U351" s="93"/>
      <c r="V351" s="93"/>
      <c r="W351" s="93"/>
    </row>
    <row r="352">
      <c r="A352" s="31"/>
      <c r="B352" s="94"/>
      <c r="C352" s="94"/>
      <c r="D352" s="94"/>
      <c r="E352" s="94"/>
      <c r="F352" s="94"/>
      <c r="G352" s="100"/>
      <c r="H352" s="100"/>
      <c r="I352" s="101"/>
      <c r="J352" s="101"/>
      <c r="K352" s="96"/>
      <c r="L352" s="96"/>
      <c r="M352" s="96"/>
      <c r="N352" s="97"/>
      <c r="O352" s="97"/>
      <c r="P352" s="97"/>
      <c r="Q352" s="98"/>
      <c r="R352" s="99"/>
      <c r="S352" s="96"/>
      <c r="T352" s="92"/>
      <c r="U352" s="93"/>
      <c r="V352" s="93"/>
      <c r="W352" s="93"/>
    </row>
    <row r="353">
      <c r="A353" s="31"/>
      <c r="B353" s="94"/>
      <c r="C353" s="94"/>
      <c r="D353" s="94"/>
      <c r="E353" s="94"/>
      <c r="F353" s="94"/>
      <c r="G353" s="100"/>
      <c r="H353" s="100"/>
      <c r="I353" s="101"/>
      <c r="J353" s="101"/>
      <c r="K353" s="96"/>
      <c r="L353" s="96"/>
      <c r="M353" s="96"/>
      <c r="N353" s="97"/>
      <c r="O353" s="97"/>
      <c r="P353" s="97"/>
      <c r="Q353" s="98"/>
      <c r="R353" s="99"/>
      <c r="S353" s="96"/>
      <c r="T353" s="92"/>
      <c r="U353" s="93"/>
      <c r="V353" s="93"/>
      <c r="W353" s="93"/>
    </row>
    <row r="354">
      <c r="A354" s="31"/>
      <c r="B354" s="94"/>
      <c r="C354" s="94"/>
      <c r="D354" s="94"/>
      <c r="E354" s="94"/>
      <c r="F354" s="94"/>
      <c r="G354" s="100"/>
      <c r="H354" s="100"/>
      <c r="I354" s="101"/>
      <c r="J354" s="101"/>
      <c r="K354" s="96"/>
      <c r="L354" s="96"/>
      <c r="M354" s="96"/>
      <c r="N354" s="97"/>
      <c r="O354" s="97"/>
      <c r="P354" s="97"/>
      <c r="Q354" s="98"/>
      <c r="R354" s="99"/>
      <c r="S354" s="96"/>
      <c r="T354" s="92"/>
      <c r="U354" s="93"/>
      <c r="V354" s="93"/>
      <c r="W354" s="93"/>
    </row>
    <row r="355">
      <c r="A355" s="31"/>
      <c r="B355" s="94"/>
      <c r="C355" s="94"/>
      <c r="D355" s="94"/>
      <c r="E355" s="94"/>
      <c r="F355" s="94"/>
      <c r="G355" s="100"/>
      <c r="H355" s="100"/>
      <c r="I355" s="101"/>
      <c r="J355" s="101"/>
      <c r="K355" s="96"/>
      <c r="L355" s="96"/>
      <c r="M355" s="96"/>
      <c r="N355" s="97"/>
      <c r="O355" s="97"/>
      <c r="P355" s="97"/>
      <c r="Q355" s="98"/>
      <c r="R355" s="99"/>
      <c r="S355" s="96"/>
      <c r="T355" s="92"/>
      <c r="U355" s="93"/>
      <c r="V355" s="93"/>
      <c r="W355" s="93"/>
    </row>
    <row r="356">
      <c r="A356" s="31"/>
      <c r="B356" s="94"/>
      <c r="C356" s="94"/>
      <c r="D356" s="94"/>
      <c r="E356" s="94"/>
      <c r="F356" s="94"/>
      <c r="G356" s="100"/>
      <c r="H356" s="100"/>
      <c r="I356" s="101"/>
      <c r="J356" s="101"/>
      <c r="K356" s="96"/>
      <c r="L356" s="96"/>
      <c r="M356" s="96"/>
      <c r="N356" s="97"/>
      <c r="O356" s="97"/>
      <c r="P356" s="97"/>
      <c r="Q356" s="98"/>
      <c r="R356" s="99"/>
      <c r="S356" s="96"/>
      <c r="T356" s="92"/>
      <c r="U356" s="93"/>
      <c r="V356" s="93"/>
      <c r="W356" s="93"/>
    </row>
    <row r="357">
      <c r="A357" s="31"/>
      <c r="B357" s="94"/>
      <c r="C357" s="94"/>
      <c r="D357" s="94"/>
      <c r="E357" s="94"/>
      <c r="F357" s="94"/>
      <c r="G357" s="100"/>
      <c r="H357" s="100"/>
      <c r="I357" s="101"/>
      <c r="J357" s="101"/>
      <c r="K357" s="96"/>
      <c r="L357" s="96"/>
      <c r="M357" s="96"/>
      <c r="N357" s="97"/>
      <c r="O357" s="97"/>
      <c r="P357" s="97"/>
      <c r="Q357" s="98"/>
      <c r="R357" s="99"/>
      <c r="S357" s="96"/>
      <c r="T357" s="92"/>
      <c r="U357" s="93"/>
      <c r="V357" s="93"/>
      <c r="W357" s="93"/>
    </row>
    <row r="358">
      <c r="A358" s="31"/>
      <c r="B358" s="94"/>
      <c r="C358" s="94"/>
      <c r="D358" s="94"/>
      <c r="E358" s="94"/>
      <c r="F358" s="94"/>
      <c r="G358" s="100"/>
      <c r="H358" s="100"/>
      <c r="I358" s="101"/>
      <c r="J358" s="101"/>
      <c r="K358" s="96"/>
      <c r="L358" s="96"/>
      <c r="M358" s="96"/>
      <c r="N358" s="97"/>
      <c r="O358" s="97"/>
      <c r="P358" s="97"/>
      <c r="Q358" s="98"/>
      <c r="R358" s="99"/>
      <c r="S358" s="96"/>
      <c r="T358" s="92"/>
      <c r="U358" s="93"/>
      <c r="V358" s="93"/>
      <c r="W358" s="93"/>
    </row>
    <row r="359">
      <c r="A359" s="31"/>
      <c r="B359" s="94"/>
      <c r="C359" s="94"/>
      <c r="D359" s="94"/>
      <c r="E359" s="94"/>
      <c r="F359" s="94"/>
      <c r="G359" s="100"/>
      <c r="H359" s="100"/>
      <c r="I359" s="101"/>
      <c r="J359" s="101"/>
      <c r="K359" s="96"/>
      <c r="L359" s="96"/>
      <c r="M359" s="96"/>
      <c r="N359" s="97"/>
      <c r="O359" s="97"/>
      <c r="P359" s="97"/>
      <c r="Q359" s="98"/>
      <c r="R359" s="99"/>
      <c r="S359" s="96"/>
      <c r="T359" s="92"/>
      <c r="U359" s="93"/>
      <c r="V359" s="93"/>
      <c r="W359" s="93"/>
    </row>
    <row r="360">
      <c r="A360" s="31"/>
      <c r="B360" s="94"/>
      <c r="C360" s="94"/>
      <c r="D360" s="94"/>
      <c r="E360" s="94"/>
      <c r="F360" s="94"/>
      <c r="G360" s="100"/>
      <c r="H360" s="100"/>
      <c r="I360" s="101"/>
      <c r="J360" s="101"/>
      <c r="K360" s="96"/>
      <c r="L360" s="96"/>
      <c r="M360" s="96"/>
      <c r="N360" s="97"/>
      <c r="O360" s="97"/>
      <c r="P360" s="97"/>
      <c r="Q360" s="98"/>
      <c r="R360" s="99"/>
      <c r="S360" s="96"/>
      <c r="T360" s="92"/>
      <c r="U360" s="93"/>
      <c r="V360" s="93"/>
      <c r="W360" s="93"/>
    </row>
    <row r="361">
      <c r="A361" s="31"/>
      <c r="B361" s="94"/>
      <c r="C361" s="94"/>
      <c r="D361" s="94"/>
      <c r="E361" s="94"/>
      <c r="F361" s="94"/>
      <c r="G361" s="100"/>
      <c r="H361" s="100"/>
      <c r="I361" s="101"/>
      <c r="J361" s="101"/>
      <c r="K361" s="96"/>
      <c r="L361" s="96"/>
      <c r="M361" s="96"/>
      <c r="N361" s="97"/>
      <c r="O361" s="97"/>
      <c r="P361" s="97"/>
      <c r="Q361" s="98"/>
      <c r="R361" s="99"/>
      <c r="S361" s="96"/>
      <c r="T361" s="92"/>
      <c r="U361" s="93"/>
      <c r="V361" s="93"/>
      <c r="W361" s="93"/>
    </row>
    <row r="362">
      <c r="A362" s="31"/>
      <c r="B362" s="94"/>
      <c r="C362" s="94"/>
      <c r="D362" s="94"/>
      <c r="E362" s="94"/>
      <c r="F362" s="94"/>
      <c r="G362" s="100"/>
      <c r="H362" s="100"/>
      <c r="I362" s="101"/>
      <c r="J362" s="101"/>
      <c r="K362" s="96"/>
      <c r="L362" s="96"/>
      <c r="M362" s="96"/>
      <c r="N362" s="97"/>
      <c r="O362" s="97"/>
      <c r="P362" s="97"/>
      <c r="Q362" s="98"/>
      <c r="R362" s="99"/>
      <c r="S362" s="96"/>
      <c r="T362" s="92"/>
      <c r="U362" s="93"/>
      <c r="V362" s="93"/>
      <c r="W362" s="93"/>
    </row>
    <row r="363">
      <c r="A363" s="31"/>
      <c r="B363" s="94"/>
      <c r="C363" s="94"/>
      <c r="D363" s="94"/>
      <c r="E363" s="94"/>
      <c r="F363" s="94"/>
      <c r="G363" s="100"/>
      <c r="H363" s="100"/>
      <c r="I363" s="101"/>
      <c r="J363" s="101"/>
      <c r="K363" s="96"/>
      <c r="L363" s="96"/>
      <c r="M363" s="96"/>
      <c r="N363" s="97"/>
      <c r="O363" s="97"/>
      <c r="P363" s="97"/>
      <c r="Q363" s="98"/>
      <c r="R363" s="99"/>
      <c r="S363" s="96"/>
      <c r="T363" s="92"/>
      <c r="U363" s="93"/>
      <c r="V363" s="93"/>
      <c r="W363" s="93"/>
    </row>
    <row r="364">
      <c r="A364" s="31"/>
      <c r="B364" s="94"/>
      <c r="C364" s="94"/>
      <c r="D364" s="94"/>
      <c r="E364" s="94"/>
      <c r="F364" s="94"/>
      <c r="G364" s="100"/>
      <c r="H364" s="100"/>
      <c r="I364" s="101"/>
      <c r="J364" s="101"/>
      <c r="K364" s="96"/>
      <c r="L364" s="96"/>
      <c r="M364" s="96"/>
      <c r="N364" s="97"/>
      <c r="O364" s="97"/>
      <c r="P364" s="97"/>
      <c r="Q364" s="98"/>
      <c r="R364" s="99"/>
      <c r="S364" s="96"/>
      <c r="T364" s="92"/>
      <c r="U364" s="93"/>
      <c r="V364" s="93"/>
      <c r="W364" s="93"/>
    </row>
    <row r="365">
      <c r="A365" s="31"/>
      <c r="B365" s="94"/>
      <c r="C365" s="94"/>
      <c r="D365" s="94"/>
      <c r="E365" s="94"/>
      <c r="F365" s="94"/>
      <c r="G365" s="100"/>
      <c r="H365" s="100"/>
      <c r="I365" s="101"/>
      <c r="J365" s="101"/>
      <c r="K365" s="96"/>
      <c r="L365" s="96"/>
      <c r="M365" s="96"/>
      <c r="N365" s="97"/>
      <c r="O365" s="97"/>
      <c r="P365" s="97"/>
      <c r="Q365" s="98"/>
      <c r="R365" s="99"/>
      <c r="S365" s="96"/>
      <c r="T365" s="92"/>
      <c r="U365" s="93"/>
      <c r="V365" s="93"/>
      <c r="W365" s="93"/>
    </row>
    <row r="366">
      <c r="A366" s="31"/>
      <c r="B366" s="94"/>
      <c r="C366" s="94"/>
      <c r="D366" s="94"/>
      <c r="E366" s="94"/>
      <c r="F366" s="94"/>
      <c r="G366" s="100"/>
      <c r="H366" s="100"/>
      <c r="I366" s="101"/>
      <c r="J366" s="101"/>
      <c r="K366" s="96"/>
      <c r="L366" s="96"/>
      <c r="M366" s="96"/>
      <c r="N366" s="97"/>
      <c r="O366" s="97"/>
      <c r="P366" s="97"/>
      <c r="Q366" s="98"/>
      <c r="R366" s="99"/>
      <c r="S366" s="96"/>
      <c r="T366" s="92"/>
      <c r="U366" s="93"/>
      <c r="V366" s="93"/>
      <c r="W366" s="93"/>
    </row>
    <row r="367">
      <c r="A367" s="31"/>
      <c r="B367" s="94"/>
      <c r="C367" s="94"/>
      <c r="D367" s="94"/>
      <c r="E367" s="94"/>
      <c r="F367" s="94"/>
      <c r="G367" s="100"/>
      <c r="H367" s="100"/>
      <c r="I367" s="101"/>
      <c r="J367" s="101"/>
      <c r="K367" s="96"/>
      <c r="L367" s="96"/>
      <c r="M367" s="96"/>
      <c r="N367" s="97"/>
      <c r="O367" s="97"/>
      <c r="P367" s="97"/>
      <c r="Q367" s="98"/>
      <c r="R367" s="99"/>
      <c r="S367" s="96"/>
      <c r="T367" s="92"/>
      <c r="U367" s="93"/>
      <c r="V367" s="93"/>
      <c r="W367" s="93"/>
    </row>
    <row r="368">
      <c r="A368" s="31"/>
      <c r="B368" s="94"/>
      <c r="C368" s="94"/>
      <c r="D368" s="94"/>
      <c r="E368" s="94"/>
      <c r="F368" s="94"/>
      <c r="G368" s="100"/>
      <c r="H368" s="100"/>
      <c r="I368" s="101"/>
      <c r="J368" s="101"/>
      <c r="K368" s="96"/>
      <c r="L368" s="96"/>
      <c r="M368" s="96"/>
      <c r="N368" s="97"/>
      <c r="O368" s="97"/>
      <c r="P368" s="97"/>
      <c r="Q368" s="98"/>
      <c r="R368" s="99"/>
      <c r="S368" s="96"/>
      <c r="T368" s="92"/>
      <c r="U368" s="93"/>
      <c r="V368" s="93"/>
      <c r="W368" s="93"/>
    </row>
    <row r="369">
      <c r="A369" s="31"/>
      <c r="B369" s="94"/>
      <c r="C369" s="94"/>
      <c r="D369" s="94"/>
      <c r="E369" s="94"/>
      <c r="F369" s="94"/>
      <c r="G369" s="100"/>
      <c r="H369" s="100"/>
      <c r="I369" s="101"/>
      <c r="J369" s="101"/>
      <c r="K369" s="96"/>
      <c r="L369" s="96"/>
      <c r="M369" s="96"/>
      <c r="N369" s="97"/>
      <c r="O369" s="97"/>
      <c r="P369" s="97"/>
      <c r="Q369" s="98"/>
      <c r="R369" s="99"/>
      <c r="S369" s="96"/>
      <c r="T369" s="92"/>
      <c r="U369" s="93"/>
      <c r="V369" s="93"/>
      <c r="W369" s="93"/>
    </row>
    <row r="370">
      <c r="A370" s="31"/>
      <c r="B370" s="94"/>
      <c r="C370" s="94"/>
      <c r="D370" s="94"/>
      <c r="E370" s="94"/>
      <c r="F370" s="94"/>
      <c r="G370" s="100"/>
      <c r="H370" s="100"/>
      <c r="I370" s="101"/>
      <c r="J370" s="101"/>
      <c r="K370" s="96"/>
      <c r="L370" s="96"/>
      <c r="M370" s="96"/>
      <c r="N370" s="97"/>
      <c r="O370" s="97"/>
      <c r="P370" s="97"/>
      <c r="Q370" s="98"/>
      <c r="R370" s="99"/>
      <c r="S370" s="96"/>
      <c r="T370" s="92"/>
      <c r="U370" s="93"/>
      <c r="V370" s="93"/>
      <c r="W370" s="93"/>
    </row>
    <row r="371">
      <c r="A371" s="31"/>
      <c r="B371" s="94"/>
      <c r="C371" s="94"/>
      <c r="D371" s="94"/>
      <c r="E371" s="94"/>
      <c r="F371" s="94"/>
      <c r="G371" s="100"/>
      <c r="H371" s="100"/>
      <c r="I371" s="101"/>
      <c r="J371" s="101"/>
      <c r="K371" s="96"/>
      <c r="L371" s="96"/>
      <c r="M371" s="96"/>
      <c r="N371" s="97"/>
      <c r="O371" s="97"/>
      <c r="P371" s="97"/>
      <c r="Q371" s="98"/>
      <c r="R371" s="99"/>
      <c r="S371" s="96"/>
      <c r="T371" s="92"/>
      <c r="U371" s="93"/>
      <c r="V371" s="93"/>
      <c r="W371" s="93"/>
    </row>
    <row r="372">
      <c r="A372" s="31"/>
      <c r="B372" s="94"/>
      <c r="C372" s="94"/>
      <c r="D372" s="94"/>
      <c r="E372" s="94"/>
      <c r="F372" s="94"/>
      <c r="G372" s="100"/>
      <c r="H372" s="100"/>
      <c r="I372" s="101"/>
      <c r="J372" s="101"/>
      <c r="K372" s="96"/>
      <c r="L372" s="96"/>
      <c r="M372" s="96"/>
      <c r="N372" s="97"/>
      <c r="O372" s="97"/>
      <c r="P372" s="97"/>
      <c r="Q372" s="98"/>
      <c r="R372" s="99"/>
      <c r="S372" s="96"/>
      <c r="T372" s="92"/>
      <c r="U372" s="93"/>
      <c r="V372" s="93"/>
      <c r="W372" s="93"/>
    </row>
    <row r="373">
      <c r="A373" s="31"/>
      <c r="B373" s="94"/>
      <c r="C373" s="94"/>
      <c r="D373" s="94"/>
      <c r="E373" s="94"/>
      <c r="F373" s="94"/>
      <c r="G373" s="100"/>
      <c r="H373" s="100"/>
      <c r="I373" s="101"/>
      <c r="J373" s="101"/>
      <c r="K373" s="96"/>
      <c r="L373" s="96"/>
      <c r="M373" s="96"/>
      <c r="N373" s="97"/>
      <c r="O373" s="97"/>
      <c r="P373" s="97"/>
      <c r="Q373" s="98"/>
      <c r="R373" s="99"/>
      <c r="S373" s="96"/>
      <c r="T373" s="92"/>
      <c r="U373" s="93"/>
      <c r="V373" s="93"/>
      <c r="W373" s="93"/>
    </row>
    <row r="374">
      <c r="A374" s="31"/>
      <c r="B374" s="94"/>
      <c r="C374" s="94"/>
      <c r="D374" s="94"/>
      <c r="E374" s="94"/>
      <c r="F374" s="94"/>
      <c r="G374" s="100"/>
      <c r="H374" s="100"/>
      <c r="I374" s="101"/>
      <c r="J374" s="101"/>
      <c r="K374" s="96"/>
      <c r="L374" s="96"/>
      <c r="M374" s="96"/>
      <c r="N374" s="97"/>
      <c r="O374" s="97"/>
      <c r="P374" s="97"/>
      <c r="Q374" s="98"/>
      <c r="R374" s="99"/>
      <c r="S374" s="96"/>
      <c r="T374" s="92"/>
      <c r="U374" s="93"/>
      <c r="V374" s="93"/>
      <c r="W374" s="93"/>
    </row>
    <row r="375">
      <c r="A375" s="31"/>
      <c r="B375" s="94"/>
      <c r="C375" s="94"/>
      <c r="D375" s="94"/>
      <c r="E375" s="94"/>
      <c r="F375" s="94"/>
      <c r="G375" s="100"/>
      <c r="H375" s="100"/>
      <c r="I375" s="101"/>
      <c r="J375" s="101"/>
      <c r="K375" s="96"/>
      <c r="L375" s="96"/>
      <c r="M375" s="96"/>
      <c r="N375" s="97"/>
      <c r="O375" s="97"/>
      <c r="P375" s="97"/>
      <c r="Q375" s="98"/>
      <c r="R375" s="99"/>
      <c r="S375" s="96"/>
      <c r="T375" s="92"/>
      <c r="U375" s="93"/>
      <c r="V375" s="93"/>
      <c r="W375" s="93"/>
    </row>
    <row r="376">
      <c r="A376" s="31"/>
      <c r="B376" s="94"/>
      <c r="C376" s="94"/>
      <c r="D376" s="94"/>
      <c r="E376" s="94"/>
      <c r="F376" s="94"/>
      <c r="G376" s="100"/>
      <c r="H376" s="100"/>
      <c r="I376" s="101"/>
      <c r="J376" s="101"/>
      <c r="K376" s="96"/>
      <c r="L376" s="96"/>
      <c r="M376" s="96"/>
      <c r="N376" s="97"/>
      <c r="O376" s="97"/>
      <c r="P376" s="97"/>
      <c r="Q376" s="98"/>
      <c r="R376" s="99"/>
      <c r="S376" s="96"/>
      <c r="T376" s="92"/>
      <c r="U376" s="93"/>
      <c r="V376" s="93"/>
      <c r="W376" s="93"/>
    </row>
    <row r="377">
      <c r="A377" s="31"/>
      <c r="B377" s="94"/>
      <c r="C377" s="94"/>
      <c r="D377" s="94"/>
      <c r="E377" s="94"/>
      <c r="F377" s="94"/>
      <c r="G377" s="100"/>
      <c r="H377" s="100"/>
      <c r="I377" s="101"/>
      <c r="J377" s="101"/>
      <c r="K377" s="96"/>
      <c r="L377" s="96"/>
      <c r="M377" s="96"/>
      <c r="N377" s="97"/>
      <c r="O377" s="97"/>
      <c r="P377" s="97"/>
      <c r="Q377" s="98"/>
      <c r="R377" s="99"/>
      <c r="S377" s="96"/>
      <c r="T377" s="92"/>
      <c r="U377" s="93"/>
      <c r="V377" s="93"/>
      <c r="W377" s="93"/>
    </row>
    <row r="378">
      <c r="A378" s="31"/>
      <c r="B378" s="94"/>
      <c r="C378" s="94"/>
      <c r="D378" s="94"/>
      <c r="E378" s="94"/>
      <c r="F378" s="94"/>
      <c r="G378" s="100"/>
      <c r="H378" s="100"/>
      <c r="I378" s="101"/>
      <c r="J378" s="101"/>
      <c r="K378" s="96"/>
      <c r="L378" s="96"/>
      <c r="M378" s="96"/>
      <c r="N378" s="97"/>
      <c r="O378" s="97"/>
      <c r="P378" s="97"/>
      <c r="Q378" s="98"/>
      <c r="R378" s="99"/>
      <c r="S378" s="96"/>
      <c r="T378" s="92"/>
      <c r="U378" s="93"/>
      <c r="V378" s="93"/>
      <c r="W378" s="93"/>
    </row>
    <row r="379">
      <c r="A379" s="31"/>
      <c r="B379" s="94"/>
      <c r="C379" s="94"/>
      <c r="D379" s="94"/>
      <c r="E379" s="94"/>
      <c r="F379" s="94"/>
      <c r="G379" s="100"/>
      <c r="H379" s="100"/>
      <c r="I379" s="101"/>
      <c r="J379" s="101"/>
      <c r="K379" s="96"/>
      <c r="L379" s="96"/>
      <c r="M379" s="96"/>
      <c r="N379" s="97"/>
      <c r="O379" s="97"/>
      <c r="P379" s="97"/>
      <c r="Q379" s="98"/>
      <c r="R379" s="99"/>
      <c r="S379" s="96"/>
      <c r="T379" s="92"/>
      <c r="U379" s="93"/>
      <c r="V379" s="93"/>
      <c r="W379" s="93"/>
    </row>
    <row r="380">
      <c r="A380" s="31"/>
      <c r="B380" s="94"/>
      <c r="C380" s="94"/>
      <c r="D380" s="94"/>
      <c r="E380" s="94"/>
      <c r="F380" s="94"/>
      <c r="G380" s="100"/>
      <c r="H380" s="100"/>
      <c r="I380" s="101"/>
      <c r="J380" s="101"/>
      <c r="K380" s="96"/>
      <c r="L380" s="96"/>
      <c r="M380" s="96"/>
      <c r="N380" s="97"/>
      <c r="O380" s="97"/>
      <c r="P380" s="97"/>
      <c r="Q380" s="98"/>
      <c r="R380" s="99"/>
      <c r="S380" s="96"/>
      <c r="T380" s="92"/>
      <c r="U380" s="93"/>
      <c r="V380" s="93"/>
      <c r="W380" s="93"/>
    </row>
    <row r="381">
      <c r="A381" s="31"/>
      <c r="B381" s="94"/>
      <c r="C381" s="94"/>
      <c r="D381" s="94"/>
      <c r="E381" s="94"/>
      <c r="F381" s="94"/>
      <c r="G381" s="100"/>
      <c r="H381" s="100"/>
      <c r="I381" s="101"/>
      <c r="J381" s="101"/>
      <c r="K381" s="96"/>
      <c r="L381" s="96"/>
      <c r="M381" s="96"/>
      <c r="N381" s="97"/>
      <c r="O381" s="97"/>
      <c r="P381" s="97"/>
      <c r="Q381" s="98"/>
      <c r="R381" s="99"/>
      <c r="S381" s="96"/>
      <c r="T381" s="92"/>
      <c r="U381" s="93"/>
      <c r="V381" s="93"/>
      <c r="W381" s="93"/>
    </row>
    <row r="382">
      <c r="A382" s="31"/>
      <c r="B382" s="94"/>
      <c r="C382" s="94"/>
      <c r="D382" s="94"/>
      <c r="E382" s="94"/>
      <c r="F382" s="94"/>
      <c r="G382" s="100"/>
      <c r="H382" s="100"/>
      <c r="I382" s="101"/>
      <c r="J382" s="101"/>
      <c r="K382" s="96"/>
      <c r="L382" s="96"/>
      <c r="M382" s="96"/>
      <c r="N382" s="97"/>
      <c r="O382" s="97"/>
      <c r="P382" s="97"/>
      <c r="Q382" s="98"/>
      <c r="R382" s="99"/>
      <c r="S382" s="96"/>
      <c r="T382" s="92"/>
      <c r="U382" s="93"/>
      <c r="V382" s="93"/>
      <c r="W382" s="93"/>
    </row>
    <row r="383">
      <c r="A383" s="31"/>
      <c r="B383" s="94"/>
      <c r="C383" s="94"/>
      <c r="D383" s="94"/>
      <c r="E383" s="94"/>
      <c r="F383" s="94"/>
      <c r="G383" s="100"/>
      <c r="H383" s="100"/>
      <c r="I383" s="101"/>
      <c r="J383" s="101"/>
      <c r="K383" s="96"/>
      <c r="L383" s="96"/>
      <c r="M383" s="96"/>
      <c r="N383" s="97"/>
      <c r="O383" s="97"/>
      <c r="P383" s="97"/>
      <c r="Q383" s="98"/>
      <c r="R383" s="99"/>
      <c r="S383" s="96"/>
      <c r="T383" s="92"/>
      <c r="U383" s="93"/>
      <c r="V383" s="93"/>
      <c r="W383" s="93"/>
    </row>
    <row r="384">
      <c r="A384" s="31"/>
      <c r="B384" s="94"/>
      <c r="C384" s="94"/>
      <c r="D384" s="94"/>
      <c r="E384" s="94"/>
      <c r="F384" s="94"/>
      <c r="G384" s="100"/>
      <c r="H384" s="100"/>
      <c r="I384" s="101"/>
      <c r="J384" s="101"/>
      <c r="K384" s="96"/>
      <c r="L384" s="96"/>
      <c r="M384" s="96"/>
      <c r="N384" s="97"/>
      <c r="O384" s="97"/>
      <c r="P384" s="97"/>
      <c r="Q384" s="98"/>
      <c r="R384" s="99"/>
      <c r="S384" s="96"/>
      <c r="T384" s="92"/>
      <c r="U384" s="93"/>
      <c r="V384" s="93"/>
      <c r="W384" s="93"/>
    </row>
    <row r="385">
      <c r="A385" s="31"/>
      <c r="B385" s="94"/>
      <c r="C385" s="94"/>
      <c r="D385" s="94"/>
      <c r="E385" s="94"/>
      <c r="F385" s="94"/>
      <c r="G385" s="100"/>
      <c r="H385" s="100"/>
      <c r="I385" s="101"/>
      <c r="J385" s="101"/>
      <c r="K385" s="96"/>
      <c r="L385" s="96"/>
      <c r="M385" s="96"/>
      <c r="N385" s="97"/>
      <c r="O385" s="97"/>
      <c r="P385" s="97"/>
      <c r="Q385" s="98"/>
      <c r="R385" s="99"/>
      <c r="S385" s="96"/>
      <c r="T385" s="92"/>
      <c r="U385" s="93"/>
      <c r="V385" s="93"/>
      <c r="W385" s="93"/>
    </row>
    <row r="386">
      <c r="A386" s="31"/>
      <c r="B386" s="94"/>
      <c r="C386" s="94"/>
      <c r="D386" s="94"/>
      <c r="E386" s="94"/>
      <c r="F386" s="94"/>
      <c r="G386" s="100"/>
      <c r="H386" s="100"/>
      <c r="I386" s="101"/>
      <c r="J386" s="101"/>
      <c r="K386" s="96"/>
      <c r="L386" s="96"/>
      <c r="M386" s="96"/>
      <c r="N386" s="97"/>
      <c r="O386" s="97"/>
      <c r="P386" s="97"/>
      <c r="Q386" s="98"/>
      <c r="R386" s="99"/>
      <c r="S386" s="96"/>
      <c r="T386" s="92"/>
      <c r="U386" s="93"/>
      <c r="V386" s="93"/>
      <c r="W386" s="93"/>
    </row>
    <row r="387">
      <c r="A387" s="31"/>
      <c r="B387" s="94"/>
      <c r="C387" s="94"/>
      <c r="D387" s="94"/>
      <c r="E387" s="94"/>
      <c r="F387" s="94"/>
      <c r="G387" s="100"/>
      <c r="H387" s="100"/>
      <c r="I387" s="101"/>
      <c r="J387" s="101"/>
      <c r="K387" s="96"/>
      <c r="L387" s="96"/>
      <c r="M387" s="96"/>
      <c r="N387" s="97"/>
      <c r="O387" s="97"/>
      <c r="P387" s="97"/>
      <c r="Q387" s="98"/>
      <c r="R387" s="99"/>
      <c r="S387" s="96"/>
      <c r="T387" s="92"/>
      <c r="U387" s="93"/>
      <c r="V387" s="93"/>
      <c r="W387" s="93"/>
    </row>
    <row r="388">
      <c r="A388" s="31"/>
      <c r="B388" s="94"/>
      <c r="C388" s="94"/>
      <c r="D388" s="94"/>
      <c r="E388" s="94"/>
      <c r="F388" s="94"/>
      <c r="G388" s="100"/>
      <c r="H388" s="100"/>
      <c r="I388" s="101"/>
      <c r="J388" s="101"/>
      <c r="K388" s="96"/>
      <c r="L388" s="96"/>
      <c r="M388" s="96"/>
      <c r="N388" s="97"/>
      <c r="O388" s="97"/>
      <c r="P388" s="97"/>
      <c r="Q388" s="98"/>
      <c r="R388" s="99"/>
      <c r="S388" s="96"/>
      <c r="T388" s="92"/>
      <c r="U388" s="93"/>
      <c r="V388" s="93"/>
      <c r="W388" s="93"/>
    </row>
    <row r="389">
      <c r="A389" s="31"/>
      <c r="B389" s="94"/>
      <c r="C389" s="94"/>
      <c r="D389" s="94"/>
      <c r="E389" s="94"/>
      <c r="F389" s="94"/>
      <c r="G389" s="100"/>
      <c r="H389" s="100"/>
      <c r="I389" s="101"/>
      <c r="J389" s="101"/>
      <c r="K389" s="96"/>
      <c r="L389" s="96"/>
      <c r="M389" s="96"/>
      <c r="N389" s="97"/>
      <c r="O389" s="97"/>
      <c r="P389" s="97"/>
      <c r="Q389" s="98"/>
      <c r="R389" s="99"/>
      <c r="S389" s="96"/>
      <c r="T389" s="92"/>
      <c r="U389" s="93"/>
      <c r="V389" s="93"/>
      <c r="W389" s="93"/>
    </row>
    <row r="390">
      <c r="A390" s="31"/>
      <c r="B390" s="94"/>
      <c r="C390" s="94"/>
      <c r="D390" s="94"/>
      <c r="E390" s="94"/>
      <c r="F390" s="94"/>
      <c r="G390" s="100"/>
      <c r="H390" s="100"/>
      <c r="I390" s="101"/>
      <c r="J390" s="101"/>
      <c r="K390" s="96"/>
      <c r="L390" s="96"/>
      <c r="M390" s="96"/>
      <c r="N390" s="97"/>
      <c r="O390" s="97"/>
      <c r="P390" s="97"/>
      <c r="Q390" s="98"/>
      <c r="R390" s="99"/>
      <c r="S390" s="96"/>
      <c r="T390" s="92"/>
      <c r="U390" s="93"/>
      <c r="V390" s="93"/>
      <c r="W390" s="93"/>
    </row>
    <row r="391">
      <c r="A391" s="31"/>
      <c r="B391" s="94"/>
      <c r="C391" s="94"/>
      <c r="D391" s="94"/>
      <c r="E391" s="94"/>
      <c r="F391" s="94"/>
      <c r="G391" s="100"/>
      <c r="H391" s="100"/>
      <c r="I391" s="101"/>
      <c r="J391" s="101"/>
      <c r="K391" s="96"/>
      <c r="L391" s="96"/>
      <c r="M391" s="96"/>
      <c r="N391" s="97"/>
      <c r="O391" s="97"/>
      <c r="P391" s="97"/>
      <c r="Q391" s="98"/>
      <c r="R391" s="99"/>
      <c r="S391" s="96"/>
      <c r="T391" s="92"/>
      <c r="U391" s="93"/>
      <c r="V391" s="93"/>
      <c r="W391" s="93"/>
    </row>
    <row r="392">
      <c r="A392" s="31"/>
      <c r="B392" s="94"/>
      <c r="C392" s="94"/>
      <c r="D392" s="94"/>
      <c r="E392" s="94"/>
      <c r="F392" s="94"/>
      <c r="G392" s="100"/>
      <c r="H392" s="100"/>
      <c r="I392" s="101"/>
      <c r="J392" s="101"/>
      <c r="K392" s="96"/>
      <c r="L392" s="96"/>
      <c r="M392" s="96"/>
      <c r="N392" s="97"/>
      <c r="O392" s="97"/>
      <c r="P392" s="97"/>
      <c r="Q392" s="98"/>
      <c r="R392" s="99"/>
      <c r="S392" s="96"/>
      <c r="T392" s="92"/>
      <c r="U392" s="93"/>
      <c r="V392" s="93"/>
      <c r="W392" s="93"/>
    </row>
    <row r="393">
      <c r="A393" s="31"/>
      <c r="B393" s="94"/>
      <c r="C393" s="94"/>
      <c r="D393" s="94"/>
      <c r="E393" s="94"/>
      <c r="F393" s="94"/>
      <c r="G393" s="100"/>
      <c r="H393" s="100"/>
      <c r="I393" s="101"/>
      <c r="J393" s="101"/>
      <c r="K393" s="96"/>
      <c r="L393" s="96"/>
      <c r="M393" s="96"/>
      <c r="N393" s="97"/>
      <c r="O393" s="97"/>
      <c r="P393" s="97"/>
      <c r="Q393" s="98"/>
      <c r="R393" s="99"/>
      <c r="S393" s="96"/>
      <c r="T393" s="92"/>
      <c r="U393" s="93"/>
      <c r="V393" s="93"/>
      <c r="W393" s="93"/>
    </row>
    <row r="394">
      <c r="A394" s="31"/>
      <c r="B394" s="94"/>
      <c r="C394" s="94"/>
      <c r="D394" s="94"/>
      <c r="E394" s="94"/>
      <c r="F394" s="94"/>
      <c r="G394" s="100"/>
      <c r="H394" s="100"/>
      <c r="I394" s="101"/>
      <c r="J394" s="101"/>
      <c r="K394" s="96"/>
      <c r="L394" s="96"/>
      <c r="M394" s="96"/>
      <c r="N394" s="97"/>
      <c r="O394" s="97"/>
      <c r="P394" s="97"/>
      <c r="Q394" s="98"/>
      <c r="R394" s="99"/>
      <c r="S394" s="96"/>
      <c r="T394" s="92"/>
      <c r="U394" s="93"/>
      <c r="V394" s="93"/>
      <c r="W394" s="93"/>
    </row>
    <row r="395">
      <c r="A395" s="31"/>
      <c r="B395" s="94"/>
      <c r="C395" s="94"/>
      <c r="D395" s="94"/>
      <c r="E395" s="94"/>
      <c r="F395" s="94"/>
      <c r="G395" s="100"/>
      <c r="H395" s="100"/>
      <c r="I395" s="101"/>
      <c r="J395" s="101"/>
      <c r="K395" s="96"/>
      <c r="L395" s="96"/>
      <c r="M395" s="96"/>
      <c r="N395" s="97"/>
      <c r="O395" s="97"/>
      <c r="P395" s="97"/>
      <c r="Q395" s="98"/>
      <c r="R395" s="99"/>
      <c r="S395" s="96"/>
      <c r="T395" s="92"/>
      <c r="U395" s="93"/>
      <c r="V395" s="93"/>
      <c r="W395" s="93"/>
    </row>
    <row r="396">
      <c r="A396" s="31"/>
      <c r="B396" s="94"/>
      <c r="C396" s="94"/>
      <c r="D396" s="94"/>
      <c r="E396" s="94"/>
      <c r="F396" s="94"/>
      <c r="G396" s="100"/>
      <c r="H396" s="100"/>
      <c r="I396" s="101"/>
      <c r="J396" s="101"/>
      <c r="K396" s="96"/>
      <c r="L396" s="96"/>
      <c r="M396" s="96"/>
      <c r="N396" s="97"/>
      <c r="O396" s="97"/>
      <c r="P396" s="97"/>
      <c r="Q396" s="98"/>
      <c r="R396" s="99"/>
      <c r="S396" s="96"/>
      <c r="T396" s="92"/>
      <c r="U396" s="93"/>
      <c r="V396" s="93"/>
      <c r="W396" s="93"/>
    </row>
    <row r="397">
      <c r="A397" s="31"/>
      <c r="B397" s="94"/>
      <c r="C397" s="94"/>
      <c r="D397" s="94"/>
      <c r="E397" s="94"/>
      <c r="F397" s="94"/>
      <c r="G397" s="100"/>
      <c r="H397" s="100"/>
      <c r="I397" s="101"/>
      <c r="J397" s="101"/>
      <c r="K397" s="96"/>
      <c r="L397" s="96"/>
      <c r="M397" s="96"/>
      <c r="N397" s="97"/>
      <c r="O397" s="97"/>
      <c r="P397" s="97"/>
      <c r="Q397" s="98"/>
      <c r="R397" s="99"/>
      <c r="S397" s="96"/>
      <c r="T397" s="92"/>
      <c r="U397" s="93"/>
      <c r="V397" s="93"/>
      <c r="W397" s="93"/>
    </row>
    <row r="398">
      <c r="A398" s="31"/>
      <c r="B398" s="94"/>
      <c r="C398" s="94"/>
      <c r="D398" s="94"/>
      <c r="E398" s="94"/>
      <c r="F398" s="94"/>
      <c r="G398" s="100"/>
      <c r="H398" s="100"/>
      <c r="I398" s="101"/>
      <c r="J398" s="101"/>
      <c r="K398" s="96"/>
      <c r="L398" s="96"/>
      <c r="M398" s="96"/>
      <c r="N398" s="97"/>
      <c r="O398" s="97"/>
      <c r="P398" s="97"/>
      <c r="Q398" s="98"/>
      <c r="R398" s="99"/>
      <c r="S398" s="96"/>
      <c r="T398" s="92"/>
      <c r="U398" s="93"/>
      <c r="V398" s="93"/>
      <c r="W398" s="93"/>
    </row>
    <row r="399">
      <c r="A399" s="31"/>
      <c r="B399" s="94"/>
      <c r="C399" s="94"/>
      <c r="D399" s="94"/>
      <c r="E399" s="94"/>
      <c r="F399" s="94"/>
      <c r="G399" s="100"/>
      <c r="H399" s="100"/>
      <c r="I399" s="101"/>
      <c r="J399" s="101"/>
      <c r="K399" s="96"/>
      <c r="L399" s="96"/>
      <c r="M399" s="96"/>
      <c r="N399" s="97"/>
      <c r="O399" s="97"/>
      <c r="P399" s="97"/>
      <c r="Q399" s="98"/>
      <c r="R399" s="99"/>
      <c r="S399" s="96"/>
      <c r="T399" s="92"/>
      <c r="U399" s="93"/>
      <c r="V399" s="93"/>
      <c r="W399" s="93"/>
    </row>
    <row r="400">
      <c r="A400" s="31"/>
      <c r="B400" s="94"/>
      <c r="C400" s="94"/>
      <c r="D400" s="94"/>
      <c r="E400" s="94"/>
      <c r="F400" s="94"/>
      <c r="G400" s="100"/>
      <c r="H400" s="100"/>
      <c r="I400" s="101"/>
      <c r="J400" s="101"/>
      <c r="K400" s="96"/>
      <c r="L400" s="96"/>
      <c r="M400" s="96"/>
      <c r="N400" s="97"/>
      <c r="O400" s="97"/>
      <c r="P400" s="97"/>
      <c r="Q400" s="98"/>
      <c r="R400" s="99"/>
      <c r="S400" s="96"/>
      <c r="T400" s="92"/>
      <c r="U400" s="93"/>
      <c r="V400" s="93"/>
      <c r="W400" s="93"/>
    </row>
    <row r="401">
      <c r="A401" s="31"/>
      <c r="B401" s="94"/>
      <c r="C401" s="94"/>
      <c r="D401" s="94"/>
      <c r="E401" s="94"/>
      <c r="F401" s="94"/>
      <c r="G401" s="100"/>
      <c r="H401" s="100"/>
      <c r="I401" s="101"/>
      <c r="J401" s="101"/>
      <c r="K401" s="96"/>
      <c r="L401" s="96"/>
      <c r="M401" s="96"/>
      <c r="N401" s="97"/>
      <c r="O401" s="97"/>
      <c r="P401" s="97"/>
      <c r="Q401" s="98"/>
      <c r="R401" s="99"/>
      <c r="S401" s="96"/>
      <c r="T401" s="92"/>
      <c r="U401" s="93"/>
      <c r="V401" s="93"/>
      <c r="W401" s="93"/>
    </row>
    <row r="402">
      <c r="A402" s="31"/>
      <c r="B402" s="94"/>
      <c r="C402" s="94"/>
      <c r="D402" s="94"/>
      <c r="E402" s="94"/>
      <c r="F402" s="94"/>
      <c r="G402" s="100"/>
      <c r="H402" s="100"/>
      <c r="I402" s="101"/>
      <c r="J402" s="101"/>
      <c r="K402" s="96"/>
      <c r="L402" s="96"/>
      <c r="M402" s="96"/>
      <c r="N402" s="97"/>
      <c r="O402" s="97"/>
      <c r="P402" s="97"/>
      <c r="Q402" s="98"/>
      <c r="R402" s="99"/>
      <c r="S402" s="96"/>
      <c r="T402" s="92"/>
      <c r="U402" s="93"/>
      <c r="V402" s="93"/>
      <c r="W402" s="93"/>
    </row>
    <row r="403">
      <c r="A403" s="31"/>
      <c r="B403" s="94"/>
      <c r="C403" s="94"/>
      <c r="D403" s="94"/>
      <c r="E403" s="94"/>
      <c r="F403" s="94"/>
      <c r="G403" s="100"/>
      <c r="H403" s="100"/>
      <c r="I403" s="101"/>
      <c r="J403" s="101"/>
      <c r="K403" s="96"/>
      <c r="L403" s="96"/>
      <c r="M403" s="96"/>
      <c r="N403" s="97"/>
      <c r="O403" s="97"/>
      <c r="P403" s="97"/>
      <c r="Q403" s="98"/>
      <c r="R403" s="99"/>
      <c r="S403" s="96"/>
      <c r="T403" s="92"/>
      <c r="U403" s="93"/>
      <c r="V403" s="93"/>
      <c r="W403" s="93"/>
    </row>
    <row r="404">
      <c r="A404" s="31"/>
      <c r="B404" s="94"/>
      <c r="C404" s="94"/>
      <c r="D404" s="94"/>
      <c r="E404" s="94"/>
      <c r="F404" s="94"/>
      <c r="G404" s="100"/>
      <c r="H404" s="100"/>
      <c r="I404" s="101"/>
      <c r="J404" s="101"/>
      <c r="K404" s="96"/>
      <c r="L404" s="96"/>
      <c r="M404" s="96"/>
      <c r="N404" s="97"/>
      <c r="O404" s="97"/>
      <c r="P404" s="97"/>
      <c r="Q404" s="98"/>
      <c r="R404" s="99"/>
      <c r="S404" s="96"/>
      <c r="T404" s="92"/>
      <c r="U404" s="93"/>
      <c r="V404" s="93"/>
      <c r="W404" s="93"/>
    </row>
    <row r="405">
      <c r="A405" s="31"/>
      <c r="B405" s="94"/>
      <c r="C405" s="94"/>
      <c r="D405" s="94"/>
      <c r="E405" s="94"/>
      <c r="F405" s="94"/>
      <c r="G405" s="100"/>
      <c r="H405" s="100"/>
      <c r="I405" s="101"/>
      <c r="J405" s="101"/>
      <c r="K405" s="96"/>
      <c r="L405" s="96"/>
      <c r="M405" s="96"/>
      <c r="N405" s="97"/>
      <c r="O405" s="97"/>
      <c r="P405" s="97"/>
      <c r="Q405" s="98"/>
      <c r="R405" s="99"/>
      <c r="S405" s="96"/>
      <c r="T405" s="92"/>
      <c r="U405" s="93"/>
      <c r="V405" s="93"/>
      <c r="W405" s="93"/>
    </row>
    <row r="406">
      <c r="A406" s="31"/>
      <c r="B406" s="94"/>
      <c r="C406" s="94"/>
      <c r="D406" s="94"/>
      <c r="E406" s="94"/>
      <c r="F406" s="94"/>
      <c r="G406" s="100"/>
      <c r="H406" s="100"/>
      <c r="I406" s="101"/>
      <c r="J406" s="101"/>
      <c r="K406" s="96"/>
      <c r="L406" s="96"/>
      <c r="M406" s="96"/>
      <c r="N406" s="97"/>
      <c r="O406" s="97"/>
      <c r="P406" s="97"/>
      <c r="Q406" s="98"/>
      <c r="R406" s="99"/>
      <c r="S406" s="96"/>
      <c r="T406" s="92"/>
      <c r="U406" s="93"/>
      <c r="V406" s="93"/>
      <c r="W406" s="93"/>
    </row>
    <row r="407">
      <c r="A407" s="31"/>
      <c r="B407" s="94"/>
      <c r="C407" s="94"/>
      <c r="D407" s="94"/>
      <c r="E407" s="94"/>
      <c r="F407" s="94"/>
      <c r="G407" s="100"/>
      <c r="H407" s="100"/>
      <c r="I407" s="101"/>
      <c r="J407" s="101"/>
      <c r="K407" s="96"/>
      <c r="L407" s="96"/>
      <c r="M407" s="96"/>
      <c r="N407" s="97"/>
      <c r="O407" s="97"/>
      <c r="P407" s="97"/>
      <c r="Q407" s="98"/>
      <c r="R407" s="99"/>
      <c r="S407" s="96"/>
      <c r="T407" s="92"/>
      <c r="U407" s="93"/>
      <c r="V407" s="93"/>
      <c r="W407" s="93"/>
    </row>
    <row r="408">
      <c r="A408" s="31"/>
      <c r="B408" s="94"/>
      <c r="C408" s="94"/>
      <c r="D408" s="94"/>
      <c r="E408" s="94"/>
      <c r="F408" s="94"/>
      <c r="G408" s="100"/>
      <c r="H408" s="100"/>
      <c r="I408" s="101"/>
      <c r="J408" s="101"/>
      <c r="K408" s="96"/>
      <c r="L408" s="96"/>
      <c r="M408" s="96"/>
      <c r="N408" s="97"/>
      <c r="O408" s="97"/>
      <c r="P408" s="97"/>
      <c r="Q408" s="98"/>
      <c r="R408" s="99"/>
      <c r="S408" s="96"/>
      <c r="T408" s="92"/>
      <c r="U408" s="93"/>
      <c r="V408" s="93"/>
      <c r="W408" s="93"/>
    </row>
    <row r="409">
      <c r="A409" s="31"/>
      <c r="B409" s="94"/>
      <c r="C409" s="94"/>
      <c r="D409" s="94"/>
      <c r="E409" s="94"/>
      <c r="F409" s="94"/>
      <c r="G409" s="100"/>
      <c r="H409" s="100"/>
      <c r="I409" s="101"/>
      <c r="J409" s="101"/>
      <c r="K409" s="96"/>
      <c r="L409" s="96"/>
      <c r="M409" s="96"/>
      <c r="N409" s="97"/>
      <c r="O409" s="97"/>
      <c r="P409" s="97"/>
      <c r="Q409" s="98"/>
      <c r="R409" s="99"/>
      <c r="S409" s="96"/>
      <c r="T409" s="92"/>
      <c r="U409" s="93"/>
      <c r="V409" s="93"/>
      <c r="W409" s="93"/>
    </row>
    <row r="410">
      <c r="A410" s="31"/>
      <c r="B410" s="94"/>
      <c r="C410" s="94"/>
      <c r="D410" s="94"/>
      <c r="E410" s="94"/>
      <c r="F410" s="94"/>
      <c r="G410" s="100"/>
      <c r="H410" s="100"/>
      <c r="I410" s="101"/>
      <c r="J410" s="101"/>
      <c r="K410" s="96"/>
      <c r="L410" s="96"/>
      <c r="M410" s="96"/>
      <c r="N410" s="97"/>
      <c r="O410" s="97"/>
      <c r="P410" s="97"/>
      <c r="Q410" s="98"/>
      <c r="R410" s="99"/>
      <c r="S410" s="96"/>
      <c r="T410" s="92"/>
      <c r="U410" s="93"/>
      <c r="V410" s="93"/>
      <c r="W410" s="93"/>
    </row>
    <row r="411">
      <c r="A411" s="31"/>
      <c r="B411" s="94"/>
      <c r="C411" s="94"/>
      <c r="D411" s="94"/>
      <c r="E411" s="94"/>
      <c r="F411" s="94"/>
      <c r="G411" s="100"/>
      <c r="H411" s="100"/>
      <c r="I411" s="101"/>
      <c r="J411" s="101"/>
      <c r="K411" s="96"/>
      <c r="L411" s="96"/>
      <c r="M411" s="96"/>
      <c r="N411" s="97"/>
      <c r="O411" s="97"/>
      <c r="P411" s="97"/>
      <c r="Q411" s="98"/>
      <c r="R411" s="99"/>
      <c r="S411" s="96"/>
      <c r="T411" s="92"/>
      <c r="U411" s="93"/>
      <c r="V411" s="93"/>
      <c r="W411" s="93"/>
    </row>
    <row r="412">
      <c r="A412" s="31"/>
      <c r="B412" s="94"/>
      <c r="C412" s="94"/>
      <c r="D412" s="94"/>
      <c r="E412" s="94"/>
      <c r="F412" s="94"/>
      <c r="G412" s="100"/>
      <c r="H412" s="100"/>
      <c r="I412" s="101"/>
      <c r="J412" s="101"/>
      <c r="K412" s="96"/>
      <c r="L412" s="96"/>
      <c r="M412" s="96"/>
      <c r="N412" s="97"/>
      <c r="O412" s="97"/>
      <c r="P412" s="97"/>
      <c r="Q412" s="98"/>
      <c r="R412" s="99"/>
      <c r="S412" s="96"/>
      <c r="T412" s="92"/>
      <c r="U412" s="93"/>
      <c r="V412" s="93"/>
      <c r="W412" s="93"/>
    </row>
    <row r="413">
      <c r="A413" s="31"/>
      <c r="B413" s="94"/>
      <c r="C413" s="94"/>
      <c r="D413" s="94"/>
      <c r="E413" s="94"/>
      <c r="F413" s="94"/>
      <c r="G413" s="100"/>
      <c r="H413" s="100"/>
      <c r="I413" s="101"/>
      <c r="J413" s="101"/>
      <c r="K413" s="96"/>
      <c r="L413" s="96"/>
      <c r="M413" s="96"/>
      <c r="N413" s="97"/>
      <c r="O413" s="97"/>
      <c r="P413" s="97"/>
      <c r="Q413" s="98"/>
      <c r="R413" s="99"/>
      <c r="S413" s="96"/>
      <c r="T413" s="92"/>
      <c r="U413" s="93"/>
      <c r="V413" s="93"/>
      <c r="W413" s="93"/>
    </row>
    <row r="414">
      <c r="A414" s="31"/>
      <c r="B414" s="94"/>
      <c r="C414" s="94"/>
      <c r="D414" s="94"/>
      <c r="E414" s="94"/>
      <c r="F414" s="94"/>
      <c r="G414" s="100"/>
      <c r="H414" s="100"/>
      <c r="I414" s="101"/>
      <c r="J414" s="101"/>
      <c r="K414" s="96"/>
      <c r="L414" s="96"/>
      <c r="M414" s="96"/>
      <c r="N414" s="97"/>
      <c r="O414" s="97"/>
      <c r="P414" s="97"/>
      <c r="Q414" s="98"/>
      <c r="R414" s="99"/>
      <c r="S414" s="96"/>
      <c r="T414" s="92"/>
      <c r="U414" s="93"/>
      <c r="V414" s="93"/>
      <c r="W414" s="93"/>
    </row>
    <row r="415">
      <c r="A415" s="31"/>
      <c r="B415" s="94"/>
      <c r="C415" s="94"/>
      <c r="D415" s="94"/>
      <c r="E415" s="94"/>
      <c r="F415" s="94"/>
      <c r="G415" s="100"/>
      <c r="H415" s="100"/>
      <c r="I415" s="101"/>
      <c r="J415" s="101"/>
      <c r="K415" s="96"/>
      <c r="L415" s="96"/>
      <c r="M415" s="96"/>
      <c r="N415" s="97"/>
      <c r="O415" s="97"/>
      <c r="P415" s="97"/>
      <c r="Q415" s="98"/>
      <c r="R415" s="99"/>
      <c r="S415" s="96"/>
      <c r="T415" s="92"/>
      <c r="U415" s="93"/>
      <c r="V415" s="93"/>
      <c r="W415" s="93"/>
    </row>
    <row r="416">
      <c r="A416" s="31"/>
      <c r="B416" s="94"/>
      <c r="C416" s="94"/>
      <c r="D416" s="94"/>
      <c r="E416" s="94"/>
      <c r="F416" s="94"/>
      <c r="G416" s="100"/>
      <c r="H416" s="100"/>
      <c r="I416" s="101"/>
      <c r="J416" s="101"/>
      <c r="K416" s="96"/>
      <c r="L416" s="96"/>
      <c r="M416" s="96"/>
      <c r="N416" s="97"/>
      <c r="O416" s="97"/>
      <c r="P416" s="97"/>
      <c r="Q416" s="98"/>
      <c r="R416" s="99"/>
      <c r="S416" s="96"/>
      <c r="T416" s="92"/>
      <c r="U416" s="93"/>
      <c r="V416" s="93"/>
      <c r="W416" s="93"/>
    </row>
    <row r="417">
      <c r="A417" s="31"/>
      <c r="B417" s="94"/>
      <c r="C417" s="94"/>
      <c r="D417" s="94"/>
      <c r="E417" s="94"/>
      <c r="F417" s="94"/>
      <c r="G417" s="100"/>
      <c r="H417" s="100"/>
      <c r="I417" s="101"/>
      <c r="J417" s="101"/>
      <c r="K417" s="96"/>
      <c r="L417" s="96"/>
      <c r="M417" s="96"/>
      <c r="N417" s="97"/>
      <c r="O417" s="97"/>
      <c r="P417" s="97"/>
      <c r="Q417" s="98"/>
      <c r="R417" s="99"/>
      <c r="S417" s="96"/>
      <c r="T417" s="92"/>
      <c r="U417" s="93"/>
      <c r="V417" s="93"/>
      <c r="W417" s="93"/>
    </row>
    <row r="418">
      <c r="A418" s="31"/>
      <c r="B418" s="94"/>
      <c r="C418" s="94"/>
      <c r="D418" s="94"/>
      <c r="E418" s="94"/>
      <c r="F418" s="94"/>
      <c r="G418" s="100"/>
      <c r="H418" s="100"/>
      <c r="I418" s="101"/>
      <c r="J418" s="101"/>
      <c r="K418" s="96"/>
      <c r="L418" s="96"/>
      <c r="M418" s="96"/>
      <c r="N418" s="97"/>
      <c r="O418" s="97"/>
      <c r="P418" s="97"/>
      <c r="Q418" s="98"/>
      <c r="R418" s="99"/>
      <c r="S418" s="96"/>
      <c r="T418" s="92"/>
      <c r="U418" s="93"/>
      <c r="V418" s="93"/>
      <c r="W418" s="93"/>
    </row>
    <row r="419">
      <c r="A419" s="31"/>
      <c r="B419" s="94"/>
      <c r="C419" s="94"/>
      <c r="D419" s="94"/>
      <c r="E419" s="94"/>
      <c r="F419" s="94"/>
      <c r="G419" s="100"/>
      <c r="H419" s="100"/>
      <c r="I419" s="101"/>
      <c r="J419" s="101"/>
      <c r="K419" s="96"/>
      <c r="L419" s="96"/>
      <c r="M419" s="96"/>
      <c r="N419" s="97"/>
      <c r="O419" s="97"/>
      <c r="P419" s="97"/>
      <c r="Q419" s="98"/>
      <c r="R419" s="99"/>
      <c r="S419" s="96"/>
      <c r="T419" s="92"/>
      <c r="U419" s="93"/>
      <c r="V419" s="93"/>
      <c r="W419" s="93"/>
    </row>
    <row r="420">
      <c r="A420" s="31"/>
      <c r="B420" s="94"/>
      <c r="C420" s="94"/>
      <c r="D420" s="94"/>
      <c r="E420" s="94"/>
      <c r="F420" s="94"/>
      <c r="G420" s="100"/>
      <c r="H420" s="100"/>
      <c r="I420" s="101"/>
      <c r="J420" s="101"/>
      <c r="K420" s="96"/>
      <c r="L420" s="96"/>
      <c r="M420" s="96"/>
      <c r="N420" s="97"/>
      <c r="O420" s="97"/>
      <c r="P420" s="97"/>
      <c r="Q420" s="98"/>
      <c r="R420" s="99"/>
      <c r="S420" s="96"/>
      <c r="T420" s="92"/>
      <c r="U420" s="93"/>
      <c r="V420" s="93"/>
      <c r="W420" s="93"/>
    </row>
    <row r="421">
      <c r="A421" s="31"/>
      <c r="B421" s="94"/>
      <c r="C421" s="94"/>
      <c r="D421" s="94"/>
      <c r="E421" s="94"/>
      <c r="F421" s="94"/>
      <c r="G421" s="100"/>
      <c r="H421" s="100"/>
      <c r="I421" s="101"/>
      <c r="J421" s="101"/>
      <c r="K421" s="96"/>
      <c r="L421" s="96"/>
      <c r="M421" s="96"/>
      <c r="N421" s="97"/>
      <c r="O421" s="97"/>
      <c r="P421" s="97"/>
      <c r="Q421" s="98"/>
      <c r="R421" s="99"/>
      <c r="S421" s="96"/>
      <c r="T421" s="92"/>
      <c r="U421" s="93"/>
      <c r="V421" s="93"/>
      <c r="W421" s="93"/>
    </row>
    <row r="422">
      <c r="A422" s="31"/>
      <c r="B422" s="94"/>
      <c r="C422" s="94"/>
      <c r="D422" s="94"/>
      <c r="E422" s="94"/>
      <c r="F422" s="94"/>
      <c r="G422" s="100"/>
      <c r="H422" s="100"/>
      <c r="I422" s="101"/>
      <c r="J422" s="101"/>
      <c r="K422" s="96"/>
      <c r="L422" s="96"/>
      <c r="M422" s="96"/>
      <c r="N422" s="97"/>
      <c r="O422" s="97"/>
      <c r="P422" s="97"/>
      <c r="Q422" s="98"/>
      <c r="R422" s="99"/>
      <c r="S422" s="96"/>
      <c r="T422" s="92"/>
      <c r="U422" s="93"/>
      <c r="V422" s="93"/>
      <c r="W422" s="93"/>
    </row>
    <row r="423">
      <c r="A423" s="31"/>
      <c r="B423" s="94"/>
      <c r="C423" s="94"/>
      <c r="D423" s="94"/>
      <c r="E423" s="94"/>
      <c r="F423" s="94"/>
      <c r="G423" s="100"/>
      <c r="H423" s="100"/>
      <c r="I423" s="101"/>
      <c r="J423" s="101"/>
      <c r="K423" s="96"/>
      <c r="L423" s="96"/>
      <c r="M423" s="96"/>
      <c r="N423" s="97"/>
      <c r="O423" s="97"/>
      <c r="P423" s="97"/>
      <c r="Q423" s="98"/>
      <c r="R423" s="99"/>
      <c r="S423" s="96"/>
      <c r="T423" s="92"/>
      <c r="U423" s="93"/>
      <c r="V423" s="93"/>
      <c r="W423" s="93"/>
    </row>
    <row r="424">
      <c r="A424" s="31"/>
      <c r="B424" s="94"/>
      <c r="C424" s="94"/>
      <c r="D424" s="94"/>
      <c r="E424" s="94"/>
      <c r="F424" s="94"/>
      <c r="G424" s="100"/>
      <c r="H424" s="100"/>
      <c r="I424" s="101"/>
      <c r="J424" s="101"/>
      <c r="K424" s="96"/>
      <c r="L424" s="96"/>
      <c r="M424" s="96"/>
      <c r="N424" s="97"/>
      <c r="O424" s="97"/>
      <c r="P424" s="97"/>
      <c r="Q424" s="98"/>
      <c r="R424" s="99"/>
      <c r="S424" s="96"/>
      <c r="T424" s="92"/>
      <c r="U424" s="93"/>
      <c r="V424" s="93"/>
      <c r="W424" s="93"/>
    </row>
    <row r="425">
      <c r="A425" s="31"/>
      <c r="B425" s="94"/>
      <c r="C425" s="94"/>
      <c r="D425" s="94"/>
      <c r="E425" s="94"/>
      <c r="F425" s="94"/>
      <c r="G425" s="100"/>
      <c r="H425" s="100"/>
      <c r="I425" s="101"/>
      <c r="J425" s="101"/>
      <c r="K425" s="96"/>
      <c r="L425" s="96"/>
      <c r="M425" s="96"/>
      <c r="N425" s="97"/>
      <c r="O425" s="97"/>
      <c r="P425" s="97"/>
      <c r="Q425" s="98"/>
      <c r="R425" s="99"/>
      <c r="S425" s="96"/>
      <c r="T425" s="92"/>
      <c r="U425" s="93"/>
      <c r="V425" s="93"/>
      <c r="W425" s="93"/>
    </row>
    <row r="426">
      <c r="A426" s="31"/>
      <c r="B426" s="94"/>
      <c r="C426" s="94"/>
      <c r="D426" s="94"/>
      <c r="E426" s="94"/>
      <c r="F426" s="94"/>
      <c r="G426" s="100"/>
      <c r="H426" s="100"/>
      <c r="I426" s="101"/>
      <c r="J426" s="101"/>
      <c r="K426" s="96"/>
      <c r="L426" s="96"/>
      <c r="M426" s="96"/>
      <c r="N426" s="97"/>
      <c r="O426" s="97"/>
      <c r="P426" s="97"/>
      <c r="Q426" s="98"/>
      <c r="R426" s="99"/>
      <c r="S426" s="96"/>
      <c r="T426" s="92"/>
      <c r="U426" s="93"/>
      <c r="V426" s="93"/>
      <c r="W426" s="93"/>
    </row>
    <row r="427">
      <c r="A427" s="31"/>
      <c r="B427" s="94"/>
      <c r="C427" s="94"/>
      <c r="D427" s="94"/>
      <c r="E427" s="94"/>
      <c r="F427" s="94"/>
      <c r="G427" s="100"/>
      <c r="H427" s="100"/>
      <c r="I427" s="101"/>
      <c r="J427" s="101"/>
      <c r="K427" s="96"/>
      <c r="L427" s="96"/>
      <c r="M427" s="96"/>
      <c r="N427" s="97"/>
      <c r="O427" s="97"/>
      <c r="P427" s="97"/>
      <c r="Q427" s="98"/>
      <c r="R427" s="99"/>
      <c r="S427" s="96"/>
      <c r="T427" s="92"/>
      <c r="U427" s="93"/>
      <c r="V427" s="93"/>
      <c r="W427" s="93"/>
    </row>
    <row r="428">
      <c r="A428" s="31"/>
      <c r="B428" s="94"/>
      <c r="C428" s="94"/>
      <c r="D428" s="94"/>
      <c r="E428" s="94"/>
      <c r="F428" s="94"/>
      <c r="G428" s="100"/>
      <c r="H428" s="100"/>
      <c r="I428" s="101"/>
      <c r="J428" s="101"/>
      <c r="K428" s="96"/>
      <c r="L428" s="96"/>
      <c r="M428" s="96"/>
      <c r="N428" s="97"/>
      <c r="O428" s="97"/>
      <c r="P428" s="97"/>
      <c r="Q428" s="98"/>
      <c r="R428" s="99"/>
      <c r="S428" s="96"/>
      <c r="T428" s="92"/>
      <c r="U428" s="93"/>
      <c r="V428" s="93"/>
      <c r="W428" s="93"/>
    </row>
    <row r="429">
      <c r="A429" s="31"/>
      <c r="B429" s="94"/>
      <c r="C429" s="94"/>
      <c r="D429" s="94"/>
      <c r="E429" s="94"/>
      <c r="F429" s="94"/>
      <c r="G429" s="100"/>
      <c r="H429" s="100"/>
      <c r="I429" s="101"/>
      <c r="J429" s="101"/>
      <c r="K429" s="96"/>
      <c r="L429" s="96"/>
      <c r="M429" s="96"/>
      <c r="N429" s="97"/>
      <c r="O429" s="97"/>
      <c r="P429" s="97"/>
      <c r="Q429" s="98"/>
      <c r="R429" s="99"/>
      <c r="S429" s="96"/>
      <c r="T429" s="92"/>
      <c r="U429" s="93"/>
      <c r="V429" s="93"/>
      <c r="W429" s="93"/>
    </row>
    <row r="430">
      <c r="A430" s="31"/>
      <c r="B430" s="94"/>
      <c r="C430" s="94"/>
      <c r="D430" s="94"/>
      <c r="E430" s="94"/>
      <c r="F430" s="94"/>
      <c r="G430" s="100"/>
      <c r="H430" s="100"/>
      <c r="I430" s="101"/>
      <c r="J430" s="101"/>
      <c r="K430" s="96"/>
      <c r="L430" s="96"/>
      <c r="M430" s="96"/>
      <c r="N430" s="97"/>
      <c r="O430" s="97"/>
      <c r="P430" s="97"/>
      <c r="Q430" s="98"/>
      <c r="R430" s="99"/>
      <c r="S430" s="96"/>
      <c r="T430" s="92"/>
      <c r="U430" s="93"/>
      <c r="V430" s="93"/>
      <c r="W430" s="93"/>
    </row>
    <row r="431">
      <c r="A431" s="31"/>
      <c r="B431" s="94"/>
      <c r="C431" s="94"/>
      <c r="D431" s="94"/>
      <c r="E431" s="94"/>
      <c r="F431" s="94"/>
      <c r="G431" s="100"/>
      <c r="H431" s="100"/>
      <c r="I431" s="101"/>
      <c r="J431" s="101"/>
      <c r="K431" s="96"/>
      <c r="L431" s="96"/>
      <c r="M431" s="96"/>
      <c r="N431" s="97"/>
      <c r="O431" s="97"/>
      <c r="P431" s="97"/>
      <c r="Q431" s="98"/>
      <c r="R431" s="99"/>
      <c r="S431" s="96"/>
      <c r="T431" s="92"/>
      <c r="U431" s="93"/>
      <c r="V431" s="93"/>
      <c r="W431" s="93"/>
    </row>
    <row r="432">
      <c r="A432" s="31"/>
      <c r="B432" s="94"/>
      <c r="C432" s="94"/>
      <c r="D432" s="94"/>
      <c r="E432" s="94"/>
      <c r="F432" s="94"/>
      <c r="G432" s="100"/>
      <c r="H432" s="100"/>
      <c r="I432" s="101"/>
      <c r="J432" s="101"/>
      <c r="K432" s="96"/>
      <c r="L432" s="96"/>
      <c r="M432" s="96"/>
      <c r="N432" s="97"/>
      <c r="O432" s="97"/>
      <c r="P432" s="97"/>
      <c r="Q432" s="98"/>
      <c r="R432" s="99"/>
      <c r="S432" s="96"/>
      <c r="T432" s="92"/>
      <c r="U432" s="93"/>
      <c r="V432" s="93"/>
      <c r="W432" s="93"/>
    </row>
    <row r="433">
      <c r="A433" s="31"/>
      <c r="B433" s="94"/>
      <c r="C433" s="94"/>
      <c r="D433" s="94"/>
      <c r="E433" s="94"/>
      <c r="F433" s="94"/>
      <c r="G433" s="100"/>
      <c r="H433" s="100"/>
      <c r="I433" s="101"/>
      <c r="J433" s="101"/>
      <c r="K433" s="96"/>
      <c r="L433" s="96"/>
      <c r="M433" s="96"/>
      <c r="N433" s="97"/>
      <c r="O433" s="97"/>
      <c r="P433" s="97"/>
      <c r="Q433" s="98"/>
      <c r="R433" s="99"/>
      <c r="S433" s="96"/>
      <c r="T433" s="92"/>
      <c r="U433" s="93"/>
      <c r="V433" s="93"/>
      <c r="W433" s="93"/>
    </row>
    <row r="434">
      <c r="A434" s="31"/>
      <c r="B434" s="94"/>
      <c r="C434" s="94"/>
      <c r="D434" s="94"/>
      <c r="E434" s="94"/>
      <c r="F434" s="94"/>
      <c r="G434" s="100"/>
      <c r="H434" s="100"/>
      <c r="I434" s="101"/>
      <c r="J434" s="101"/>
      <c r="K434" s="96"/>
      <c r="L434" s="96"/>
      <c r="M434" s="96"/>
      <c r="N434" s="97"/>
      <c r="O434" s="97"/>
      <c r="P434" s="97"/>
      <c r="Q434" s="98"/>
      <c r="R434" s="99"/>
      <c r="S434" s="96"/>
      <c r="T434" s="92"/>
      <c r="U434" s="93"/>
      <c r="V434" s="93"/>
      <c r="W434" s="93"/>
    </row>
    <row r="435">
      <c r="A435" s="31"/>
      <c r="B435" s="94"/>
      <c r="C435" s="94"/>
      <c r="D435" s="94"/>
      <c r="E435" s="94"/>
      <c r="F435" s="94"/>
      <c r="G435" s="100"/>
      <c r="H435" s="100"/>
      <c r="I435" s="101"/>
      <c r="J435" s="101"/>
      <c r="K435" s="96"/>
      <c r="L435" s="96"/>
      <c r="M435" s="96"/>
      <c r="N435" s="97"/>
      <c r="O435" s="97"/>
      <c r="P435" s="97"/>
      <c r="Q435" s="98"/>
      <c r="R435" s="99"/>
      <c r="S435" s="96"/>
      <c r="T435" s="92"/>
      <c r="U435" s="93"/>
      <c r="V435" s="93"/>
      <c r="W435" s="93"/>
    </row>
    <row r="436">
      <c r="A436" s="31"/>
      <c r="B436" s="94"/>
      <c r="C436" s="94"/>
      <c r="D436" s="94"/>
      <c r="E436" s="94"/>
      <c r="F436" s="94"/>
      <c r="G436" s="100"/>
      <c r="H436" s="100"/>
      <c r="I436" s="101"/>
      <c r="J436" s="101"/>
      <c r="K436" s="96"/>
      <c r="L436" s="96"/>
      <c r="M436" s="96"/>
      <c r="N436" s="97"/>
      <c r="O436" s="97"/>
      <c r="P436" s="97"/>
      <c r="Q436" s="98"/>
      <c r="R436" s="99"/>
      <c r="S436" s="96"/>
      <c r="T436" s="92"/>
      <c r="U436" s="93"/>
      <c r="V436" s="93"/>
      <c r="W436" s="93"/>
    </row>
    <row r="437">
      <c r="A437" s="31"/>
      <c r="B437" s="94"/>
      <c r="C437" s="94"/>
      <c r="D437" s="94"/>
      <c r="E437" s="94"/>
      <c r="F437" s="94"/>
      <c r="G437" s="100"/>
      <c r="H437" s="100"/>
      <c r="I437" s="101"/>
      <c r="J437" s="101"/>
      <c r="K437" s="96"/>
      <c r="L437" s="96"/>
      <c r="M437" s="96"/>
      <c r="N437" s="97"/>
      <c r="O437" s="97"/>
      <c r="P437" s="97"/>
      <c r="Q437" s="98"/>
      <c r="R437" s="99"/>
      <c r="S437" s="96"/>
      <c r="T437" s="92"/>
      <c r="U437" s="93"/>
      <c r="V437" s="93"/>
      <c r="W437" s="93"/>
    </row>
    <row r="438">
      <c r="A438" s="31"/>
      <c r="B438" s="94"/>
      <c r="C438" s="94"/>
      <c r="D438" s="94"/>
      <c r="E438" s="94"/>
      <c r="F438" s="94"/>
      <c r="G438" s="100"/>
      <c r="H438" s="100"/>
      <c r="I438" s="101"/>
      <c r="J438" s="101"/>
      <c r="K438" s="96"/>
      <c r="L438" s="96"/>
      <c r="M438" s="96"/>
      <c r="N438" s="97"/>
      <c r="O438" s="97"/>
      <c r="P438" s="97"/>
      <c r="Q438" s="98"/>
      <c r="R438" s="99"/>
      <c r="S438" s="96"/>
      <c r="T438" s="92"/>
      <c r="U438" s="93"/>
      <c r="V438" s="93"/>
      <c r="W438" s="93"/>
    </row>
    <row r="439">
      <c r="A439" s="31"/>
      <c r="B439" s="94"/>
      <c r="C439" s="94"/>
      <c r="D439" s="94"/>
      <c r="E439" s="94"/>
      <c r="F439" s="94"/>
      <c r="G439" s="100"/>
      <c r="H439" s="100"/>
      <c r="I439" s="101"/>
      <c r="J439" s="101"/>
      <c r="K439" s="96"/>
      <c r="L439" s="96"/>
      <c r="M439" s="96"/>
      <c r="N439" s="97"/>
      <c r="O439" s="97"/>
      <c r="P439" s="97"/>
      <c r="Q439" s="98"/>
      <c r="R439" s="99"/>
      <c r="S439" s="96"/>
      <c r="T439" s="92"/>
      <c r="U439" s="93"/>
      <c r="V439" s="93"/>
      <c r="W439" s="93"/>
    </row>
    <row r="440">
      <c r="A440" s="31"/>
      <c r="B440" s="94"/>
      <c r="C440" s="94"/>
      <c r="D440" s="94"/>
      <c r="E440" s="94"/>
      <c r="F440" s="94"/>
      <c r="G440" s="100"/>
      <c r="H440" s="100"/>
      <c r="I440" s="101"/>
      <c r="J440" s="101"/>
      <c r="K440" s="96"/>
      <c r="L440" s="96"/>
      <c r="M440" s="96"/>
      <c r="N440" s="97"/>
      <c r="O440" s="97"/>
      <c r="P440" s="97"/>
      <c r="Q440" s="98"/>
      <c r="R440" s="99"/>
      <c r="S440" s="96"/>
      <c r="T440" s="92"/>
      <c r="U440" s="93"/>
      <c r="V440" s="93"/>
      <c r="W440" s="93"/>
    </row>
    <row r="441">
      <c r="A441" s="31"/>
      <c r="B441" s="94"/>
      <c r="C441" s="94"/>
      <c r="D441" s="94"/>
      <c r="E441" s="94"/>
      <c r="F441" s="94"/>
      <c r="G441" s="100"/>
      <c r="H441" s="100"/>
      <c r="I441" s="101"/>
      <c r="J441" s="101"/>
      <c r="K441" s="96"/>
      <c r="L441" s="96"/>
      <c r="M441" s="96"/>
      <c r="N441" s="97"/>
      <c r="O441" s="97"/>
      <c r="P441" s="97"/>
      <c r="Q441" s="98"/>
      <c r="R441" s="99"/>
      <c r="S441" s="96"/>
      <c r="T441" s="92"/>
      <c r="U441" s="93"/>
      <c r="V441" s="93"/>
      <c r="W441" s="93"/>
    </row>
    <row r="442">
      <c r="A442" s="31"/>
      <c r="B442" s="94"/>
      <c r="C442" s="94"/>
      <c r="D442" s="94"/>
      <c r="E442" s="94"/>
      <c r="F442" s="94"/>
      <c r="G442" s="100"/>
      <c r="H442" s="100"/>
      <c r="I442" s="101"/>
      <c r="J442" s="101"/>
      <c r="K442" s="96"/>
      <c r="L442" s="96"/>
      <c r="M442" s="96"/>
      <c r="N442" s="97"/>
      <c r="O442" s="97"/>
      <c r="P442" s="97"/>
      <c r="Q442" s="98"/>
      <c r="R442" s="99"/>
      <c r="S442" s="96"/>
      <c r="T442" s="92"/>
      <c r="U442" s="93"/>
      <c r="V442" s="93"/>
      <c r="W442" s="93"/>
    </row>
    <row r="443">
      <c r="A443" s="31"/>
      <c r="B443" s="94"/>
      <c r="C443" s="94"/>
      <c r="D443" s="94"/>
      <c r="E443" s="94"/>
      <c r="F443" s="94"/>
      <c r="G443" s="100"/>
      <c r="H443" s="100"/>
      <c r="I443" s="101"/>
      <c r="J443" s="101"/>
      <c r="K443" s="96"/>
      <c r="L443" s="96"/>
      <c r="M443" s="96"/>
      <c r="N443" s="97"/>
      <c r="O443" s="97"/>
      <c r="P443" s="97"/>
      <c r="Q443" s="98"/>
      <c r="R443" s="99"/>
      <c r="S443" s="96"/>
      <c r="T443" s="92"/>
      <c r="U443" s="93"/>
      <c r="V443" s="93"/>
      <c r="W443" s="93"/>
    </row>
    <row r="444">
      <c r="A444" s="31"/>
      <c r="B444" s="94"/>
      <c r="C444" s="94"/>
      <c r="D444" s="94"/>
      <c r="E444" s="94"/>
      <c r="F444" s="94"/>
      <c r="G444" s="100"/>
      <c r="H444" s="100"/>
      <c r="I444" s="101"/>
      <c r="J444" s="101"/>
      <c r="K444" s="96"/>
      <c r="L444" s="96"/>
      <c r="M444" s="96"/>
      <c r="N444" s="97"/>
      <c r="O444" s="97"/>
      <c r="P444" s="97"/>
      <c r="Q444" s="98"/>
      <c r="R444" s="99"/>
      <c r="S444" s="96"/>
      <c r="T444" s="92"/>
      <c r="U444" s="93"/>
      <c r="V444" s="93"/>
      <c r="W444" s="93"/>
    </row>
    <row r="445">
      <c r="A445" s="31"/>
      <c r="B445" s="94"/>
      <c r="C445" s="94"/>
      <c r="D445" s="94"/>
      <c r="E445" s="94"/>
      <c r="F445" s="94"/>
      <c r="G445" s="100"/>
      <c r="H445" s="100"/>
      <c r="I445" s="101"/>
      <c r="J445" s="101"/>
      <c r="K445" s="96"/>
      <c r="L445" s="96"/>
      <c r="M445" s="96"/>
      <c r="N445" s="97"/>
      <c r="O445" s="97"/>
      <c r="P445" s="97"/>
      <c r="Q445" s="98"/>
      <c r="R445" s="99"/>
      <c r="S445" s="96"/>
      <c r="T445" s="92"/>
      <c r="U445" s="93"/>
      <c r="V445" s="93"/>
      <c r="W445" s="93"/>
    </row>
    <row r="446">
      <c r="A446" s="31"/>
      <c r="B446" s="94"/>
      <c r="C446" s="94"/>
      <c r="D446" s="94"/>
      <c r="E446" s="94"/>
      <c r="F446" s="94"/>
      <c r="G446" s="100"/>
      <c r="H446" s="100"/>
      <c r="I446" s="101"/>
      <c r="J446" s="101"/>
      <c r="K446" s="96"/>
      <c r="L446" s="96"/>
      <c r="M446" s="96"/>
      <c r="N446" s="97"/>
      <c r="O446" s="97"/>
      <c r="P446" s="97"/>
      <c r="Q446" s="98"/>
      <c r="R446" s="99"/>
      <c r="S446" s="96"/>
      <c r="T446" s="92"/>
      <c r="U446" s="93"/>
      <c r="V446" s="93"/>
      <c r="W446" s="93"/>
    </row>
    <row r="447">
      <c r="A447" s="31"/>
      <c r="B447" s="94"/>
      <c r="C447" s="94"/>
      <c r="D447" s="94"/>
      <c r="E447" s="94"/>
      <c r="F447" s="94"/>
      <c r="G447" s="100"/>
      <c r="H447" s="100"/>
      <c r="I447" s="101"/>
      <c r="J447" s="101"/>
      <c r="K447" s="96"/>
      <c r="L447" s="96"/>
      <c r="M447" s="96"/>
      <c r="N447" s="97"/>
      <c r="O447" s="97"/>
      <c r="P447" s="97"/>
      <c r="Q447" s="98"/>
      <c r="R447" s="99"/>
      <c r="S447" s="96"/>
      <c r="T447" s="92"/>
      <c r="U447" s="93"/>
      <c r="V447" s="93"/>
      <c r="W447" s="93"/>
    </row>
    <row r="448">
      <c r="A448" s="31"/>
      <c r="B448" s="94"/>
      <c r="C448" s="94"/>
      <c r="D448" s="94"/>
      <c r="E448" s="94"/>
      <c r="F448" s="94"/>
      <c r="G448" s="100"/>
      <c r="H448" s="100"/>
      <c r="I448" s="101"/>
      <c r="J448" s="101"/>
      <c r="K448" s="96"/>
      <c r="L448" s="96"/>
      <c r="M448" s="96"/>
      <c r="N448" s="97"/>
      <c r="O448" s="97"/>
      <c r="P448" s="97"/>
      <c r="Q448" s="98"/>
      <c r="R448" s="99"/>
      <c r="S448" s="96"/>
      <c r="T448" s="92"/>
      <c r="U448" s="93"/>
      <c r="V448" s="93"/>
      <c r="W448" s="93"/>
    </row>
    <row r="449">
      <c r="A449" s="31"/>
      <c r="B449" s="94"/>
      <c r="C449" s="94"/>
      <c r="D449" s="94"/>
      <c r="E449" s="94"/>
      <c r="F449" s="94"/>
      <c r="G449" s="100"/>
      <c r="H449" s="100"/>
      <c r="I449" s="101"/>
      <c r="J449" s="101"/>
      <c r="K449" s="96"/>
      <c r="L449" s="96"/>
      <c r="M449" s="96"/>
      <c r="N449" s="97"/>
      <c r="O449" s="97"/>
      <c r="P449" s="97"/>
      <c r="Q449" s="98"/>
      <c r="R449" s="99"/>
      <c r="S449" s="96"/>
      <c r="T449" s="92"/>
      <c r="U449" s="93"/>
      <c r="V449" s="93"/>
      <c r="W449" s="93"/>
    </row>
    <row r="450">
      <c r="A450" s="31"/>
      <c r="B450" s="94"/>
      <c r="C450" s="94"/>
      <c r="D450" s="94"/>
      <c r="E450" s="94"/>
      <c r="F450" s="94"/>
      <c r="G450" s="100"/>
      <c r="H450" s="100"/>
      <c r="I450" s="101"/>
      <c r="J450" s="101"/>
      <c r="K450" s="96"/>
      <c r="L450" s="96"/>
      <c r="M450" s="96"/>
      <c r="N450" s="97"/>
      <c r="O450" s="97"/>
      <c r="P450" s="97"/>
      <c r="Q450" s="98"/>
      <c r="R450" s="99"/>
      <c r="S450" s="96"/>
      <c r="T450" s="92"/>
      <c r="U450" s="93"/>
      <c r="V450" s="93"/>
      <c r="W450" s="93"/>
    </row>
    <row r="451">
      <c r="A451" s="31"/>
      <c r="B451" s="94"/>
      <c r="C451" s="94"/>
      <c r="D451" s="94"/>
      <c r="E451" s="94"/>
      <c r="F451" s="94"/>
      <c r="G451" s="100"/>
      <c r="H451" s="100"/>
      <c r="I451" s="101"/>
      <c r="J451" s="101"/>
      <c r="K451" s="96"/>
      <c r="L451" s="96"/>
      <c r="M451" s="96"/>
      <c r="N451" s="97"/>
      <c r="O451" s="97"/>
      <c r="P451" s="97"/>
      <c r="Q451" s="98"/>
      <c r="R451" s="99"/>
      <c r="S451" s="96"/>
      <c r="T451" s="92"/>
      <c r="U451" s="93"/>
      <c r="V451" s="93"/>
      <c r="W451" s="93"/>
    </row>
    <row r="452">
      <c r="A452" s="31"/>
      <c r="B452" s="94"/>
      <c r="C452" s="94"/>
      <c r="D452" s="94"/>
      <c r="E452" s="94"/>
      <c r="F452" s="94"/>
      <c r="G452" s="100"/>
      <c r="H452" s="100"/>
      <c r="I452" s="101"/>
      <c r="J452" s="101"/>
      <c r="K452" s="96"/>
      <c r="L452" s="96"/>
      <c r="M452" s="96"/>
      <c r="N452" s="97"/>
      <c r="O452" s="97"/>
      <c r="P452" s="97"/>
      <c r="Q452" s="98"/>
      <c r="R452" s="99"/>
      <c r="S452" s="96"/>
      <c r="T452" s="92"/>
      <c r="U452" s="93"/>
      <c r="V452" s="93"/>
      <c r="W452" s="93"/>
    </row>
    <row r="453">
      <c r="A453" s="31"/>
      <c r="B453" s="94"/>
      <c r="C453" s="94"/>
      <c r="D453" s="94"/>
      <c r="E453" s="94"/>
      <c r="F453" s="94"/>
      <c r="G453" s="100"/>
      <c r="H453" s="100"/>
      <c r="I453" s="101"/>
      <c r="J453" s="101"/>
      <c r="K453" s="96"/>
      <c r="L453" s="96"/>
      <c r="M453" s="96"/>
      <c r="N453" s="97"/>
      <c r="O453" s="97"/>
      <c r="P453" s="97"/>
      <c r="Q453" s="98"/>
      <c r="R453" s="99"/>
      <c r="S453" s="96"/>
      <c r="T453" s="92"/>
      <c r="U453" s="93"/>
      <c r="V453" s="93"/>
      <c r="W453" s="93"/>
    </row>
    <row r="454">
      <c r="A454" s="31"/>
      <c r="B454" s="94"/>
      <c r="C454" s="94"/>
      <c r="D454" s="94"/>
      <c r="E454" s="94"/>
      <c r="F454" s="94"/>
      <c r="G454" s="100"/>
      <c r="H454" s="100"/>
      <c r="I454" s="101"/>
      <c r="J454" s="101"/>
      <c r="K454" s="96"/>
      <c r="L454" s="96"/>
      <c r="M454" s="96"/>
      <c r="N454" s="97"/>
      <c r="O454" s="97"/>
      <c r="P454" s="97"/>
      <c r="Q454" s="98"/>
      <c r="R454" s="99"/>
      <c r="S454" s="96"/>
      <c r="T454" s="92"/>
      <c r="U454" s="93"/>
      <c r="V454" s="93"/>
      <c r="W454" s="93"/>
    </row>
    <row r="455">
      <c r="A455" s="31"/>
      <c r="B455" s="94"/>
      <c r="C455" s="94"/>
      <c r="D455" s="94"/>
      <c r="E455" s="94"/>
      <c r="F455" s="94"/>
      <c r="G455" s="100"/>
      <c r="H455" s="100"/>
      <c r="I455" s="101"/>
      <c r="J455" s="101"/>
      <c r="K455" s="96"/>
      <c r="L455" s="96"/>
      <c r="M455" s="96"/>
      <c r="N455" s="97"/>
      <c r="O455" s="97"/>
      <c r="P455" s="97"/>
      <c r="Q455" s="98"/>
      <c r="R455" s="99"/>
      <c r="S455" s="96"/>
      <c r="T455" s="92"/>
      <c r="U455" s="93"/>
      <c r="V455" s="93"/>
      <c r="W455" s="93"/>
    </row>
    <row r="456">
      <c r="A456" s="31"/>
      <c r="B456" s="94"/>
      <c r="C456" s="94"/>
      <c r="D456" s="94"/>
      <c r="E456" s="94"/>
      <c r="F456" s="94"/>
      <c r="G456" s="100"/>
      <c r="H456" s="100"/>
      <c r="I456" s="101"/>
      <c r="J456" s="101"/>
      <c r="K456" s="96"/>
      <c r="L456" s="96"/>
      <c r="M456" s="96"/>
      <c r="N456" s="97"/>
      <c r="O456" s="97"/>
      <c r="P456" s="97"/>
      <c r="Q456" s="98"/>
      <c r="R456" s="99"/>
      <c r="S456" s="96"/>
      <c r="T456" s="92"/>
      <c r="U456" s="93"/>
      <c r="V456" s="93"/>
      <c r="W456" s="93"/>
    </row>
    <row r="457">
      <c r="A457" s="31"/>
      <c r="B457" s="94"/>
      <c r="C457" s="94"/>
      <c r="D457" s="94"/>
      <c r="E457" s="94"/>
      <c r="F457" s="94"/>
      <c r="G457" s="100"/>
      <c r="H457" s="100"/>
      <c r="I457" s="101"/>
      <c r="J457" s="101"/>
      <c r="K457" s="96"/>
      <c r="L457" s="96"/>
      <c r="M457" s="96"/>
      <c r="N457" s="97"/>
      <c r="O457" s="97"/>
      <c r="P457" s="97"/>
      <c r="Q457" s="98"/>
      <c r="R457" s="99"/>
      <c r="S457" s="96"/>
      <c r="T457" s="92"/>
      <c r="U457" s="93"/>
      <c r="V457" s="93"/>
      <c r="W457" s="93"/>
    </row>
    <row r="458">
      <c r="A458" s="31"/>
      <c r="B458" s="94"/>
      <c r="C458" s="94"/>
      <c r="D458" s="94"/>
      <c r="E458" s="94"/>
      <c r="F458" s="94"/>
      <c r="G458" s="100"/>
      <c r="H458" s="100"/>
      <c r="I458" s="101"/>
      <c r="J458" s="101"/>
      <c r="K458" s="96"/>
      <c r="L458" s="96"/>
      <c r="M458" s="96"/>
      <c r="N458" s="97"/>
      <c r="O458" s="97"/>
      <c r="P458" s="97"/>
      <c r="Q458" s="98"/>
      <c r="R458" s="99"/>
      <c r="S458" s="96"/>
      <c r="T458" s="92"/>
      <c r="U458" s="93"/>
      <c r="V458" s="93"/>
      <c r="W458" s="93"/>
    </row>
    <row r="459">
      <c r="A459" s="31"/>
      <c r="B459" s="94"/>
      <c r="C459" s="94"/>
      <c r="D459" s="94"/>
      <c r="E459" s="94"/>
      <c r="F459" s="94"/>
      <c r="G459" s="100"/>
      <c r="H459" s="100"/>
      <c r="I459" s="101"/>
      <c r="J459" s="101"/>
      <c r="K459" s="96"/>
      <c r="L459" s="96"/>
      <c r="M459" s="96"/>
      <c r="N459" s="97"/>
      <c r="O459" s="97"/>
      <c r="P459" s="97"/>
      <c r="Q459" s="98"/>
      <c r="R459" s="99"/>
      <c r="S459" s="96"/>
      <c r="T459" s="92"/>
      <c r="U459" s="93"/>
      <c r="V459" s="93"/>
      <c r="W459" s="93"/>
    </row>
    <row r="460">
      <c r="A460" s="31"/>
      <c r="B460" s="94"/>
      <c r="C460" s="94"/>
      <c r="D460" s="94"/>
      <c r="E460" s="94"/>
      <c r="F460" s="94"/>
      <c r="G460" s="100"/>
      <c r="H460" s="100"/>
      <c r="I460" s="101"/>
      <c r="J460" s="101"/>
      <c r="K460" s="96"/>
      <c r="L460" s="96"/>
      <c r="M460" s="96"/>
      <c r="N460" s="97"/>
      <c r="O460" s="97"/>
      <c r="P460" s="97"/>
      <c r="Q460" s="98"/>
      <c r="R460" s="99"/>
      <c r="S460" s="96"/>
      <c r="T460" s="92"/>
      <c r="U460" s="93"/>
      <c r="V460" s="93"/>
      <c r="W460" s="93"/>
    </row>
    <row r="461">
      <c r="A461" s="31"/>
      <c r="B461" s="94"/>
      <c r="C461" s="94"/>
      <c r="D461" s="94"/>
      <c r="E461" s="94"/>
      <c r="F461" s="94"/>
      <c r="G461" s="100"/>
      <c r="H461" s="100"/>
      <c r="I461" s="101"/>
      <c r="J461" s="101"/>
      <c r="K461" s="96"/>
      <c r="L461" s="96"/>
      <c r="M461" s="96"/>
      <c r="N461" s="97"/>
      <c r="O461" s="97"/>
      <c r="P461" s="97"/>
      <c r="Q461" s="98"/>
      <c r="R461" s="99"/>
      <c r="S461" s="96"/>
      <c r="T461" s="92"/>
      <c r="U461" s="93"/>
      <c r="V461" s="93"/>
      <c r="W461" s="93"/>
    </row>
    <row r="462">
      <c r="A462" s="31"/>
      <c r="B462" s="94"/>
      <c r="C462" s="94"/>
      <c r="D462" s="94"/>
      <c r="E462" s="94"/>
      <c r="F462" s="94"/>
      <c r="G462" s="100"/>
      <c r="H462" s="100"/>
      <c r="I462" s="101"/>
      <c r="J462" s="101"/>
      <c r="K462" s="96"/>
      <c r="L462" s="96"/>
      <c r="M462" s="96"/>
      <c r="N462" s="97"/>
      <c r="O462" s="97"/>
      <c r="P462" s="97"/>
      <c r="Q462" s="98"/>
      <c r="R462" s="99"/>
      <c r="S462" s="96"/>
      <c r="T462" s="92"/>
      <c r="U462" s="93"/>
      <c r="V462" s="93"/>
      <c r="W462" s="93"/>
    </row>
    <row r="463">
      <c r="A463" s="31"/>
      <c r="B463" s="94"/>
      <c r="C463" s="94"/>
      <c r="D463" s="94"/>
      <c r="E463" s="94"/>
      <c r="F463" s="94"/>
      <c r="G463" s="100"/>
      <c r="H463" s="100"/>
      <c r="I463" s="101"/>
      <c r="J463" s="101"/>
      <c r="K463" s="96"/>
      <c r="L463" s="96"/>
      <c r="M463" s="96"/>
      <c r="N463" s="97"/>
      <c r="O463" s="97"/>
      <c r="P463" s="97"/>
      <c r="Q463" s="98"/>
      <c r="R463" s="99"/>
      <c r="S463" s="96"/>
      <c r="T463" s="92"/>
      <c r="U463" s="93"/>
      <c r="V463" s="93"/>
      <c r="W463" s="93"/>
    </row>
    <row r="464">
      <c r="A464" s="31"/>
      <c r="B464" s="94"/>
      <c r="C464" s="94"/>
      <c r="D464" s="94"/>
      <c r="E464" s="94"/>
      <c r="F464" s="94"/>
      <c r="G464" s="100"/>
      <c r="H464" s="100"/>
      <c r="I464" s="101"/>
      <c r="J464" s="101"/>
      <c r="K464" s="96"/>
      <c r="L464" s="96"/>
      <c r="M464" s="96"/>
      <c r="N464" s="97"/>
      <c r="O464" s="97"/>
      <c r="P464" s="97"/>
      <c r="Q464" s="98"/>
      <c r="R464" s="99"/>
      <c r="S464" s="96"/>
      <c r="T464" s="92"/>
      <c r="U464" s="93"/>
      <c r="V464" s="93"/>
      <c r="W464" s="93"/>
    </row>
    <row r="465">
      <c r="A465" s="31"/>
      <c r="B465" s="94"/>
      <c r="C465" s="94"/>
      <c r="D465" s="94"/>
      <c r="E465" s="94"/>
      <c r="F465" s="94"/>
      <c r="G465" s="100"/>
      <c r="H465" s="100"/>
      <c r="I465" s="101"/>
      <c r="J465" s="101"/>
      <c r="K465" s="96"/>
      <c r="L465" s="96"/>
      <c r="M465" s="96"/>
      <c r="N465" s="97"/>
      <c r="O465" s="97"/>
      <c r="P465" s="97"/>
      <c r="Q465" s="98"/>
      <c r="R465" s="99"/>
      <c r="S465" s="96"/>
      <c r="T465" s="92"/>
      <c r="U465" s="93"/>
      <c r="V465" s="93"/>
      <c r="W465" s="93"/>
    </row>
    <row r="466">
      <c r="A466" s="31"/>
      <c r="B466" s="94"/>
      <c r="C466" s="94"/>
      <c r="D466" s="94"/>
      <c r="E466" s="94"/>
      <c r="F466" s="94"/>
      <c r="G466" s="100"/>
      <c r="H466" s="100"/>
      <c r="I466" s="101"/>
      <c r="J466" s="101"/>
      <c r="K466" s="96"/>
      <c r="L466" s="96"/>
      <c r="M466" s="96"/>
      <c r="N466" s="97"/>
      <c r="O466" s="97"/>
      <c r="P466" s="97"/>
      <c r="Q466" s="98"/>
      <c r="R466" s="99"/>
      <c r="S466" s="96"/>
      <c r="T466" s="92"/>
      <c r="U466" s="93"/>
      <c r="V466" s="93"/>
      <c r="W466" s="93"/>
    </row>
    <row r="467">
      <c r="A467" s="31"/>
      <c r="B467" s="94"/>
      <c r="C467" s="94"/>
      <c r="D467" s="94"/>
      <c r="E467" s="94"/>
      <c r="F467" s="94"/>
      <c r="G467" s="100"/>
      <c r="H467" s="100"/>
      <c r="I467" s="101"/>
      <c r="J467" s="101"/>
      <c r="K467" s="96"/>
      <c r="L467" s="96"/>
      <c r="M467" s="96"/>
      <c r="N467" s="97"/>
      <c r="O467" s="97"/>
      <c r="P467" s="97"/>
      <c r="Q467" s="98"/>
      <c r="R467" s="99"/>
      <c r="S467" s="96"/>
      <c r="T467" s="92"/>
      <c r="U467" s="93"/>
      <c r="V467" s="93"/>
      <c r="W467" s="93"/>
    </row>
    <row r="468">
      <c r="A468" s="31"/>
      <c r="B468" s="94"/>
      <c r="C468" s="94"/>
      <c r="D468" s="94"/>
      <c r="E468" s="94"/>
      <c r="F468" s="94"/>
      <c r="G468" s="100"/>
      <c r="H468" s="100"/>
      <c r="I468" s="101"/>
      <c r="J468" s="101"/>
      <c r="K468" s="96"/>
      <c r="L468" s="96"/>
      <c r="M468" s="96"/>
      <c r="N468" s="97"/>
      <c r="O468" s="97"/>
      <c r="P468" s="97"/>
      <c r="Q468" s="98"/>
      <c r="R468" s="99"/>
      <c r="S468" s="96"/>
      <c r="T468" s="92"/>
      <c r="U468" s="93"/>
      <c r="V468" s="93"/>
      <c r="W468" s="93"/>
    </row>
    <row r="469">
      <c r="A469" s="31"/>
      <c r="B469" s="94"/>
      <c r="C469" s="94"/>
      <c r="D469" s="94"/>
      <c r="E469" s="94"/>
      <c r="F469" s="94"/>
      <c r="G469" s="100"/>
      <c r="H469" s="100"/>
      <c r="I469" s="101"/>
      <c r="J469" s="101"/>
      <c r="K469" s="96"/>
      <c r="L469" s="96"/>
      <c r="M469" s="96"/>
      <c r="N469" s="97"/>
      <c r="O469" s="97"/>
      <c r="P469" s="97"/>
      <c r="Q469" s="98"/>
      <c r="R469" s="99"/>
      <c r="S469" s="96"/>
      <c r="T469" s="92"/>
      <c r="U469" s="93"/>
      <c r="V469" s="93"/>
      <c r="W469" s="93"/>
    </row>
    <row r="470">
      <c r="A470" s="31"/>
      <c r="B470" s="94"/>
      <c r="C470" s="94"/>
      <c r="D470" s="94"/>
      <c r="E470" s="94"/>
      <c r="F470" s="94"/>
      <c r="G470" s="100"/>
      <c r="H470" s="100"/>
      <c r="I470" s="101"/>
      <c r="J470" s="101"/>
      <c r="K470" s="96"/>
      <c r="L470" s="96"/>
      <c r="M470" s="96"/>
      <c r="N470" s="97"/>
      <c r="O470" s="97"/>
      <c r="P470" s="97"/>
      <c r="Q470" s="98"/>
      <c r="R470" s="99"/>
      <c r="S470" s="96"/>
      <c r="T470" s="92"/>
      <c r="U470" s="93"/>
      <c r="V470" s="93"/>
      <c r="W470" s="93"/>
    </row>
    <row r="471">
      <c r="A471" s="31"/>
      <c r="B471" s="94"/>
      <c r="C471" s="94"/>
      <c r="D471" s="94"/>
      <c r="E471" s="94"/>
      <c r="F471" s="94"/>
      <c r="G471" s="100"/>
      <c r="H471" s="100"/>
      <c r="I471" s="101"/>
      <c r="J471" s="101"/>
      <c r="K471" s="96"/>
      <c r="L471" s="96"/>
      <c r="M471" s="96"/>
      <c r="N471" s="97"/>
      <c r="O471" s="97"/>
      <c r="P471" s="97"/>
      <c r="Q471" s="98"/>
      <c r="R471" s="99"/>
      <c r="S471" s="96"/>
      <c r="T471" s="92"/>
      <c r="U471" s="93"/>
      <c r="V471" s="93"/>
      <c r="W471" s="93"/>
    </row>
    <row r="472">
      <c r="A472" s="31"/>
      <c r="B472" s="94"/>
      <c r="C472" s="94"/>
      <c r="D472" s="94"/>
      <c r="E472" s="94"/>
      <c r="F472" s="94"/>
      <c r="G472" s="100"/>
      <c r="H472" s="100"/>
      <c r="I472" s="101"/>
      <c r="J472" s="101"/>
      <c r="K472" s="96"/>
      <c r="L472" s="96"/>
      <c r="M472" s="96"/>
      <c r="N472" s="97"/>
      <c r="O472" s="97"/>
      <c r="P472" s="97"/>
      <c r="Q472" s="98"/>
      <c r="R472" s="99"/>
      <c r="S472" s="96"/>
      <c r="T472" s="92"/>
      <c r="U472" s="93"/>
      <c r="V472" s="93"/>
      <c r="W472" s="93"/>
    </row>
    <row r="473">
      <c r="A473" s="31"/>
      <c r="B473" s="94"/>
      <c r="C473" s="94"/>
      <c r="D473" s="94"/>
      <c r="E473" s="94"/>
      <c r="F473" s="94"/>
      <c r="G473" s="100"/>
      <c r="H473" s="100"/>
      <c r="I473" s="101"/>
      <c r="J473" s="101"/>
      <c r="K473" s="96"/>
      <c r="L473" s="96"/>
      <c r="M473" s="96"/>
      <c r="N473" s="97"/>
      <c r="O473" s="97"/>
      <c r="P473" s="97"/>
      <c r="Q473" s="98"/>
      <c r="R473" s="99"/>
      <c r="S473" s="96"/>
      <c r="T473" s="92"/>
      <c r="U473" s="93"/>
      <c r="V473" s="93"/>
      <c r="W473" s="93"/>
    </row>
    <row r="474">
      <c r="A474" s="31"/>
      <c r="B474" s="94"/>
      <c r="C474" s="94"/>
      <c r="D474" s="94"/>
      <c r="E474" s="94"/>
      <c r="F474" s="94"/>
      <c r="G474" s="100"/>
      <c r="H474" s="100"/>
      <c r="I474" s="101"/>
      <c r="J474" s="101"/>
      <c r="K474" s="96"/>
      <c r="L474" s="96"/>
      <c r="M474" s="96"/>
      <c r="N474" s="97"/>
      <c r="O474" s="97"/>
      <c r="P474" s="97"/>
      <c r="Q474" s="98"/>
      <c r="R474" s="99"/>
      <c r="S474" s="96"/>
      <c r="T474" s="92"/>
      <c r="U474" s="93"/>
      <c r="V474" s="93"/>
      <c r="W474" s="93"/>
    </row>
    <row r="475">
      <c r="A475" s="31"/>
      <c r="B475" s="94"/>
      <c r="C475" s="94"/>
      <c r="D475" s="94"/>
      <c r="E475" s="94"/>
      <c r="F475" s="94"/>
      <c r="G475" s="100"/>
      <c r="H475" s="100"/>
      <c r="I475" s="101"/>
      <c r="J475" s="101"/>
      <c r="K475" s="96"/>
      <c r="L475" s="96"/>
      <c r="M475" s="96"/>
      <c r="N475" s="97"/>
      <c r="O475" s="97"/>
      <c r="P475" s="97"/>
      <c r="Q475" s="98"/>
      <c r="R475" s="99"/>
      <c r="S475" s="96"/>
      <c r="T475" s="92"/>
      <c r="U475" s="93"/>
      <c r="V475" s="93"/>
      <c r="W475" s="93"/>
    </row>
    <row r="476">
      <c r="A476" s="31"/>
      <c r="B476" s="94"/>
      <c r="C476" s="94"/>
      <c r="D476" s="94"/>
      <c r="E476" s="94"/>
      <c r="F476" s="94"/>
      <c r="G476" s="100"/>
      <c r="H476" s="100"/>
      <c r="I476" s="101"/>
      <c r="J476" s="101"/>
      <c r="K476" s="96"/>
      <c r="L476" s="96"/>
      <c r="M476" s="96"/>
      <c r="N476" s="97"/>
      <c r="O476" s="97"/>
      <c r="P476" s="97"/>
      <c r="Q476" s="98"/>
      <c r="R476" s="99"/>
      <c r="S476" s="96"/>
      <c r="T476" s="92"/>
      <c r="U476" s="93"/>
      <c r="V476" s="93"/>
      <c r="W476" s="93"/>
    </row>
    <row r="477">
      <c r="A477" s="31"/>
      <c r="B477" s="94"/>
      <c r="C477" s="94"/>
      <c r="D477" s="94"/>
      <c r="E477" s="94"/>
      <c r="F477" s="94"/>
      <c r="G477" s="100"/>
      <c r="H477" s="100"/>
      <c r="I477" s="101"/>
      <c r="J477" s="101"/>
      <c r="K477" s="96"/>
      <c r="L477" s="96"/>
      <c r="M477" s="96"/>
      <c r="N477" s="97"/>
      <c r="O477" s="97"/>
      <c r="P477" s="97"/>
      <c r="Q477" s="98"/>
      <c r="R477" s="99"/>
      <c r="S477" s="96"/>
      <c r="T477" s="92"/>
      <c r="U477" s="93"/>
      <c r="V477" s="93"/>
      <c r="W477" s="93"/>
    </row>
    <row r="478">
      <c r="A478" s="31"/>
      <c r="B478" s="94"/>
      <c r="C478" s="94"/>
      <c r="D478" s="94"/>
      <c r="E478" s="94"/>
      <c r="F478" s="94"/>
      <c r="G478" s="100"/>
      <c r="H478" s="100"/>
      <c r="I478" s="101"/>
      <c r="J478" s="101"/>
      <c r="K478" s="96"/>
      <c r="L478" s="96"/>
      <c r="M478" s="96"/>
      <c r="N478" s="97"/>
      <c r="O478" s="97"/>
      <c r="P478" s="97"/>
      <c r="Q478" s="98"/>
      <c r="R478" s="99"/>
      <c r="S478" s="96"/>
      <c r="T478" s="92"/>
      <c r="U478" s="93"/>
      <c r="V478" s="93"/>
      <c r="W478" s="93"/>
    </row>
    <row r="479">
      <c r="A479" s="31"/>
      <c r="B479" s="94"/>
      <c r="C479" s="94"/>
      <c r="D479" s="94"/>
      <c r="E479" s="94"/>
      <c r="F479" s="94"/>
      <c r="G479" s="100"/>
      <c r="H479" s="100"/>
      <c r="I479" s="101"/>
      <c r="J479" s="101"/>
      <c r="K479" s="96"/>
      <c r="L479" s="96"/>
      <c r="M479" s="96"/>
      <c r="N479" s="97"/>
      <c r="O479" s="97"/>
      <c r="P479" s="97"/>
      <c r="Q479" s="98"/>
      <c r="R479" s="99"/>
      <c r="S479" s="96"/>
      <c r="T479" s="92"/>
      <c r="U479" s="93"/>
      <c r="V479" s="93"/>
      <c r="W479" s="93"/>
    </row>
    <row r="480">
      <c r="A480" s="31"/>
      <c r="B480" s="94"/>
      <c r="C480" s="94"/>
      <c r="D480" s="94"/>
      <c r="E480" s="94"/>
      <c r="F480" s="94"/>
      <c r="G480" s="100"/>
      <c r="H480" s="100"/>
      <c r="I480" s="101"/>
      <c r="J480" s="101"/>
      <c r="K480" s="96"/>
      <c r="L480" s="96"/>
      <c r="M480" s="96"/>
      <c r="N480" s="97"/>
      <c r="O480" s="97"/>
      <c r="P480" s="97"/>
      <c r="Q480" s="98"/>
      <c r="R480" s="99"/>
      <c r="S480" s="96"/>
      <c r="T480" s="92"/>
      <c r="U480" s="93"/>
      <c r="V480" s="93"/>
      <c r="W480" s="93"/>
    </row>
    <row r="481">
      <c r="A481" s="31"/>
      <c r="B481" s="94"/>
      <c r="C481" s="94"/>
      <c r="D481" s="94"/>
      <c r="E481" s="94"/>
      <c r="F481" s="94"/>
      <c r="G481" s="100"/>
      <c r="H481" s="100"/>
      <c r="I481" s="101"/>
      <c r="J481" s="101"/>
      <c r="K481" s="96"/>
      <c r="L481" s="96"/>
      <c r="M481" s="96"/>
      <c r="N481" s="97"/>
      <c r="O481" s="97"/>
      <c r="P481" s="97"/>
      <c r="Q481" s="98"/>
      <c r="R481" s="99"/>
      <c r="S481" s="96"/>
      <c r="T481" s="92"/>
      <c r="U481" s="93"/>
      <c r="V481" s="93"/>
      <c r="W481" s="93"/>
    </row>
    <row r="482">
      <c r="A482" s="31"/>
      <c r="B482" s="94"/>
      <c r="C482" s="94"/>
      <c r="D482" s="94"/>
      <c r="E482" s="94"/>
      <c r="F482" s="94"/>
      <c r="G482" s="100"/>
      <c r="H482" s="100"/>
      <c r="I482" s="101"/>
      <c r="J482" s="101"/>
      <c r="K482" s="96"/>
      <c r="L482" s="96"/>
      <c r="M482" s="96"/>
      <c r="N482" s="97"/>
      <c r="O482" s="97"/>
      <c r="P482" s="97"/>
      <c r="Q482" s="98"/>
      <c r="R482" s="99"/>
      <c r="S482" s="96"/>
      <c r="T482" s="92"/>
      <c r="U482" s="93"/>
      <c r="V482" s="93"/>
      <c r="W482" s="93"/>
    </row>
    <row r="483">
      <c r="A483" s="31"/>
      <c r="B483" s="94"/>
      <c r="C483" s="94"/>
      <c r="D483" s="94"/>
      <c r="E483" s="94"/>
      <c r="F483" s="94"/>
      <c r="G483" s="100"/>
      <c r="H483" s="100"/>
      <c r="I483" s="101"/>
      <c r="J483" s="101"/>
      <c r="K483" s="96"/>
      <c r="L483" s="96"/>
      <c r="M483" s="96"/>
      <c r="N483" s="97"/>
      <c r="O483" s="97"/>
      <c r="P483" s="97"/>
      <c r="Q483" s="98"/>
      <c r="R483" s="99"/>
      <c r="S483" s="96"/>
      <c r="T483" s="92"/>
      <c r="U483" s="93"/>
      <c r="V483" s="93"/>
      <c r="W483" s="93"/>
    </row>
    <row r="484">
      <c r="A484" s="31"/>
      <c r="B484" s="94"/>
      <c r="C484" s="94"/>
      <c r="D484" s="94"/>
      <c r="E484" s="94"/>
      <c r="F484" s="94"/>
      <c r="G484" s="100"/>
      <c r="H484" s="100"/>
      <c r="I484" s="101"/>
      <c r="J484" s="101"/>
      <c r="K484" s="96"/>
      <c r="L484" s="96"/>
      <c r="M484" s="96"/>
      <c r="N484" s="97"/>
      <c r="O484" s="97"/>
      <c r="P484" s="97"/>
      <c r="Q484" s="98"/>
      <c r="R484" s="99"/>
      <c r="S484" s="96"/>
      <c r="T484" s="92"/>
      <c r="U484" s="93"/>
      <c r="V484" s="93"/>
      <c r="W484" s="93"/>
    </row>
    <row r="485">
      <c r="A485" s="31"/>
      <c r="B485" s="94"/>
      <c r="C485" s="94"/>
      <c r="D485" s="94"/>
      <c r="E485" s="94"/>
      <c r="F485" s="94"/>
      <c r="G485" s="100"/>
      <c r="H485" s="100"/>
      <c r="I485" s="101"/>
      <c r="J485" s="101"/>
      <c r="K485" s="96"/>
      <c r="L485" s="96"/>
      <c r="M485" s="96"/>
      <c r="N485" s="97"/>
      <c r="O485" s="97"/>
      <c r="P485" s="97"/>
      <c r="Q485" s="98"/>
      <c r="R485" s="99"/>
      <c r="S485" s="96"/>
      <c r="T485" s="92"/>
      <c r="U485" s="93"/>
      <c r="V485" s="93"/>
      <c r="W485" s="93"/>
    </row>
  </sheetData>
  <mergeCells count="34">
    <mergeCell ref="B4:B19"/>
    <mergeCell ref="D18:M18"/>
    <mergeCell ref="B21:B32"/>
    <mergeCell ref="D31:M31"/>
    <mergeCell ref="B34:B45"/>
    <mergeCell ref="D44:M44"/>
    <mergeCell ref="D60:M60"/>
    <mergeCell ref="B149:B162"/>
    <mergeCell ref="B164:B188"/>
    <mergeCell ref="B190:B202"/>
    <mergeCell ref="B205:B215"/>
    <mergeCell ref="B218:B230"/>
    <mergeCell ref="B232:B237"/>
    <mergeCell ref="B47:B61"/>
    <mergeCell ref="B63:B74"/>
    <mergeCell ref="B76:B87"/>
    <mergeCell ref="B90:B105"/>
    <mergeCell ref="B107:B117"/>
    <mergeCell ref="B119:B129"/>
    <mergeCell ref="B132:B147"/>
    <mergeCell ref="D187:M187"/>
    <mergeCell ref="D201:M201"/>
    <mergeCell ref="D214:M214"/>
    <mergeCell ref="G233:M233"/>
    <mergeCell ref="G234:M234"/>
    <mergeCell ref="G235:M235"/>
    <mergeCell ref="G236:M236"/>
    <mergeCell ref="D73:M73"/>
    <mergeCell ref="D86:M86"/>
    <mergeCell ref="D104:M104"/>
    <mergeCell ref="D116:M116"/>
    <mergeCell ref="D128:M128"/>
    <mergeCell ref="D146:M146"/>
    <mergeCell ref="D161:M161"/>
  </mergeCells>
  <conditionalFormatting sqref="C71">
    <cfRule type="notContainsBlanks" dxfId="5" priority="1">
      <formula>LEN(TRIM(C71))&gt;0</formula>
    </cfRule>
  </conditionalFormatting>
  <conditionalFormatting sqref="K4:L4 K11:L16 K21:L21 K28:L29 K34:L34 K41:L42 K47:L47 K54:L58 K63:L63 K70:L71 K76:L76 K83:L83 K90:L90 K97:L102 K107:L107 K113:L114 K119:L119 K125:L126 K132:L132 K138:L144 K149:L149 K164:L164 K171:L185 K190:L190 K197:L199 K204:L205 K212:L212 K218:L218 K232:L232">
    <cfRule type="cellIs" dxfId="0" priority="2" operator="equal">
      <formula>0</formula>
    </cfRule>
  </conditionalFormatting>
  <conditionalFormatting sqref="A1:A130 A132:A485">
    <cfRule type="containsText" dxfId="1" priority="3" operator="containsText" text="x">
      <formula>NOT(ISERROR(SEARCH(("x"),(A1))))</formula>
    </cfRule>
  </conditionalFormatting>
  <conditionalFormatting sqref="M1 N1:R81 S1:S130 M3:M17 F5:F8 I5 J5:J8 K5:K9 C6 E6:E8 H6:H8 M19:M30 F22:F25 I22 J22:J25 K22:K26 C23 E23:E25 H23:H25 M32:M43 F35:F38 I35 J35:J38 K35:K39 C36 E36:E38 H36:H38 M45:M59 F48:F51 I48 J48:J51 K48:K52 C49 E49:E51 H49:H51 M61:M72 F64:F67 I64 J64:J67 K64:K68 C65 E65:E67 H65:H67 M74:M81 F77:F80 I77 J77:J80 K77:K81 C78 E78:E80 H78:H80 M83:R83 M85 N85:R130 M87:M103 F91:F94 I91 J91:J94 K91:K95 C92 E92:E94 H92:H94 M105:M115 F108:F111 I108 J108:J111 K108:K112 C109 E109:E111 H109:H111 M117:M127 F120:F123 I120 J120:K123 C121 E121:E123 H121:H123 M129:M130 M132:M145 N132:R155 S132:S485 F133:F136 I133 J133:J136 K133:K137 C134 E134:E136 H134:H136 M147:M155 F150:F153 M160 N160:O485 P160:Q206 R160:R485 M162:M186 F165:F168 M188:M200 F191:F194 M202:M213 F206 P208:Q485 M215:M232 M237:M485">
    <cfRule type="cellIs" dxfId="2" priority="4" operator="equal">
      <formula>"r"</formula>
    </cfRule>
  </conditionalFormatting>
  <conditionalFormatting sqref="M1 N1:R81 S1:S130 M3:M17 F5:F8 I5 J5:J8 K5:K9 C6 E6:E8 H6:H8 M19:M30 F22:F25 I22 J22:J25 K22:K26 C23 E23:E25 H23:H25 M32:M43 F35:F38 I35 J35:J38 K35:K39 C36 E36:E38 H36:H38 M45:M59 F48:F51 I48 J48:J51 K48:K52 C49 E49:E51 H49:H51 M61:M72 F64:F67 I64 J64:J67 K64:K68 C65 E65:E67 H65:H67 M74:M81 F77:F80 I77 J77:J80 K77:K81 C78 E78:E80 H78:H80 M83:R83 M85 N85:R130 M87:M103 F91:F94 I91 J91:J94 K91:K95 C92 E92:E94 H92:H94 M105:M115 F108:F111 I108 J108:J111 K108:K112 C109 E109:E111 H109:H111 M117:M127 F120:F123 I120 J120:K123 C121 E121:E123 H121:H123 M129:M130 M132:M145 N132:R155 S132:S485 F133:F136 I133 J133:J136 K133:K137 C134 E134:E136 H134:H136 M147:M155 F150:F153 M160 N160:O485 P160:Q206 R160:R485 M162:M186 F165:F168 M188:M200 F191:F194 M202:M213 F206 P208:Q485 M215:M232 M237:M485">
    <cfRule type="cellIs" dxfId="3" priority="5" operator="equal">
      <formula>"y"</formula>
    </cfRule>
  </conditionalFormatting>
  <conditionalFormatting sqref="M1 N1:R81 S1:S130 M3:M17 F5:F8 I5 J5:J8 K5:K9 C6 E6:E8 H6:H8 M19:M30 F22:F25 I22 J22:J25 K22:K26 C23 E23:E25 H23:H25 M32:M43 F35:F38 I35 J35:J38 K35:K39 C36 E36:E38 H36:H38 M45:M59 F48:F51 I48 J48:J51 K48:K52 C49 E49:E51 H49:H51 M61:M72 F64:F67 I64 J64:J67 K64:K68 C65 E65:E67 H65:H67 M74:M81 F77:F80 I77 J77:J80 K77:K81 C78 E78:E80 H78:H80 M83:R83 M85 N85:R130 M87:M103 F91:F94 I91 J91:J94 K91:K95 C92 E92:E94 H92:H94 M105:M115 F108:F111 I108 J108:J111 K108:K112 C109 E109:E111 H109:H111 M117:M127 F120:F123 I120 J120:K123 C121 E121:E123 H121:H123 M129:M130 M132:M145 N132:R155 S132:S485 F133:F136 I133 J133:J136 K133:K137 C134 E134:E136 H134:H136 M147:M155 F150:F153 M160 N160:O485 P160:Q206 R160:R485 M162:M186 F165:F168 M188:M200 F191:F194 M202:M213 F206 P208:Q485 M215:M232 M237:M485">
    <cfRule type="cellIs" dxfId="4" priority="6" operator="equal">
      <formula>"g"</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ySplit="2.0" topLeftCell="A3" activePane="bottomLeft" state="frozen"/>
      <selection activeCell="B4" sqref="B4" pane="bottomLeft"/>
    </sheetView>
  </sheetViews>
  <sheetFormatPr customHeight="1" defaultColWidth="17.29" defaultRowHeight="15.0"/>
  <cols>
    <col customWidth="1" min="1" max="1" width="2.43"/>
    <col customWidth="1" min="2" max="2" width="39.86"/>
    <col customWidth="1" min="3" max="3" width="50.57"/>
    <col customWidth="1" min="4" max="4" width="14.14"/>
    <col customWidth="1" min="5" max="5" width="9.43"/>
    <col customWidth="1" min="6" max="6" width="10.14"/>
    <col customWidth="1" min="7" max="8" width="7.43"/>
    <col customWidth="1" min="9" max="9" width="10.29"/>
    <col customWidth="1" min="10" max="12" width="7.57"/>
    <col customWidth="1" min="13" max="13" width="6.71"/>
    <col customWidth="1" min="14" max="17" width="5.29"/>
    <col customWidth="1" min="18" max="18" width="5.86"/>
    <col customWidth="1" min="19" max="19" width="2.14"/>
    <col customWidth="1" min="20" max="23" width="4.57"/>
  </cols>
  <sheetData>
    <row r="1" ht="11.25" customHeight="1">
      <c r="A1" s="1"/>
      <c r="B1" s="2"/>
      <c r="C1" s="3"/>
      <c r="D1" s="3"/>
      <c r="E1" s="3"/>
      <c r="F1" s="3"/>
      <c r="G1" s="3"/>
      <c r="H1" s="3"/>
      <c r="I1" s="4"/>
      <c r="J1" s="4"/>
      <c r="K1" s="4"/>
      <c r="L1" s="4"/>
      <c r="M1" s="4"/>
      <c r="N1" s="5"/>
      <c r="O1" s="5"/>
      <c r="P1" s="5"/>
      <c r="Q1" s="6"/>
      <c r="R1" s="7"/>
      <c r="S1" s="4"/>
      <c r="T1" s="8"/>
      <c r="U1" s="9"/>
      <c r="V1" s="9"/>
      <c r="W1" s="9"/>
    </row>
    <row r="2" ht="13.5" customHeight="1">
      <c r="A2" s="10"/>
      <c r="B2" s="11" t="s">
        <v>0</v>
      </c>
      <c r="C2" s="11" t="s">
        <v>1</v>
      </c>
      <c r="D2" s="12" t="s">
        <v>2</v>
      </c>
      <c r="E2" s="12" t="s">
        <v>3</v>
      </c>
      <c r="F2" s="12" t="s">
        <v>4</v>
      </c>
      <c r="G2" s="12" t="s">
        <v>5</v>
      </c>
      <c r="H2" s="12" t="s">
        <v>6</v>
      </c>
      <c r="I2" s="13" t="s">
        <v>7</v>
      </c>
      <c r="J2" s="13" t="s">
        <v>8</v>
      </c>
      <c r="K2" s="14" t="s">
        <v>9</v>
      </c>
      <c r="L2" s="14" t="s">
        <v>10</v>
      </c>
      <c r="M2" s="15" t="s">
        <v>11</v>
      </c>
      <c r="N2" s="16" t="s">
        <v>12</v>
      </c>
      <c r="O2" s="16" t="s">
        <v>13</v>
      </c>
      <c r="P2" s="16" t="s">
        <v>14</v>
      </c>
      <c r="Q2" s="17" t="s">
        <v>15</v>
      </c>
      <c r="R2" s="18" t="s">
        <v>16</v>
      </c>
      <c r="S2" s="4"/>
      <c r="T2" s="19"/>
      <c r="U2" s="20"/>
      <c r="V2" s="20"/>
      <c r="W2" s="20"/>
    </row>
    <row r="3" ht="9.75" customHeight="1">
      <c r="A3" s="21"/>
      <c r="B3" s="22"/>
      <c r="C3" s="22"/>
      <c r="D3" s="23"/>
      <c r="E3" s="23"/>
      <c r="F3" s="23"/>
      <c r="G3" s="24"/>
      <c r="H3" s="24"/>
      <c r="I3" s="25"/>
      <c r="J3" s="25"/>
      <c r="K3" s="26"/>
      <c r="L3" s="26"/>
      <c r="M3" s="26"/>
      <c r="N3" s="27"/>
      <c r="O3" s="27"/>
      <c r="P3" s="27"/>
      <c r="Q3" s="28"/>
      <c r="R3" s="29"/>
      <c r="S3" s="26"/>
      <c r="T3" s="19"/>
      <c r="U3" s="30"/>
      <c r="V3" s="30"/>
      <c r="W3" s="30"/>
    </row>
    <row r="4" ht="8.25" customHeight="1">
      <c r="A4" s="31"/>
      <c r="B4" s="192" t="s">
        <v>142</v>
      </c>
      <c r="C4" s="33"/>
      <c r="D4" s="34"/>
      <c r="E4" s="34"/>
      <c r="F4" s="34"/>
      <c r="G4" s="34"/>
      <c r="H4" s="34"/>
      <c r="I4" s="35"/>
      <c r="J4" s="35"/>
      <c r="K4" s="36"/>
      <c r="L4" s="36"/>
      <c r="M4" s="102"/>
      <c r="N4" s="34"/>
      <c r="O4" s="34"/>
      <c r="P4" s="34"/>
      <c r="Q4" s="37"/>
      <c r="R4" s="38"/>
      <c r="S4" s="39"/>
      <c r="T4" s="19"/>
      <c r="U4" s="30"/>
      <c r="V4" s="30"/>
      <c r="W4" s="30"/>
    </row>
    <row r="5" ht="8.25" customHeight="1">
      <c r="A5" s="31"/>
      <c r="B5" s="193"/>
      <c r="C5" s="103" t="s">
        <v>18</v>
      </c>
      <c r="D5" s="104" t="s">
        <v>143</v>
      </c>
      <c r="E5" s="105"/>
      <c r="G5" s="106"/>
      <c r="H5" s="103" t="s">
        <v>20</v>
      </c>
      <c r="I5" s="107" t="s">
        <v>144</v>
      </c>
      <c r="J5" s="49" t="s">
        <v>91</v>
      </c>
      <c r="M5" s="103" t="s">
        <v>41</v>
      </c>
      <c r="N5" s="108" t="s">
        <v>24</v>
      </c>
      <c r="O5" s="49" t="s">
        <v>40</v>
      </c>
      <c r="P5" s="53"/>
      <c r="Q5" s="54"/>
      <c r="R5" s="55"/>
      <c r="S5" s="194"/>
      <c r="T5" s="19"/>
      <c r="U5" s="30"/>
      <c r="V5" s="30"/>
      <c r="W5" s="30"/>
    </row>
    <row r="6" ht="8.25" customHeight="1">
      <c r="A6" s="31"/>
      <c r="B6" s="193"/>
      <c r="C6" s="109" t="s">
        <v>21</v>
      </c>
      <c r="D6" s="195">
        <v>43350.0</v>
      </c>
      <c r="E6" s="49" t="s">
        <v>40</v>
      </c>
      <c r="G6" s="106"/>
      <c r="H6" s="111" t="s">
        <v>23</v>
      </c>
      <c r="I6" s="120" t="s">
        <v>24</v>
      </c>
      <c r="J6" s="49" t="s">
        <v>40</v>
      </c>
      <c r="L6" s="53"/>
      <c r="M6" s="111" t="s">
        <v>43</v>
      </c>
      <c r="N6" s="120" t="s">
        <v>24</v>
      </c>
      <c r="O6" s="49" t="s">
        <v>40</v>
      </c>
      <c r="P6" s="53"/>
      <c r="Q6" s="54"/>
      <c r="R6" s="55"/>
      <c r="S6" s="194"/>
      <c r="T6" s="19"/>
      <c r="U6" s="30"/>
      <c r="V6" s="30"/>
      <c r="W6" s="30"/>
    </row>
    <row r="7" ht="8.25" customHeight="1">
      <c r="A7" s="31"/>
      <c r="B7" s="193"/>
      <c r="C7" s="111" t="s">
        <v>25</v>
      </c>
      <c r="D7" s="120" t="s">
        <v>24</v>
      </c>
      <c r="E7" s="49" t="s">
        <v>44</v>
      </c>
      <c r="G7" s="106"/>
      <c r="H7" s="111" t="s">
        <v>26</v>
      </c>
      <c r="I7" s="120" t="s">
        <v>24</v>
      </c>
      <c r="J7" s="49" t="s">
        <v>40</v>
      </c>
      <c r="L7" s="53"/>
      <c r="M7" s="111" t="s">
        <v>45</v>
      </c>
      <c r="N7" s="196" t="s">
        <v>24</v>
      </c>
      <c r="O7" s="49" t="s">
        <v>40</v>
      </c>
      <c r="P7" s="53"/>
      <c r="Q7" s="54"/>
      <c r="R7" s="55"/>
      <c r="S7" s="194"/>
      <c r="T7" s="19"/>
      <c r="U7" s="30"/>
      <c r="V7" s="30"/>
      <c r="W7" s="30"/>
    </row>
    <row r="8" ht="8.25" customHeight="1">
      <c r="A8" s="31"/>
      <c r="B8" s="193"/>
      <c r="C8" s="111"/>
      <c r="D8" s="114"/>
      <c r="E8" s="52"/>
      <c r="G8" s="106"/>
      <c r="H8" s="111"/>
      <c r="I8" s="114"/>
      <c r="J8" s="52"/>
      <c r="L8" s="53"/>
      <c r="M8" s="52"/>
      <c r="N8" s="53"/>
      <c r="O8" s="53"/>
      <c r="P8" s="53"/>
      <c r="Q8" s="54"/>
      <c r="R8" s="55"/>
      <c r="S8" s="194"/>
      <c r="T8" s="19"/>
      <c r="U8" s="30"/>
      <c r="V8" s="30"/>
      <c r="W8" s="30"/>
    </row>
    <row r="9" ht="8.25" customHeight="1">
      <c r="A9" s="31"/>
      <c r="B9" s="193"/>
      <c r="C9" s="52"/>
      <c r="D9" s="53"/>
      <c r="E9" s="53"/>
      <c r="F9" s="53"/>
      <c r="G9" s="53"/>
      <c r="H9" s="53"/>
      <c r="I9" s="71"/>
      <c r="J9" s="71"/>
      <c r="K9" s="71"/>
      <c r="L9" s="71"/>
      <c r="M9" s="52"/>
      <c r="N9" s="67">
        <f t="shared" ref="N9:Q9" si="1">sum(N10:N38)</f>
        <v>0</v>
      </c>
      <c r="O9" s="67">
        <f t="shared" si="1"/>
        <v>0</v>
      </c>
      <c r="P9" s="67">
        <f t="shared" si="1"/>
        <v>0</v>
      </c>
      <c r="Q9" s="197">
        <f t="shared" si="1"/>
        <v>0</v>
      </c>
      <c r="R9" s="55"/>
      <c r="S9" s="194"/>
      <c r="T9" s="19"/>
      <c r="U9" s="30"/>
      <c r="V9" s="30"/>
      <c r="W9" s="30"/>
    </row>
    <row r="10" ht="8.25" customHeight="1">
      <c r="A10" s="31"/>
      <c r="B10" s="193"/>
      <c r="C10" s="165"/>
      <c r="D10" s="53"/>
      <c r="E10" s="53"/>
      <c r="F10" s="53"/>
      <c r="G10" s="53"/>
      <c r="H10" s="53"/>
      <c r="I10" s="71"/>
      <c r="J10" s="71"/>
      <c r="K10" s="166"/>
      <c r="L10" s="166"/>
      <c r="M10" s="52"/>
      <c r="N10" s="53"/>
      <c r="O10" s="53"/>
      <c r="P10" s="53"/>
      <c r="Q10" s="54"/>
      <c r="R10" s="55"/>
      <c r="S10" s="194"/>
      <c r="T10" s="19"/>
      <c r="U10" s="30"/>
      <c r="V10" s="30"/>
      <c r="W10" s="30"/>
    </row>
    <row r="11" ht="8.25" customHeight="1">
      <c r="A11" s="31"/>
      <c r="B11" s="193"/>
      <c r="C11" s="52" t="s">
        <v>145</v>
      </c>
      <c r="D11" s="53"/>
      <c r="E11" s="53"/>
      <c r="F11" s="53"/>
      <c r="G11" s="53"/>
      <c r="H11" s="53"/>
      <c r="I11" s="71"/>
      <c r="J11" s="71"/>
      <c r="K11" s="166"/>
      <c r="L11" s="166"/>
      <c r="M11" s="52"/>
      <c r="N11" s="53"/>
      <c r="O11" s="53"/>
      <c r="P11" s="53"/>
      <c r="Q11" s="54"/>
      <c r="R11" s="55"/>
      <c r="S11" s="194"/>
      <c r="T11" s="19"/>
      <c r="U11" s="30"/>
      <c r="V11" s="30"/>
      <c r="W11" s="30"/>
    </row>
    <row r="12" ht="8.25" customHeight="1">
      <c r="A12" s="31"/>
      <c r="B12" s="193"/>
      <c r="C12" s="52" t="s">
        <v>146</v>
      </c>
      <c r="D12" s="53"/>
      <c r="E12" s="53"/>
      <c r="F12" s="53"/>
      <c r="G12" s="53"/>
      <c r="H12" s="53"/>
      <c r="I12" s="71"/>
      <c r="J12" s="71"/>
      <c r="K12" s="166"/>
      <c r="L12" s="166"/>
      <c r="M12" s="52"/>
      <c r="N12" s="53"/>
      <c r="O12" s="53"/>
      <c r="P12" s="53"/>
      <c r="Q12" s="54"/>
      <c r="R12" s="55"/>
      <c r="S12" s="194"/>
      <c r="T12" s="19"/>
      <c r="U12" s="30"/>
      <c r="V12" s="30"/>
      <c r="W12" s="30"/>
    </row>
    <row r="13" ht="8.25" customHeight="1">
      <c r="A13" s="31"/>
      <c r="B13" s="193"/>
      <c r="C13" s="52" t="s">
        <v>147</v>
      </c>
      <c r="D13" s="53"/>
      <c r="E13" s="53"/>
      <c r="F13" s="53"/>
      <c r="G13" s="53"/>
      <c r="H13" s="53"/>
      <c r="I13" s="71"/>
      <c r="J13" s="71"/>
      <c r="K13" s="166"/>
      <c r="L13" s="166"/>
      <c r="M13" s="52"/>
      <c r="N13" s="53"/>
      <c r="O13" s="53"/>
      <c r="P13" s="53"/>
      <c r="Q13" s="54"/>
      <c r="R13" s="55"/>
      <c r="S13" s="194"/>
      <c r="T13" s="19"/>
      <c r="U13" s="30"/>
      <c r="V13" s="30"/>
      <c r="W13" s="30"/>
    </row>
    <row r="14" ht="8.25" customHeight="1">
      <c r="A14" s="31"/>
      <c r="B14" s="193"/>
      <c r="C14" s="52" t="s">
        <v>148</v>
      </c>
      <c r="D14" s="53"/>
      <c r="E14" s="53"/>
      <c r="F14" s="53"/>
      <c r="G14" s="53"/>
      <c r="H14" s="53"/>
      <c r="I14" s="71"/>
      <c r="J14" s="71"/>
      <c r="K14" s="166"/>
      <c r="L14" s="166"/>
      <c r="M14" s="52"/>
      <c r="N14" s="53"/>
      <c r="O14" s="53"/>
      <c r="P14" s="53"/>
      <c r="Q14" s="54"/>
      <c r="R14" s="55"/>
      <c r="S14" s="194"/>
      <c r="T14" s="19"/>
      <c r="U14" s="30"/>
      <c r="V14" s="30"/>
      <c r="W14" s="30"/>
    </row>
    <row r="15" ht="8.25" customHeight="1">
      <c r="A15" s="31"/>
      <c r="B15" s="193"/>
      <c r="C15" s="52" t="s">
        <v>149</v>
      </c>
      <c r="D15" s="53"/>
      <c r="E15" s="53"/>
      <c r="F15" s="53"/>
      <c r="G15" s="53"/>
      <c r="H15" s="53"/>
      <c r="I15" s="71"/>
      <c r="J15" s="71"/>
      <c r="K15" s="166"/>
      <c r="L15" s="166"/>
      <c r="M15" s="52"/>
      <c r="N15" s="53"/>
      <c r="O15" s="53"/>
      <c r="P15" s="53"/>
      <c r="Q15" s="54"/>
      <c r="R15" s="55"/>
      <c r="S15" s="194"/>
      <c r="T15" s="19"/>
      <c r="U15" s="30"/>
      <c r="V15" s="30"/>
      <c r="W15" s="30"/>
    </row>
    <row r="16" ht="8.25" customHeight="1">
      <c r="A16" s="31"/>
      <c r="B16" s="193"/>
      <c r="C16" s="52" t="s">
        <v>150</v>
      </c>
      <c r="D16" s="53"/>
      <c r="E16" s="53"/>
      <c r="F16" s="53"/>
      <c r="G16" s="53"/>
      <c r="H16" s="53"/>
      <c r="I16" s="71"/>
      <c r="J16" s="71"/>
      <c r="K16" s="166"/>
      <c r="L16" s="166"/>
      <c r="M16" s="52"/>
      <c r="N16" s="53"/>
      <c r="O16" s="53"/>
      <c r="P16" s="53"/>
      <c r="Q16" s="54"/>
      <c r="R16" s="55"/>
      <c r="S16" s="194"/>
      <c r="T16" s="19"/>
      <c r="U16" s="30"/>
      <c r="V16" s="30"/>
      <c r="W16" s="30"/>
    </row>
    <row r="17" ht="8.25" customHeight="1">
      <c r="A17" s="31"/>
      <c r="B17" s="193"/>
      <c r="C17" s="52" t="s">
        <v>151</v>
      </c>
      <c r="D17" s="53"/>
      <c r="E17" s="53"/>
      <c r="F17" s="53"/>
      <c r="G17" s="53"/>
      <c r="H17" s="53"/>
      <c r="I17" s="71"/>
      <c r="J17" s="71"/>
      <c r="K17" s="166"/>
      <c r="L17" s="166"/>
      <c r="M17" s="52"/>
      <c r="N17" s="53"/>
      <c r="O17" s="53"/>
      <c r="P17" s="53"/>
      <c r="Q17" s="54"/>
      <c r="R17" s="55"/>
      <c r="S17" s="194"/>
      <c r="T17" s="19"/>
      <c r="U17" s="30"/>
      <c r="V17" s="30"/>
      <c r="W17" s="30"/>
    </row>
    <row r="18" ht="8.25" customHeight="1">
      <c r="A18" s="31"/>
      <c r="B18" s="193"/>
      <c r="C18" s="52" t="s">
        <v>152</v>
      </c>
      <c r="D18" s="53"/>
      <c r="E18" s="53"/>
      <c r="F18" s="53"/>
      <c r="G18" s="53"/>
      <c r="H18" s="53"/>
      <c r="I18" s="71"/>
      <c r="J18" s="71"/>
      <c r="K18" s="166"/>
      <c r="L18" s="166"/>
      <c r="M18" s="52"/>
      <c r="N18" s="53"/>
      <c r="O18" s="53"/>
      <c r="P18" s="53"/>
      <c r="Q18" s="54"/>
      <c r="R18" s="55"/>
      <c r="S18" s="194"/>
      <c r="T18" s="19"/>
      <c r="U18" s="30"/>
      <c r="V18" s="30"/>
      <c r="W18" s="30"/>
    </row>
    <row r="19" ht="8.25" customHeight="1">
      <c r="A19" s="31"/>
      <c r="B19" s="193"/>
      <c r="C19" s="52" t="s">
        <v>153</v>
      </c>
      <c r="D19" s="53"/>
      <c r="E19" s="53"/>
      <c r="F19" s="53"/>
      <c r="G19" s="53"/>
      <c r="H19" s="53"/>
      <c r="I19" s="71"/>
      <c r="J19" s="71"/>
      <c r="K19" s="166"/>
      <c r="L19" s="166"/>
      <c r="M19" s="52"/>
      <c r="N19" s="53"/>
      <c r="O19" s="53"/>
      <c r="P19" s="53"/>
      <c r="Q19" s="54"/>
      <c r="R19" s="55"/>
      <c r="S19" s="194"/>
      <c r="T19" s="19"/>
      <c r="U19" s="30"/>
      <c r="V19" s="30"/>
      <c r="W19" s="30"/>
    </row>
    <row r="20" ht="8.25" customHeight="1">
      <c r="A20" s="31"/>
      <c r="B20" s="193"/>
      <c r="C20" s="52" t="s">
        <v>154</v>
      </c>
      <c r="D20" s="53"/>
      <c r="E20" s="53"/>
      <c r="F20" s="53"/>
      <c r="G20" s="53"/>
      <c r="H20" s="53"/>
      <c r="I20" s="71"/>
      <c r="J20" s="71"/>
      <c r="K20" s="166"/>
      <c r="L20" s="166"/>
      <c r="M20" s="52"/>
      <c r="N20" s="53"/>
      <c r="O20" s="53"/>
      <c r="P20" s="53"/>
      <c r="Q20" s="54"/>
      <c r="R20" s="55"/>
      <c r="S20" s="194"/>
      <c r="T20" s="19"/>
      <c r="U20" s="30"/>
      <c r="V20" s="30"/>
      <c r="W20" s="30"/>
    </row>
    <row r="21" ht="8.25" customHeight="1">
      <c r="A21" s="31"/>
      <c r="B21" s="193"/>
      <c r="C21" s="52" t="s">
        <v>155</v>
      </c>
      <c r="D21" s="53"/>
      <c r="E21" s="53"/>
      <c r="F21" s="53"/>
      <c r="G21" s="53"/>
      <c r="H21" s="53"/>
      <c r="I21" s="71"/>
      <c r="J21" s="71"/>
      <c r="K21" s="166"/>
      <c r="L21" s="166"/>
      <c r="M21" s="52"/>
      <c r="N21" s="53"/>
      <c r="O21" s="53"/>
      <c r="P21" s="53"/>
      <c r="Q21" s="54"/>
      <c r="R21" s="55"/>
      <c r="S21" s="194"/>
      <c r="T21" s="19"/>
      <c r="U21" s="30"/>
      <c r="V21" s="30"/>
      <c r="W21" s="30"/>
    </row>
    <row r="22" ht="8.25" customHeight="1">
      <c r="A22" s="31"/>
      <c r="B22" s="193"/>
      <c r="C22" s="52" t="s">
        <v>156</v>
      </c>
      <c r="D22" s="53"/>
      <c r="E22" s="53"/>
      <c r="F22" s="53"/>
      <c r="G22" s="53"/>
      <c r="H22" s="53"/>
      <c r="I22" s="71"/>
      <c r="J22" s="71"/>
      <c r="K22" s="166"/>
      <c r="L22" s="166"/>
      <c r="M22" s="52"/>
      <c r="N22" s="53"/>
      <c r="O22" s="53"/>
      <c r="P22" s="53"/>
      <c r="Q22" s="54"/>
      <c r="R22" s="55"/>
      <c r="S22" s="194"/>
      <c r="T22" s="19"/>
      <c r="U22" s="30"/>
      <c r="V22" s="30"/>
      <c r="W22" s="30"/>
    </row>
    <row r="23" ht="8.25" customHeight="1">
      <c r="A23" s="31"/>
      <c r="B23" s="193"/>
      <c r="C23" s="52" t="s">
        <v>157</v>
      </c>
      <c r="D23" s="53"/>
      <c r="E23" s="53"/>
      <c r="F23" s="53"/>
      <c r="G23" s="53"/>
      <c r="H23" s="53"/>
      <c r="I23" s="71"/>
      <c r="J23" s="71"/>
      <c r="K23" s="166"/>
      <c r="L23" s="166"/>
      <c r="M23" s="52"/>
      <c r="N23" s="53"/>
      <c r="O23" s="53"/>
      <c r="P23" s="53"/>
      <c r="Q23" s="54"/>
      <c r="R23" s="55"/>
      <c r="S23" s="194"/>
      <c r="T23" s="19"/>
      <c r="U23" s="30"/>
      <c r="V23" s="30"/>
      <c r="W23" s="30"/>
    </row>
    <row r="24" ht="8.25" customHeight="1">
      <c r="A24" s="31"/>
      <c r="B24" s="193"/>
      <c r="C24" s="52" t="s">
        <v>158</v>
      </c>
      <c r="D24" s="53"/>
      <c r="E24" s="53"/>
      <c r="F24" s="53"/>
      <c r="G24" s="53"/>
      <c r="H24" s="53"/>
      <c r="I24" s="71"/>
      <c r="J24" s="71"/>
      <c r="K24" s="166"/>
      <c r="L24" s="166"/>
      <c r="M24" s="52"/>
      <c r="N24" s="53"/>
      <c r="O24" s="53"/>
      <c r="P24" s="53"/>
      <c r="Q24" s="54"/>
      <c r="R24" s="55"/>
      <c r="S24" s="194"/>
      <c r="T24" s="19"/>
      <c r="U24" s="30"/>
      <c r="V24" s="30"/>
      <c r="W24" s="30"/>
    </row>
    <row r="25" ht="8.25" customHeight="1">
      <c r="A25" s="31"/>
      <c r="B25" s="193"/>
      <c r="C25" s="52" t="s">
        <v>159</v>
      </c>
      <c r="D25" s="53"/>
      <c r="E25" s="53"/>
      <c r="F25" s="53"/>
      <c r="G25" s="53"/>
      <c r="H25" s="53"/>
      <c r="I25" s="71"/>
      <c r="J25" s="71"/>
      <c r="K25" s="166"/>
      <c r="L25" s="166"/>
      <c r="M25" s="52"/>
      <c r="N25" s="53"/>
      <c r="O25" s="53"/>
      <c r="P25" s="53"/>
      <c r="Q25" s="54"/>
      <c r="R25" s="55"/>
      <c r="S25" s="194"/>
      <c r="T25" s="19"/>
      <c r="U25" s="30"/>
      <c r="V25" s="30"/>
      <c r="W25" s="30"/>
    </row>
    <row r="26" ht="8.25" customHeight="1">
      <c r="A26" s="31"/>
      <c r="B26" s="193"/>
      <c r="C26" s="52" t="s">
        <v>160</v>
      </c>
      <c r="D26" s="53"/>
      <c r="E26" s="53"/>
      <c r="F26" s="53"/>
      <c r="G26" s="53"/>
      <c r="H26" s="53"/>
      <c r="I26" s="71"/>
      <c r="J26" s="71"/>
      <c r="K26" s="166"/>
      <c r="L26" s="166"/>
      <c r="M26" s="52"/>
      <c r="N26" s="53"/>
      <c r="O26" s="53"/>
      <c r="P26" s="53"/>
      <c r="Q26" s="54"/>
      <c r="R26" s="55"/>
      <c r="S26" s="194"/>
      <c r="T26" s="19"/>
      <c r="U26" s="30"/>
      <c r="V26" s="30"/>
      <c r="W26" s="30"/>
    </row>
    <row r="27" ht="8.25" customHeight="1">
      <c r="A27" s="31"/>
      <c r="B27" s="193"/>
      <c r="C27" s="52" t="s">
        <v>161</v>
      </c>
      <c r="D27" s="53"/>
      <c r="E27" s="53"/>
      <c r="F27" s="53"/>
      <c r="G27" s="53"/>
      <c r="H27" s="53"/>
      <c r="I27" s="71"/>
      <c r="J27" s="71"/>
      <c r="K27" s="166"/>
      <c r="L27" s="166"/>
      <c r="M27" s="52"/>
      <c r="N27" s="53"/>
      <c r="O27" s="53"/>
      <c r="P27" s="53"/>
      <c r="Q27" s="54"/>
      <c r="R27" s="55"/>
      <c r="S27" s="194"/>
      <c r="T27" s="19"/>
      <c r="U27" s="30"/>
      <c r="V27" s="30"/>
      <c r="W27" s="30"/>
    </row>
    <row r="28" ht="8.25" customHeight="1">
      <c r="A28" s="31"/>
      <c r="B28" s="193"/>
      <c r="C28" s="52" t="s">
        <v>162</v>
      </c>
      <c r="D28" s="53"/>
      <c r="E28" s="53"/>
      <c r="F28" s="53"/>
      <c r="G28" s="53"/>
      <c r="H28" s="53"/>
      <c r="I28" s="71"/>
      <c r="J28" s="71"/>
      <c r="K28" s="166"/>
      <c r="L28" s="166"/>
      <c r="M28" s="52"/>
      <c r="N28" s="53"/>
      <c r="O28" s="53"/>
      <c r="P28" s="53"/>
      <c r="Q28" s="54"/>
      <c r="R28" s="55"/>
      <c r="S28" s="194"/>
      <c r="T28" s="19"/>
      <c r="U28" s="30"/>
      <c r="V28" s="30"/>
      <c r="W28" s="30"/>
    </row>
    <row r="29" ht="8.25" customHeight="1">
      <c r="A29" s="31"/>
      <c r="B29" s="193"/>
      <c r="C29" s="52" t="s">
        <v>163</v>
      </c>
      <c r="D29" s="53"/>
      <c r="E29" s="53"/>
      <c r="F29" s="53"/>
      <c r="G29" s="53"/>
      <c r="H29" s="53"/>
      <c r="I29" s="71"/>
      <c r="J29" s="71"/>
      <c r="K29" s="166"/>
      <c r="L29" s="166"/>
      <c r="M29" s="52"/>
      <c r="N29" s="53"/>
      <c r="O29" s="53"/>
      <c r="P29" s="53"/>
      <c r="Q29" s="54"/>
      <c r="R29" s="55"/>
      <c r="S29" s="194"/>
      <c r="T29" s="19"/>
      <c r="U29" s="30"/>
      <c r="V29" s="30"/>
      <c r="W29" s="30"/>
    </row>
    <row r="30" ht="8.25" customHeight="1">
      <c r="A30" s="31"/>
      <c r="B30" s="193"/>
      <c r="C30" s="52" t="s">
        <v>164</v>
      </c>
      <c r="D30" s="53"/>
      <c r="E30" s="53"/>
      <c r="F30" s="53"/>
      <c r="G30" s="53"/>
      <c r="H30" s="53"/>
      <c r="I30" s="71"/>
      <c r="J30" s="71"/>
      <c r="K30" s="166"/>
      <c r="L30" s="166"/>
      <c r="M30" s="52"/>
      <c r="N30" s="53"/>
      <c r="O30" s="53"/>
      <c r="P30" s="53"/>
      <c r="Q30" s="54"/>
      <c r="R30" s="55"/>
      <c r="S30" s="194"/>
      <c r="T30" s="19"/>
      <c r="U30" s="30"/>
      <c r="V30" s="30"/>
      <c r="W30" s="30"/>
    </row>
    <row r="31" ht="8.25" customHeight="1">
      <c r="A31" s="31"/>
      <c r="B31" s="193"/>
      <c r="C31" s="52" t="s">
        <v>165</v>
      </c>
      <c r="D31" s="53"/>
      <c r="E31" s="53"/>
      <c r="F31" s="53"/>
      <c r="G31" s="53"/>
      <c r="H31" s="53"/>
      <c r="I31" s="71"/>
      <c r="J31" s="71"/>
      <c r="K31" s="166"/>
      <c r="L31" s="166"/>
      <c r="M31" s="52"/>
      <c r="N31" s="53"/>
      <c r="O31" s="53"/>
      <c r="P31" s="53"/>
      <c r="Q31" s="54"/>
      <c r="R31" s="55"/>
      <c r="S31" s="194"/>
      <c r="T31" s="19"/>
      <c r="U31" s="30"/>
      <c r="V31" s="30"/>
      <c r="W31" s="30"/>
    </row>
    <row r="32" ht="8.25" customHeight="1">
      <c r="A32" s="31"/>
      <c r="B32" s="193"/>
      <c r="C32" s="52" t="s">
        <v>166</v>
      </c>
      <c r="D32" s="53"/>
      <c r="E32" s="53"/>
      <c r="F32" s="53"/>
      <c r="G32" s="53"/>
      <c r="H32" s="53"/>
      <c r="I32" s="71"/>
      <c r="J32" s="71"/>
      <c r="K32" s="166"/>
      <c r="L32" s="166"/>
      <c r="M32" s="52"/>
      <c r="N32" s="53"/>
      <c r="O32" s="53"/>
      <c r="P32" s="53"/>
      <c r="Q32" s="54"/>
      <c r="R32" s="55"/>
      <c r="S32" s="194"/>
      <c r="T32" s="19"/>
      <c r="U32" s="30"/>
      <c r="V32" s="30"/>
      <c r="W32" s="30"/>
    </row>
    <row r="33" ht="8.25" customHeight="1">
      <c r="A33" s="31"/>
      <c r="B33" s="193"/>
      <c r="C33" s="52" t="s">
        <v>167</v>
      </c>
      <c r="D33" s="53"/>
      <c r="E33" s="53"/>
      <c r="F33" s="53"/>
      <c r="G33" s="53"/>
      <c r="H33" s="53"/>
      <c r="I33" s="71"/>
      <c r="J33" s="71"/>
      <c r="K33" s="166"/>
      <c r="L33" s="166"/>
      <c r="M33" s="52"/>
      <c r="N33" s="53"/>
      <c r="O33" s="53"/>
      <c r="P33" s="53"/>
      <c r="Q33" s="54"/>
      <c r="R33" s="55"/>
      <c r="S33" s="194"/>
      <c r="T33" s="19"/>
      <c r="U33" s="30"/>
      <c r="V33" s="30"/>
      <c r="W33" s="30"/>
    </row>
    <row r="34" ht="8.25" customHeight="1">
      <c r="A34" s="31"/>
      <c r="B34" s="193"/>
      <c r="C34" s="52" t="s">
        <v>168</v>
      </c>
      <c r="D34" s="53"/>
      <c r="E34" s="53"/>
      <c r="F34" s="53"/>
      <c r="G34" s="53"/>
      <c r="H34" s="53"/>
      <c r="I34" s="71"/>
      <c r="J34" s="71"/>
      <c r="K34" s="166"/>
      <c r="L34" s="166"/>
      <c r="M34" s="52"/>
      <c r="N34" s="53"/>
      <c r="O34" s="53"/>
      <c r="P34" s="53"/>
      <c r="Q34" s="54"/>
      <c r="R34" s="55"/>
      <c r="S34" s="194"/>
      <c r="T34" s="19"/>
      <c r="U34" s="30"/>
      <c r="V34" s="30"/>
      <c r="W34" s="30"/>
    </row>
    <row r="35" ht="8.25" customHeight="1">
      <c r="A35" s="31"/>
      <c r="B35" s="193"/>
      <c r="C35" s="52" t="s">
        <v>169</v>
      </c>
      <c r="D35" s="53"/>
      <c r="E35" s="53"/>
      <c r="F35" s="53"/>
      <c r="G35" s="53"/>
      <c r="H35" s="53"/>
      <c r="I35" s="71"/>
      <c r="J35" s="71"/>
      <c r="K35" s="166"/>
      <c r="L35" s="166"/>
      <c r="M35" s="52"/>
      <c r="N35" s="53"/>
      <c r="O35" s="53"/>
      <c r="P35" s="53"/>
      <c r="Q35" s="54"/>
      <c r="R35" s="55"/>
      <c r="S35" s="194"/>
      <c r="T35" s="19"/>
      <c r="U35" s="30"/>
      <c r="V35" s="30"/>
      <c r="W35" s="30"/>
    </row>
    <row r="36" ht="8.25" customHeight="1">
      <c r="A36" s="31"/>
      <c r="B36" s="193"/>
      <c r="C36" s="52" t="s">
        <v>170</v>
      </c>
      <c r="D36" s="53"/>
      <c r="E36" s="53"/>
      <c r="F36" s="53"/>
      <c r="G36" s="53"/>
      <c r="H36" s="53"/>
      <c r="I36" s="71"/>
      <c r="J36" s="71"/>
      <c r="K36" s="166"/>
      <c r="L36" s="166"/>
      <c r="M36" s="52"/>
      <c r="N36" s="53"/>
      <c r="O36" s="53"/>
      <c r="P36" s="53"/>
      <c r="Q36" s="54"/>
      <c r="R36" s="55"/>
      <c r="S36" s="194"/>
      <c r="T36" s="19"/>
      <c r="U36" s="30"/>
      <c r="V36" s="30"/>
      <c r="W36" s="30"/>
    </row>
    <row r="37" ht="8.25" customHeight="1">
      <c r="A37" s="31"/>
      <c r="B37" s="193"/>
      <c r="C37" s="52" t="s">
        <v>171</v>
      </c>
      <c r="D37" s="53"/>
      <c r="E37" s="53"/>
      <c r="F37" s="53"/>
      <c r="G37" s="53"/>
      <c r="H37" s="53"/>
      <c r="I37" s="71"/>
      <c r="J37" s="71"/>
      <c r="K37" s="166"/>
      <c r="L37" s="166"/>
      <c r="M37" s="52"/>
      <c r="N37" s="53"/>
      <c r="O37" s="53"/>
      <c r="P37" s="53"/>
      <c r="Q37" s="54"/>
      <c r="R37" s="55"/>
      <c r="S37" s="194"/>
      <c r="T37" s="19"/>
      <c r="U37" s="30"/>
      <c r="V37" s="30"/>
      <c r="W37" s="30"/>
    </row>
    <row r="38" ht="8.25" customHeight="1">
      <c r="A38" s="31"/>
      <c r="B38" s="193"/>
      <c r="C38" s="52" t="s">
        <v>172</v>
      </c>
      <c r="D38" s="53"/>
      <c r="E38" s="53"/>
      <c r="F38" s="53"/>
      <c r="G38" s="53"/>
      <c r="H38" s="53"/>
      <c r="I38" s="71"/>
      <c r="J38" s="71"/>
      <c r="K38" s="166"/>
      <c r="L38" s="166"/>
      <c r="M38" s="52"/>
      <c r="N38" s="53"/>
      <c r="O38" s="53"/>
      <c r="P38" s="53"/>
      <c r="Q38" s="54"/>
      <c r="R38" s="55"/>
      <c r="S38" s="194"/>
      <c r="T38" s="19"/>
      <c r="U38" s="30"/>
      <c r="V38" s="30"/>
      <c r="W38" s="30"/>
    </row>
    <row r="39" ht="8.25" customHeight="1">
      <c r="A39" s="31"/>
      <c r="B39" s="193"/>
      <c r="C39" s="52" t="s">
        <v>173</v>
      </c>
      <c r="D39" s="53"/>
      <c r="E39" s="53"/>
      <c r="F39" s="53"/>
      <c r="G39" s="53"/>
      <c r="H39" s="53"/>
      <c r="I39" s="71"/>
      <c r="J39" s="71"/>
      <c r="K39" s="166"/>
      <c r="L39" s="166"/>
      <c r="M39" s="52"/>
      <c r="N39" s="53"/>
      <c r="O39" s="53"/>
      <c r="P39" s="53"/>
      <c r="Q39" s="54"/>
      <c r="R39" s="55"/>
      <c r="S39" s="194"/>
      <c r="T39" s="19"/>
      <c r="U39" s="30"/>
      <c r="V39" s="30"/>
      <c r="W39" s="30"/>
    </row>
    <row r="40" ht="8.25" customHeight="1">
      <c r="A40" s="31"/>
      <c r="B40" s="193"/>
      <c r="C40" s="52" t="s">
        <v>174</v>
      </c>
      <c r="D40" s="53"/>
      <c r="E40" s="53"/>
      <c r="F40" s="53"/>
      <c r="G40" s="53"/>
      <c r="H40" s="53"/>
      <c r="I40" s="71"/>
      <c r="J40" s="71"/>
      <c r="K40" s="166"/>
      <c r="L40" s="166"/>
      <c r="M40" s="52"/>
      <c r="N40" s="53"/>
      <c r="O40" s="53"/>
      <c r="P40" s="53"/>
      <c r="Q40" s="54"/>
      <c r="R40" s="55"/>
      <c r="S40" s="194"/>
      <c r="T40" s="19"/>
      <c r="U40" s="30"/>
      <c r="V40" s="30"/>
      <c r="W40" s="30"/>
    </row>
    <row r="41" ht="8.25" customHeight="1">
      <c r="A41" s="31"/>
      <c r="B41" s="193"/>
      <c r="C41" s="52" t="s">
        <v>175</v>
      </c>
      <c r="D41" s="53"/>
      <c r="E41" s="53"/>
      <c r="F41" s="53"/>
      <c r="G41" s="53"/>
      <c r="H41" s="53"/>
      <c r="I41" s="71"/>
      <c r="J41" s="71"/>
      <c r="K41" s="166"/>
      <c r="L41" s="166"/>
      <c r="M41" s="52"/>
      <c r="N41" s="53"/>
      <c r="O41" s="53"/>
      <c r="P41" s="53"/>
      <c r="Q41" s="54"/>
      <c r="R41" s="55"/>
      <c r="S41" s="194"/>
      <c r="T41" s="19"/>
      <c r="U41" s="30"/>
      <c r="V41" s="30"/>
      <c r="W41" s="30"/>
    </row>
    <row r="42" ht="8.25" customHeight="1">
      <c r="A42" s="31"/>
      <c r="B42" s="193"/>
      <c r="C42" s="52" t="s">
        <v>176</v>
      </c>
      <c r="D42" s="53"/>
      <c r="E42" s="53"/>
      <c r="F42" s="53"/>
      <c r="G42" s="53"/>
      <c r="H42" s="53"/>
      <c r="I42" s="71"/>
      <c r="J42" s="71"/>
      <c r="K42" s="166"/>
      <c r="L42" s="166"/>
      <c r="M42" s="52"/>
      <c r="N42" s="53"/>
      <c r="O42" s="53"/>
      <c r="P42" s="53"/>
      <c r="Q42" s="54"/>
      <c r="R42" s="55"/>
      <c r="S42" s="194"/>
      <c r="T42" s="19"/>
      <c r="U42" s="30"/>
      <c r="V42" s="30"/>
      <c r="W42" s="30"/>
    </row>
    <row r="43" ht="8.25" customHeight="1">
      <c r="A43" s="31"/>
      <c r="B43" s="193"/>
      <c r="C43" s="52" t="s">
        <v>177</v>
      </c>
      <c r="D43" s="53"/>
      <c r="E43" s="53"/>
      <c r="F43" s="53"/>
      <c r="G43" s="53"/>
      <c r="H43" s="53"/>
      <c r="I43" s="71"/>
      <c r="J43" s="71"/>
      <c r="K43" s="166"/>
      <c r="L43" s="166"/>
      <c r="M43" s="52"/>
      <c r="N43" s="53"/>
      <c r="O43" s="53"/>
      <c r="P43" s="53"/>
      <c r="Q43" s="54"/>
      <c r="R43" s="55"/>
      <c r="S43" s="194"/>
      <c r="T43" s="19"/>
      <c r="U43" s="30"/>
      <c r="V43" s="30"/>
      <c r="W43" s="30"/>
    </row>
    <row r="44" ht="8.25" customHeight="1">
      <c r="A44" s="31"/>
      <c r="B44" s="193"/>
      <c r="C44" s="52" t="s">
        <v>178</v>
      </c>
      <c r="D44" s="53"/>
      <c r="E44" s="53"/>
      <c r="F44" s="53"/>
      <c r="G44" s="53"/>
      <c r="H44" s="53"/>
      <c r="I44" s="71"/>
      <c r="J44" s="71"/>
      <c r="K44" s="166"/>
      <c r="L44" s="166"/>
      <c r="M44" s="52"/>
      <c r="N44" s="53"/>
      <c r="O44" s="53"/>
      <c r="P44" s="53"/>
      <c r="Q44" s="54"/>
      <c r="R44" s="55"/>
      <c r="S44" s="194"/>
      <c r="T44" s="19"/>
      <c r="U44" s="30"/>
      <c r="V44" s="30"/>
      <c r="W44" s="30"/>
    </row>
    <row r="45" ht="8.25" customHeight="1">
      <c r="A45" s="31"/>
      <c r="B45" s="193"/>
      <c r="C45" s="52" t="s">
        <v>179</v>
      </c>
      <c r="D45" s="53"/>
      <c r="E45" s="53"/>
      <c r="F45" s="53"/>
      <c r="G45" s="53"/>
      <c r="H45" s="53"/>
      <c r="I45" s="71"/>
      <c r="J45" s="71"/>
      <c r="K45" s="166"/>
      <c r="L45" s="166"/>
      <c r="M45" s="52"/>
      <c r="N45" s="53"/>
      <c r="O45" s="53"/>
      <c r="P45" s="53"/>
      <c r="Q45" s="54"/>
      <c r="R45" s="55"/>
      <c r="S45" s="194"/>
      <c r="T45" s="19"/>
      <c r="U45" s="30"/>
      <c r="V45" s="30"/>
      <c r="W45" s="30"/>
    </row>
    <row r="46" ht="8.25" customHeight="1">
      <c r="A46" s="31"/>
      <c r="B46" s="193"/>
      <c r="C46" s="52" t="s">
        <v>180</v>
      </c>
      <c r="D46" s="53"/>
      <c r="E46" s="53"/>
      <c r="F46" s="53"/>
      <c r="G46" s="53"/>
      <c r="H46" s="53"/>
      <c r="I46" s="71"/>
      <c r="J46" s="71"/>
      <c r="K46" s="166"/>
      <c r="L46" s="166"/>
      <c r="M46" s="52"/>
      <c r="N46" s="53"/>
      <c r="O46" s="53"/>
      <c r="P46" s="53"/>
      <c r="Q46" s="54"/>
      <c r="R46" s="55"/>
      <c r="S46" s="194"/>
      <c r="T46" s="19"/>
      <c r="U46" s="30"/>
      <c r="V46" s="30"/>
      <c r="W46" s="30"/>
    </row>
    <row r="47" ht="8.25" customHeight="1">
      <c r="A47" s="31"/>
      <c r="B47" s="193"/>
      <c r="C47" s="52" t="s">
        <v>181</v>
      </c>
      <c r="D47" s="53"/>
      <c r="E47" s="53"/>
      <c r="F47" s="53"/>
      <c r="G47" s="53"/>
      <c r="H47" s="53"/>
      <c r="I47" s="71"/>
      <c r="J47" s="71"/>
      <c r="K47" s="166"/>
      <c r="L47" s="166"/>
      <c r="M47" s="52"/>
      <c r="N47" s="53"/>
      <c r="O47" s="53"/>
      <c r="P47" s="53"/>
      <c r="Q47" s="54"/>
      <c r="R47" s="55"/>
      <c r="S47" s="194"/>
      <c r="T47" s="19"/>
      <c r="U47" s="30"/>
      <c r="V47" s="30"/>
      <c r="W47" s="30"/>
    </row>
    <row r="48" ht="8.25" customHeight="1">
      <c r="A48" s="31"/>
      <c r="B48" s="193"/>
      <c r="C48" s="52" t="s">
        <v>182</v>
      </c>
      <c r="D48" s="53"/>
      <c r="E48" s="53"/>
      <c r="F48" s="53"/>
      <c r="G48" s="53"/>
      <c r="H48" s="53"/>
      <c r="I48" s="71"/>
      <c r="J48" s="71"/>
      <c r="K48" s="166"/>
      <c r="L48" s="166"/>
      <c r="M48" s="52"/>
      <c r="N48" s="53"/>
      <c r="O48" s="53"/>
      <c r="P48" s="53"/>
      <c r="Q48" s="54"/>
      <c r="R48" s="55"/>
      <c r="S48" s="194"/>
      <c r="T48" s="19"/>
      <c r="U48" s="30"/>
      <c r="V48" s="30"/>
      <c r="W48" s="30"/>
    </row>
    <row r="49" ht="8.25" customHeight="1">
      <c r="A49" s="31"/>
      <c r="B49" s="193"/>
      <c r="C49" s="52" t="s">
        <v>183</v>
      </c>
      <c r="D49" s="53"/>
      <c r="E49" s="53"/>
      <c r="F49" s="53"/>
      <c r="G49" s="53"/>
      <c r="H49" s="53"/>
      <c r="I49" s="71"/>
      <c r="J49" s="71"/>
      <c r="K49" s="166"/>
      <c r="L49" s="166"/>
      <c r="M49" s="52"/>
      <c r="N49" s="53"/>
      <c r="O49" s="53"/>
      <c r="P49" s="53"/>
      <c r="Q49" s="54"/>
      <c r="R49" s="55"/>
      <c r="S49" s="194"/>
      <c r="T49" s="19"/>
      <c r="U49" s="30"/>
      <c r="V49" s="30"/>
      <c r="W49" s="30"/>
    </row>
    <row r="50" ht="8.25" customHeight="1">
      <c r="A50" s="31"/>
      <c r="B50" s="193"/>
      <c r="C50" s="52" t="s">
        <v>184</v>
      </c>
      <c r="D50" s="53"/>
      <c r="E50" s="53"/>
      <c r="F50" s="53"/>
      <c r="G50" s="53"/>
      <c r="H50" s="53"/>
      <c r="I50" s="71"/>
      <c r="J50" s="71"/>
      <c r="K50" s="166"/>
      <c r="L50" s="166"/>
      <c r="M50" s="52"/>
      <c r="N50" s="53"/>
      <c r="O50" s="53"/>
      <c r="P50" s="53"/>
      <c r="Q50" s="54"/>
      <c r="R50" s="55"/>
      <c r="S50" s="194"/>
      <c r="T50" s="19"/>
      <c r="U50" s="30"/>
      <c r="V50" s="30"/>
      <c r="W50" s="30"/>
    </row>
    <row r="51" ht="8.25" customHeight="1">
      <c r="A51" s="31"/>
      <c r="B51" s="193"/>
      <c r="C51" s="52" t="s">
        <v>185</v>
      </c>
      <c r="D51" s="53"/>
      <c r="E51" s="53"/>
      <c r="F51" s="53"/>
      <c r="G51" s="53"/>
      <c r="H51" s="53"/>
      <c r="I51" s="71"/>
      <c r="J51" s="71"/>
      <c r="K51" s="166"/>
      <c r="L51" s="166"/>
      <c r="M51" s="52"/>
      <c r="N51" s="53"/>
      <c r="O51" s="53"/>
      <c r="P51" s="53"/>
      <c r="Q51" s="54"/>
      <c r="R51" s="55"/>
      <c r="S51" s="194"/>
      <c r="T51" s="19"/>
      <c r="U51" s="30"/>
      <c r="V51" s="30"/>
      <c r="W51" s="30"/>
    </row>
    <row r="52" ht="8.25" customHeight="1">
      <c r="A52" s="31"/>
      <c r="B52" s="193"/>
      <c r="C52" s="165"/>
      <c r="D52" s="53"/>
      <c r="E52" s="53"/>
      <c r="F52" s="53"/>
      <c r="G52" s="53"/>
      <c r="H52" s="53"/>
      <c r="I52" s="71"/>
      <c r="J52" s="71"/>
      <c r="K52" s="166"/>
      <c r="L52" s="166"/>
      <c r="M52" s="52"/>
      <c r="N52" s="53"/>
      <c r="O52" s="53"/>
      <c r="P52" s="53"/>
      <c r="Q52" s="54"/>
      <c r="R52" s="55"/>
      <c r="S52" s="194"/>
      <c r="T52" s="19"/>
      <c r="U52" s="30"/>
      <c r="V52" s="30"/>
      <c r="W52" s="30"/>
    </row>
    <row r="53" ht="8.25" customHeight="1">
      <c r="A53" s="31"/>
      <c r="B53" s="193"/>
      <c r="C53" s="165"/>
      <c r="D53" s="198" t="s">
        <v>186</v>
      </c>
      <c r="E53" s="75"/>
      <c r="F53" s="75"/>
      <c r="G53" s="75"/>
      <c r="H53" s="75"/>
      <c r="I53" s="75"/>
      <c r="J53" s="75"/>
      <c r="K53" s="75"/>
      <c r="L53" s="75"/>
      <c r="M53" s="118"/>
      <c r="N53" s="53"/>
      <c r="O53" s="53"/>
      <c r="P53" s="53"/>
      <c r="Q53" s="54"/>
      <c r="R53" s="55"/>
      <c r="S53" s="194"/>
      <c r="T53" s="19"/>
      <c r="U53" s="30"/>
      <c r="V53" s="30"/>
      <c r="W53" s="30"/>
    </row>
    <row r="54" ht="8.25" customHeight="1">
      <c r="A54" s="31"/>
      <c r="B54" s="199"/>
      <c r="C54" s="200"/>
      <c r="D54" s="78"/>
      <c r="E54" s="78"/>
      <c r="F54" s="78"/>
      <c r="G54" s="78"/>
      <c r="H54" s="78"/>
      <c r="I54" s="79"/>
      <c r="J54" s="79"/>
      <c r="K54" s="201"/>
      <c r="L54" s="201"/>
      <c r="M54" s="77"/>
      <c r="N54" s="78"/>
      <c r="O54" s="78"/>
      <c r="P54" s="78"/>
      <c r="Q54" s="80"/>
      <c r="R54" s="81"/>
      <c r="S54" s="202"/>
      <c r="T54" s="19"/>
      <c r="U54" s="30"/>
      <c r="V54" s="30"/>
      <c r="W54" s="30"/>
    </row>
    <row r="55" ht="8.25" customHeight="1">
      <c r="A55" s="31"/>
      <c r="B55" s="164"/>
      <c r="C55" s="165"/>
      <c r="D55" s="53"/>
      <c r="E55" s="53"/>
      <c r="F55" s="53"/>
      <c r="G55" s="53"/>
      <c r="H55" s="53"/>
      <c r="I55" s="71"/>
      <c r="J55" s="71"/>
      <c r="K55" s="166"/>
      <c r="L55" s="166"/>
      <c r="M55" s="52"/>
      <c r="N55" s="53"/>
      <c r="O55" s="53"/>
      <c r="P55" s="53"/>
      <c r="Q55" s="54"/>
      <c r="R55" s="55"/>
      <c r="S55" s="71"/>
      <c r="T55" s="19"/>
      <c r="U55" s="30"/>
      <c r="V55" s="30"/>
      <c r="W55" s="30"/>
    </row>
    <row r="56" ht="8.25" customHeight="1">
      <c r="A56" s="31"/>
      <c r="B56" s="164"/>
      <c r="C56" s="165"/>
      <c r="D56" s="53"/>
      <c r="E56" s="53"/>
      <c r="F56" s="53"/>
      <c r="G56" s="53"/>
      <c r="H56" s="53"/>
      <c r="I56" s="71"/>
      <c r="J56" s="71"/>
      <c r="K56" s="166"/>
      <c r="L56" s="166"/>
      <c r="M56" s="52"/>
      <c r="N56" s="53"/>
      <c r="O56" s="53"/>
      <c r="P56" s="53"/>
      <c r="Q56" s="54"/>
      <c r="R56" s="55"/>
      <c r="S56" s="71"/>
      <c r="T56" s="19"/>
      <c r="U56" s="30"/>
      <c r="V56" s="30"/>
      <c r="W56" s="30"/>
    </row>
    <row r="57" ht="8.25" customHeight="1">
      <c r="A57" s="31"/>
      <c r="B57" s="32" t="s">
        <v>187</v>
      </c>
      <c r="C57" s="33"/>
      <c r="D57" s="34"/>
      <c r="E57" s="34"/>
      <c r="F57" s="34"/>
      <c r="G57" s="34"/>
      <c r="H57" s="34"/>
      <c r="I57" s="35"/>
      <c r="J57" s="35"/>
      <c r="K57" s="36"/>
      <c r="L57" s="36"/>
      <c r="M57" s="102"/>
      <c r="N57" s="34"/>
      <c r="O57" s="34"/>
      <c r="P57" s="34"/>
      <c r="Q57" s="37"/>
      <c r="R57" s="38"/>
      <c r="S57" s="39"/>
      <c r="T57" s="19"/>
      <c r="U57" s="30"/>
      <c r="V57" s="30"/>
      <c r="W57" s="30"/>
    </row>
    <row r="58" ht="8.25" customHeight="1">
      <c r="A58" s="40"/>
      <c r="B58" s="41"/>
      <c r="C58" s="103" t="s">
        <v>18</v>
      </c>
      <c r="D58" s="104" t="s">
        <v>143</v>
      </c>
      <c r="E58" s="105"/>
      <c r="G58" s="106"/>
      <c r="H58" s="103" t="s">
        <v>20</v>
      </c>
      <c r="I58" s="107" t="s">
        <v>144</v>
      </c>
      <c r="J58" s="49" t="s">
        <v>91</v>
      </c>
      <c r="M58" s="103" t="s">
        <v>41</v>
      </c>
      <c r="N58" s="108" t="s">
        <v>24</v>
      </c>
      <c r="O58" s="49" t="s">
        <v>40</v>
      </c>
      <c r="P58" s="53"/>
      <c r="Q58" s="54"/>
      <c r="R58" s="55"/>
      <c r="S58" s="56"/>
      <c r="T58" s="19"/>
      <c r="U58" s="30"/>
      <c r="V58" s="30"/>
      <c r="W58" s="30"/>
    </row>
    <row r="59" ht="8.25" customHeight="1">
      <c r="A59" s="40"/>
      <c r="B59" s="41"/>
      <c r="C59" s="109" t="s">
        <v>21</v>
      </c>
      <c r="D59" s="195">
        <v>43350.0</v>
      </c>
      <c r="E59" s="49" t="s">
        <v>40</v>
      </c>
      <c r="G59" s="106"/>
      <c r="H59" s="111" t="s">
        <v>23</v>
      </c>
      <c r="I59" s="120" t="s">
        <v>24</v>
      </c>
      <c r="J59" s="49" t="s">
        <v>40</v>
      </c>
      <c r="L59" s="53"/>
      <c r="M59" s="111" t="s">
        <v>43</v>
      </c>
      <c r="N59" s="120" t="s">
        <v>24</v>
      </c>
      <c r="O59" s="49" t="s">
        <v>40</v>
      </c>
      <c r="P59" s="53"/>
      <c r="Q59" s="54"/>
      <c r="R59" s="55"/>
      <c r="S59" s="56"/>
      <c r="T59" s="19"/>
      <c r="U59" s="30"/>
      <c r="V59" s="30"/>
      <c r="W59" s="30"/>
    </row>
    <row r="60" ht="8.25" customHeight="1">
      <c r="A60" s="40"/>
      <c r="B60" s="41"/>
      <c r="C60" s="111" t="s">
        <v>25</v>
      </c>
      <c r="D60" s="120" t="s">
        <v>24</v>
      </c>
      <c r="E60" s="49" t="s">
        <v>44</v>
      </c>
      <c r="G60" s="106"/>
      <c r="H60" s="111" t="s">
        <v>26</v>
      </c>
      <c r="I60" s="120" t="s">
        <v>24</v>
      </c>
      <c r="J60" s="49" t="s">
        <v>40</v>
      </c>
      <c r="L60" s="53"/>
      <c r="M60" s="111" t="s">
        <v>45</v>
      </c>
      <c r="N60" s="196" t="s">
        <v>24</v>
      </c>
      <c r="O60" s="49" t="s">
        <v>40</v>
      </c>
      <c r="P60" s="53"/>
      <c r="Q60" s="54"/>
      <c r="R60" s="55"/>
      <c r="S60" s="56"/>
      <c r="T60" s="19"/>
      <c r="U60" s="30"/>
      <c r="V60" s="30"/>
      <c r="W60" s="30"/>
    </row>
    <row r="61" ht="8.25" customHeight="1">
      <c r="A61" s="40"/>
      <c r="B61" s="41"/>
      <c r="C61" s="111"/>
      <c r="D61" s="203"/>
      <c r="E61" s="52"/>
      <c r="G61" s="106"/>
      <c r="H61" s="111"/>
      <c r="I61" s="203"/>
      <c r="J61" s="52"/>
      <c r="L61" s="53"/>
      <c r="M61" s="52"/>
      <c r="N61" s="53"/>
      <c r="O61" s="53"/>
      <c r="P61" s="53"/>
      <c r="Q61" s="54"/>
      <c r="R61" s="55"/>
      <c r="S61" s="56"/>
      <c r="T61" s="19"/>
      <c r="U61" s="30"/>
      <c r="V61" s="30"/>
      <c r="W61" s="30"/>
    </row>
    <row r="62" ht="8.25" customHeight="1">
      <c r="A62" s="40"/>
      <c r="B62" s="41"/>
      <c r="C62" s="52"/>
      <c r="D62" s="53"/>
      <c r="E62" s="53"/>
      <c r="F62" s="53"/>
      <c r="G62" s="53"/>
      <c r="H62" s="53"/>
      <c r="I62" s="71"/>
      <c r="J62" s="71"/>
      <c r="K62" s="71"/>
      <c r="L62" s="71"/>
      <c r="M62" s="52"/>
      <c r="N62" s="67" t="str">
        <f t="shared" ref="N62:Q62" si="2">sum(N63:N104)</f>
        <v>#REF!</v>
      </c>
      <c r="O62" s="67" t="str">
        <f t="shared" si="2"/>
        <v>#REF!</v>
      </c>
      <c r="P62" s="67" t="str">
        <f t="shared" si="2"/>
        <v>#REF!</v>
      </c>
      <c r="Q62" s="197" t="str">
        <f t="shared" si="2"/>
        <v>#REF!</v>
      </c>
      <c r="R62" s="55"/>
      <c r="S62" s="56"/>
      <c r="T62" s="19"/>
      <c r="U62" s="30"/>
      <c r="V62" s="30"/>
      <c r="W62" s="30"/>
    </row>
    <row r="63" ht="8.25" customHeight="1">
      <c r="A63" s="40"/>
      <c r="B63" s="41"/>
      <c r="C63" s="114" t="s">
        <v>188</v>
      </c>
      <c r="D63" s="53"/>
      <c r="E63" s="53"/>
      <c r="F63" s="53"/>
      <c r="G63" s="53"/>
      <c r="H63" s="53"/>
      <c r="I63" s="71"/>
      <c r="J63" s="71"/>
      <c r="K63" s="71"/>
      <c r="L63" s="71"/>
      <c r="M63" s="52"/>
      <c r="N63" s="53"/>
      <c r="O63" s="53"/>
      <c r="P63" s="53"/>
      <c r="Q63" s="54"/>
      <c r="R63" s="55"/>
      <c r="S63" s="56"/>
      <c r="T63" s="19"/>
      <c r="U63" s="30"/>
      <c r="V63" s="30"/>
      <c r="W63" s="30"/>
    </row>
    <row r="64" ht="8.25" customHeight="1">
      <c r="A64" s="40"/>
      <c r="B64" s="41"/>
      <c r="C64" s="204" t="s">
        <v>189</v>
      </c>
      <c r="D64" s="70" t="str">
        <f t="shared" ref="D64:D102" si="3">vlookup($C64,Master!$A$558:$W$758,3,false)</f>
        <v>#REF!</v>
      </c>
      <c r="E64" s="53" t="str">
        <f t="shared" ref="E64:E102" si="4">vlookup($C64,Master!$A$558:$W$758,13,false)</f>
        <v>#REF!</v>
      </c>
      <c r="F64" s="53" t="str">
        <f t="shared" ref="F64:F102" si="5">vlookup($C64,Master!$A$558:$W$758,7,false)</f>
        <v>#REF!</v>
      </c>
      <c r="G64" s="53" t="str">
        <f t="shared" ref="G64:G102" si="6">vlookup($C64,Master!$A$558:$W$758,8,false)</f>
        <v>#REF!</v>
      </c>
      <c r="H64" s="53" t="str">
        <f t="shared" ref="H64:H102" si="7">vlookup($C64,Master!$A$558:$W$758,9,false)</f>
        <v>#REF!</v>
      </c>
      <c r="I64" s="71" t="str">
        <f t="shared" ref="I64:I102" si="8">vlookup($C64,Master!$A$558:$W$758,20,false)</f>
        <v>#REF!</v>
      </c>
      <c r="J64" s="71" t="str">
        <f t="shared" ref="J64:J102" si="9">vlookup($C64,Master!$A$558:$W$758,22,false)</f>
        <v>#REF!</v>
      </c>
      <c r="K64" s="71" t="str">
        <f t="shared" ref="K64:K102" si="10">vlookup($C64,Master!$A$558:$W$758,27,false)</f>
        <v>#REF!</v>
      </c>
      <c r="L64" s="71" t="str">
        <f t="shared" ref="L64:L102" si="11">vlookup($C64,Master!$A$558:$W$758,28,false)</f>
        <v>#REF!</v>
      </c>
      <c r="M64" s="52" t="s">
        <v>40</v>
      </c>
      <c r="N64" s="53" t="str">
        <f t="shared" ref="N64:N102" si="12">vlookup($C64,Master!$A$558:$W$758,31,false)</f>
        <v>#REF!</v>
      </c>
      <c r="O64" s="53" t="str">
        <f t="shared" ref="O64:O102" si="13">vlookup($C64,Master!$A$558:$W$758,32,false)</f>
        <v>#REF!</v>
      </c>
      <c r="P64" s="53" t="str">
        <f t="shared" ref="P64:P102" si="14">vlookup($C64,Master!$A$558:$W$758,30,false)</f>
        <v>#REF!</v>
      </c>
      <c r="Q64" s="54" t="str">
        <f t="shared" ref="Q64:Q102" si="15">N64-P64</f>
        <v>#REF!</v>
      </c>
      <c r="R64" s="55" t="str">
        <f t="shared" ref="R64:R102" si="16">if(N64&lt;&gt;0,Q64/N64,-100%)</f>
        <v>#REF!</v>
      </c>
      <c r="S64" s="56"/>
      <c r="T64" s="19"/>
      <c r="U64" s="30"/>
      <c r="V64" s="30"/>
      <c r="W64" s="30"/>
    </row>
    <row r="65" ht="8.25" customHeight="1">
      <c r="A65" s="40"/>
      <c r="B65" s="41"/>
      <c r="C65" s="204" t="s">
        <v>190</v>
      </c>
      <c r="D65" s="70" t="str">
        <f t="shared" si="3"/>
        <v>#REF!</v>
      </c>
      <c r="E65" s="53" t="str">
        <f t="shared" si="4"/>
        <v>#REF!</v>
      </c>
      <c r="F65" s="53" t="str">
        <f t="shared" si="5"/>
        <v>#REF!</v>
      </c>
      <c r="G65" s="53" t="str">
        <f t="shared" si="6"/>
        <v>#REF!</v>
      </c>
      <c r="H65" s="53" t="str">
        <f t="shared" si="7"/>
        <v>#REF!</v>
      </c>
      <c r="I65" s="71" t="str">
        <f t="shared" si="8"/>
        <v>#REF!</v>
      </c>
      <c r="J65" s="71" t="str">
        <f t="shared" si="9"/>
        <v>#REF!</v>
      </c>
      <c r="K65" s="71" t="str">
        <f t="shared" si="10"/>
        <v>#REF!</v>
      </c>
      <c r="L65" s="71" t="str">
        <f t="shared" si="11"/>
        <v>#REF!</v>
      </c>
      <c r="M65" s="52" t="s">
        <v>40</v>
      </c>
      <c r="N65" s="53" t="str">
        <f t="shared" si="12"/>
        <v>#REF!</v>
      </c>
      <c r="O65" s="53" t="str">
        <f t="shared" si="13"/>
        <v>#REF!</v>
      </c>
      <c r="P65" s="53" t="str">
        <f t="shared" si="14"/>
        <v>#REF!</v>
      </c>
      <c r="Q65" s="54" t="str">
        <f t="shared" si="15"/>
        <v>#REF!</v>
      </c>
      <c r="R65" s="55" t="str">
        <f t="shared" si="16"/>
        <v>#REF!</v>
      </c>
      <c r="S65" s="56"/>
      <c r="T65" s="19"/>
      <c r="U65" s="30"/>
      <c r="V65" s="30"/>
      <c r="W65" s="30"/>
    </row>
    <row r="66" ht="8.25" customHeight="1">
      <c r="A66" s="40"/>
      <c r="B66" s="41"/>
      <c r="C66" s="52" t="s">
        <v>191</v>
      </c>
      <c r="D66" s="70" t="str">
        <f t="shared" si="3"/>
        <v>#REF!</v>
      </c>
      <c r="E66" s="53" t="str">
        <f t="shared" si="4"/>
        <v>#REF!</v>
      </c>
      <c r="F66" s="53" t="str">
        <f t="shared" si="5"/>
        <v>#REF!</v>
      </c>
      <c r="G66" s="53" t="str">
        <f t="shared" si="6"/>
        <v>#REF!</v>
      </c>
      <c r="H66" s="53" t="str">
        <f t="shared" si="7"/>
        <v>#REF!</v>
      </c>
      <c r="I66" s="71" t="str">
        <f t="shared" si="8"/>
        <v>#REF!</v>
      </c>
      <c r="J66" s="71" t="str">
        <f t="shared" si="9"/>
        <v>#REF!</v>
      </c>
      <c r="K66" s="71" t="str">
        <f t="shared" si="10"/>
        <v>#REF!</v>
      </c>
      <c r="L66" s="71" t="str">
        <f t="shared" si="11"/>
        <v>#REF!</v>
      </c>
      <c r="M66" s="52" t="s">
        <v>40</v>
      </c>
      <c r="N66" s="53" t="str">
        <f t="shared" si="12"/>
        <v>#REF!</v>
      </c>
      <c r="O66" s="53" t="str">
        <f t="shared" si="13"/>
        <v>#REF!</v>
      </c>
      <c r="P66" s="53" t="str">
        <f t="shared" si="14"/>
        <v>#REF!</v>
      </c>
      <c r="Q66" s="54" t="str">
        <f t="shared" si="15"/>
        <v>#REF!</v>
      </c>
      <c r="R66" s="55" t="str">
        <f t="shared" si="16"/>
        <v>#REF!</v>
      </c>
      <c r="S66" s="56"/>
      <c r="T66" s="19"/>
      <c r="U66" s="30"/>
      <c r="V66" s="30"/>
      <c r="W66" s="30"/>
    </row>
    <row r="67" ht="8.25" customHeight="1">
      <c r="A67" s="40"/>
      <c r="B67" s="41"/>
      <c r="C67" s="204" t="s">
        <v>192</v>
      </c>
      <c r="D67" s="70" t="str">
        <f t="shared" si="3"/>
        <v>#REF!</v>
      </c>
      <c r="E67" s="53" t="str">
        <f t="shared" si="4"/>
        <v>#REF!</v>
      </c>
      <c r="F67" s="53" t="str">
        <f t="shared" si="5"/>
        <v>#REF!</v>
      </c>
      <c r="G67" s="53" t="str">
        <f t="shared" si="6"/>
        <v>#REF!</v>
      </c>
      <c r="H67" s="53" t="str">
        <f t="shared" si="7"/>
        <v>#REF!</v>
      </c>
      <c r="I67" s="71" t="str">
        <f t="shared" si="8"/>
        <v>#REF!</v>
      </c>
      <c r="J67" s="71" t="str">
        <f t="shared" si="9"/>
        <v>#REF!</v>
      </c>
      <c r="K67" s="71" t="str">
        <f t="shared" si="10"/>
        <v>#REF!</v>
      </c>
      <c r="L67" s="71" t="str">
        <f t="shared" si="11"/>
        <v>#REF!</v>
      </c>
      <c r="M67" s="52" t="s">
        <v>40</v>
      </c>
      <c r="N67" s="53" t="str">
        <f t="shared" si="12"/>
        <v>#REF!</v>
      </c>
      <c r="O67" s="53" t="str">
        <f t="shared" si="13"/>
        <v>#REF!</v>
      </c>
      <c r="P67" s="53" t="str">
        <f t="shared" si="14"/>
        <v>#REF!</v>
      </c>
      <c r="Q67" s="54" t="str">
        <f t="shared" si="15"/>
        <v>#REF!</v>
      </c>
      <c r="R67" s="55" t="str">
        <f t="shared" si="16"/>
        <v>#REF!</v>
      </c>
      <c r="S67" s="56"/>
      <c r="T67" s="19"/>
      <c r="U67" s="30"/>
      <c r="V67" s="30"/>
      <c r="W67" s="30"/>
    </row>
    <row r="68" ht="8.25" customHeight="1">
      <c r="A68" s="40"/>
      <c r="B68" s="41"/>
      <c r="C68" s="204" t="s">
        <v>193</v>
      </c>
      <c r="D68" s="70" t="str">
        <f t="shared" si="3"/>
        <v>#REF!</v>
      </c>
      <c r="E68" s="53" t="str">
        <f t="shared" si="4"/>
        <v>#REF!</v>
      </c>
      <c r="F68" s="53" t="str">
        <f t="shared" si="5"/>
        <v>#REF!</v>
      </c>
      <c r="G68" s="53" t="str">
        <f t="shared" si="6"/>
        <v>#REF!</v>
      </c>
      <c r="H68" s="53" t="str">
        <f t="shared" si="7"/>
        <v>#REF!</v>
      </c>
      <c r="I68" s="71" t="str">
        <f t="shared" si="8"/>
        <v>#REF!</v>
      </c>
      <c r="J68" s="71" t="str">
        <f t="shared" si="9"/>
        <v>#REF!</v>
      </c>
      <c r="K68" s="71" t="str">
        <f t="shared" si="10"/>
        <v>#REF!</v>
      </c>
      <c r="L68" s="71" t="str">
        <f t="shared" si="11"/>
        <v>#REF!</v>
      </c>
      <c r="M68" s="52" t="s">
        <v>40</v>
      </c>
      <c r="N68" s="53" t="str">
        <f t="shared" si="12"/>
        <v>#REF!</v>
      </c>
      <c r="O68" s="53" t="str">
        <f t="shared" si="13"/>
        <v>#REF!</v>
      </c>
      <c r="P68" s="53" t="str">
        <f t="shared" si="14"/>
        <v>#REF!</v>
      </c>
      <c r="Q68" s="54" t="str">
        <f t="shared" si="15"/>
        <v>#REF!</v>
      </c>
      <c r="R68" s="55" t="str">
        <f t="shared" si="16"/>
        <v>#REF!</v>
      </c>
      <c r="S68" s="56"/>
      <c r="T68" s="19"/>
      <c r="U68" s="30"/>
      <c r="V68" s="30"/>
      <c r="W68" s="30"/>
    </row>
    <row r="69" ht="8.25" customHeight="1">
      <c r="A69" s="40"/>
      <c r="B69" s="41"/>
      <c r="C69" s="204" t="s">
        <v>194</v>
      </c>
      <c r="D69" s="70" t="str">
        <f t="shared" si="3"/>
        <v>#REF!</v>
      </c>
      <c r="E69" s="53" t="str">
        <f t="shared" si="4"/>
        <v>#REF!</v>
      </c>
      <c r="F69" s="53" t="str">
        <f t="shared" si="5"/>
        <v>#REF!</v>
      </c>
      <c r="G69" s="53" t="str">
        <f t="shared" si="6"/>
        <v>#REF!</v>
      </c>
      <c r="H69" s="53" t="str">
        <f t="shared" si="7"/>
        <v>#REF!</v>
      </c>
      <c r="I69" s="71" t="str">
        <f t="shared" si="8"/>
        <v>#REF!</v>
      </c>
      <c r="J69" s="71" t="str">
        <f t="shared" si="9"/>
        <v>#REF!</v>
      </c>
      <c r="K69" s="71" t="str">
        <f t="shared" si="10"/>
        <v>#REF!</v>
      </c>
      <c r="L69" s="71" t="str">
        <f t="shared" si="11"/>
        <v>#REF!</v>
      </c>
      <c r="M69" s="52" t="s">
        <v>40</v>
      </c>
      <c r="N69" s="53" t="str">
        <f t="shared" si="12"/>
        <v>#REF!</v>
      </c>
      <c r="O69" s="53" t="str">
        <f t="shared" si="13"/>
        <v>#REF!</v>
      </c>
      <c r="P69" s="53" t="str">
        <f t="shared" si="14"/>
        <v>#REF!</v>
      </c>
      <c r="Q69" s="54" t="str">
        <f t="shared" si="15"/>
        <v>#REF!</v>
      </c>
      <c r="R69" s="55" t="str">
        <f t="shared" si="16"/>
        <v>#REF!</v>
      </c>
      <c r="S69" s="56"/>
      <c r="T69" s="19"/>
      <c r="U69" s="30"/>
      <c r="V69" s="30"/>
      <c r="W69" s="30"/>
    </row>
    <row r="70" ht="8.25" customHeight="1">
      <c r="A70" s="40"/>
      <c r="B70" s="41"/>
      <c r="C70" s="52" t="s">
        <v>195</v>
      </c>
      <c r="D70" s="70" t="str">
        <f t="shared" si="3"/>
        <v>#REF!</v>
      </c>
      <c r="E70" s="53" t="str">
        <f t="shared" si="4"/>
        <v>#REF!</v>
      </c>
      <c r="F70" s="53" t="str">
        <f t="shared" si="5"/>
        <v>#REF!</v>
      </c>
      <c r="G70" s="53" t="str">
        <f t="shared" si="6"/>
        <v>#REF!</v>
      </c>
      <c r="H70" s="53" t="str">
        <f t="shared" si="7"/>
        <v>#REF!</v>
      </c>
      <c r="I70" s="71" t="str">
        <f t="shared" si="8"/>
        <v>#REF!</v>
      </c>
      <c r="J70" s="71" t="str">
        <f t="shared" si="9"/>
        <v>#REF!</v>
      </c>
      <c r="K70" s="71" t="str">
        <f t="shared" si="10"/>
        <v>#REF!</v>
      </c>
      <c r="L70" s="71" t="str">
        <f t="shared" si="11"/>
        <v>#REF!</v>
      </c>
      <c r="M70" s="52" t="s">
        <v>40</v>
      </c>
      <c r="N70" s="53" t="str">
        <f t="shared" si="12"/>
        <v>#REF!</v>
      </c>
      <c r="O70" s="53" t="str">
        <f t="shared" si="13"/>
        <v>#REF!</v>
      </c>
      <c r="P70" s="53" t="str">
        <f t="shared" si="14"/>
        <v>#REF!</v>
      </c>
      <c r="Q70" s="54" t="str">
        <f t="shared" si="15"/>
        <v>#REF!</v>
      </c>
      <c r="R70" s="55" t="str">
        <f t="shared" si="16"/>
        <v>#REF!</v>
      </c>
      <c r="S70" s="56"/>
      <c r="T70" s="19"/>
      <c r="U70" s="30"/>
      <c r="V70" s="30"/>
      <c r="W70" s="30"/>
    </row>
    <row r="71" ht="8.25" customHeight="1">
      <c r="A71" s="40"/>
      <c r="B71" s="41"/>
      <c r="C71" s="204" t="s">
        <v>29</v>
      </c>
      <c r="D71" s="70" t="str">
        <f t="shared" si="3"/>
        <v>#REF!</v>
      </c>
      <c r="E71" s="53" t="str">
        <f t="shared" si="4"/>
        <v>#REF!</v>
      </c>
      <c r="F71" s="53" t="str">
        <f t="shared" si="5"/>
        <v>#REF!</v>
      </c>
      <c r="G71" s="53" t="str">
        <f t="shared" si="6"/>
        <v>#REF!</v>
      </c>
      <c r="H71" s="53" t="str">
        <f t="shared" si="7"/>
        <v>#REF!</v>
      </c>
      <c r="I71" s="71" t="str">
        <f t="shared" si="8"/>
        <v>#REF!</v>
      </c>
      <c r="J71" s="71" t="str">
        <f t="shared" si="9"/>
        <v>#REF!</v>
      </c>
      <c r="K71" s="71" t="str">
        <f t="shared" si="10"/>
        <v>#REF!</v>
      </c>
      <c r="L71" s="71" t="str">
        <f t="shared" si="11"/>
        <v>#REF!</v>
      </c>
      <c r="M71" s="52" t="s">
        <v>40</v>
      </c>
      <c r="N71" s="53" t="str">
        <f t="shared" si="12"/>
        <v>#REF!</v>
      </c>
      <c r="O71" s="53" t="str">
        <f t="shared" si="13"/>
        <v>#REF!</v>
      </c>
      <c r="P71" s="53" t="str">
        <f t="shared" si="14"/>
        <v>#REF!</v>
      </c>
      <c r="Q71" s="54" t="str">
        <f t="shared" si="15"/>
        <v>#REF!</v>
      </c>
      <c r="R71" s="55" t="str">
        <f t="shared" si="16"/>
        <v>#REF!</v>
      </c>
      <c r="S71" s="56"/>
      <c r="T71" s="19"/>
      <c r="U71" s="30"/>
      <c r="V71" s="30"/>
      <c r="W71" s="30"/>
    </row>
    <row r="72" ht="8.25" customHeight="1">
      <c r="A72" s="40"/>
      <c r="B72" s="41"/>
      <c r="C72" s="204" t="s">
        <v>196</v>
      </c>
      <c r="D72" s="70" t="str">
        <f t="shared" si="3"/>
        <v>#REF!</v>
      </c>
      <c r="E72" s="53" t="str">
        <f t="shared" si="4"/>
        <v>#REF!</v>
      </c>
      <c r="F72" s="53" t="str">
        <f t="shared" si="5"/>
        <v>#REF!</v>
      </c>
      <c r="G72" s="53" t="str">
        <f t="shared" si="6"/>
        <v>#REF!</v>
      </c>
      <c r="H72" s="53" t="str">
        <f t="shared" si="7"/>
        <v>#REF!</v>
      </c>
      <c r="I72" s="71" t="str">
        <f t="shared" si="8"/>
        <v>#REF!</v>
      </c>
      <c r="J72" s="71" t="str">
        <f t="shared" si="9"/>
        <v>#REF!</v>
      </c>
      <c r="K72" s="71" t="str">
        <f t="shared" si="10"/>
        <v>#REF!</v>
      </c>
      <c r="L72" s="71" t="str">
        <f t="shared" si="11"/>
        <v>#REF!</v>
      </c>
      <c r="M72" s="52" t="s">
        <v>40</v>
      </c>
      <c r="N72" s="53" t="str">
        <f t="shared" si="12"/>
        <v>#REF!</v>
      </c>
      <c r="O72" s="53" t="str">
        <f t="shared" si="13"/>
        <v>#REF!</v>
      </c>
      <c r="P72" s="53" t="str">
        <f t="shared" si="14"/>
        <v>#REF!</v>
      </c>
      <c r="Q72" s="54" t="str">
        <f t="shared" si="15"/>
        <v>#REF!</v>
      </c>
      <c r="R72" s="55" t="str">
        <f t="shared" si="16"/>
        <v>#REF!</v>
      </c>
      <c r="S72" s="56"/>
      <c r="T72" s="19"/>
      <c r="U72" s="30"/>
      <c r="V72" s="30"/>
      <c r="W72" s="30"/>
    </row>
    <row r="73" ht="8.25" customHeight="1">
      <c r="A73" s="40"/>
      <c r="B73" s="41"/>
      <c r="C73" s="204" t="s">
        <v>197</v>
      </c>
      <c r="D73" s="70" t="str">
        <f t="shared" si="3"/>
        <v>#REF!</v>
      </c>
      <c r="E73" s="53" t="str">
        <f t="shared" si="4"/>
        <v>#REF!</v>
      </c>
      <c r="F73" s="53" t="str">
        <f t="shared" si="5"/>
        <v>#REF!</v>
      </c>
      <c r="G73" s="53" t="str">
        <f t="shared" si="6"/>
        <v>#REF!</v>
      </c>
      <c r="H73" s="53" t="str">
        <f t="shared" si="7"/>
        <v>#REF!</v>
      </c>
      <c r="I73" s="71" t="str">
        <f t="shared" si="8"/>
        <v>#REF!</v>
      </c>
      <c r="J73" s="71" t="str">
        <f t="shared" si="9"/>
        <v>#REF!</v>
      </c>
      <c r="K73" s="71" t="str">
        <f t="shared" si="10"/>
        <v>#REF!</v>
      </c>
      <c r="L73" s="71" t="str">
        <f t="shared" si="11"/>
        <v>#REF!</v>
      </c>
      <c r="M73" s="52" t="s">
        <v>40</v>
      </c>
      <c r="N73" s="53" t="str">
        <f t="shared" si="12"/>
        <v>#REF!</v>
      </c>
      <c r="O73" s="53" t="str">
        <f t="shared" si="13"/>
        <v>#REF!</v>
      </c>
      <c r="P73" s="53" t="str">
        <f t="shared" si="14"/>
        <v>#REF!</v>
      </c>
      <c r="Q73" s="54" t="str">
        <f t="shared" si="15"/>
        <v>#REF!</v>
      </c>
      <c r="R73" s="55" t="str">
        <f t="shared" si="16"/>
        <v>#REF!</v>
      </c>
      <c r="S73" s="56"/>
      <c r="T73" s="19"/>
      <c r="U73" s="30"/>
      <c r="V73" s="30"/>
      <c r="W73" s="30"/>
    </row>
    <row r="74" ht="8.25" customHeight="1">
      <c r="A74" s="40"/>
      <c r="B74" s="41"/>
      <c r="C74" s="204" t="s">
        <v>198</v>
      </c>
      <c r="D74" s="70" t="str">
        <f t="shared" si="3"/>
        <v>#REF!</v>
      </c>
      <c r="E74" s="53" t="str">
        <f t="shared" si="4"/>
        <v>#REF!</v>
      </c>
      <c r="F74" s="53" t="str">
        <f t="shared" si="5"/>
        <v>#REF!</v>
      </c>
      <c r="G74" s="53" t="str">
        <f t="shared" si="6"/>
        <v>#REF!</v>
      </c>
      <c r="H74" s="53" t="str">
        <f t="shared" si="7"/>
        <v>#REF!</v>
      </c>
      <c r="I74" s="71" t="str">
        <f t="shared" si="8"/>
        <v>#REF!</v>
      </c>
      <c r="J74" s="71" t="str">
        <f t="shared" si="9"/>
        <v>#REF!</v>
      </c>
      <c r="K74" s="71" t="str">
        <f t="shared" si="10"/>
        <v>#REF!</v>
      </c>
      <c r="L74" s="71" t="str">
        <f t="shared" si="11"/>
        <v>#REF!</v>
      </c>
      <c r="M74" s="52" t="s">
        <v>40</v>
      </c>
      <c r="N74" s="53" t="str">
        <f t="shared" si="12"/>
        <v>#REF!</v>
      </c>
      <c r="O74" s="53" t="str">
        <f t="shared" si="13"/>
        <v>#REF!</v>
      </c>
      <c r="P74" s="53" t="str">
        <f t="shared" si="14"/>
        <v>#REF!</v>
      </c>
      <c r="Q74" s="54" t="str">
        <f t="shared" si="15"/>
        <v>#REF!</v>
      </c>
      <c r="R74" s="55" t="str">
        <f t="shared" si="16"/>
        <v>#REF!</v>
      </c>
      <c r="S74" s="56"/>
      <c r="T74" s="19"/>
      <c r="U74" s="30"/>
      <c r="V74" s="30"/>
      <c r="W74" s="30"/>
    </row>
    <row r="75" ht="8.25" customHeight="1">
      <c r="A75" s="40"/>
      <c r="B75" s="41"/>
      <c r="C75" s="204" t="s">
        <v>30</v>
      </c>
      <c r="D75" s="70" t="str">
        <f t="shared" si="3"/>
        <v>#REF!</v>
      </c>
      <c r="E75" s="53" t="str">
        <f t="shared" si="4"/>
        <v>#REF!</v>
      </c>
      <c r="F75" s="53" t="str">
        <f t="shared" si="5"/>
        <v>#REF!</v>
      </c>
      <c r="G75" s="53" t="str">
        <f t="shared" si="6"/>
        <v>#REF!</v>
      </c>
      <c r="H75" s="53" t="str">
        <f t="shared" si="7"/>
        <v>#REF!</v>
      </c>
      <c r="I75" s="71" t="str">
        <f t="shared" si="8"/>
        <v>#REF!</v>
      </c>
      <c r="J75" s="71" t="str">
        <f t="shared" si="9"/>
        <v>#REF!</v>
      </c>
      <c r="K75" s="71" t="str">
        <f t="shared" si="10"/>
        <v>#REF!</v>
      </c>
      <c r="L75" s="71" t="str">
        <f t="shared" si="11"/>
        <v>#REF!</v>
      </c>
      <c r="M75" s="52" t="s">
        <v>40</v>
      </c>
      <c r="N75" s="53" t="str">
        <f t="shared" si="12"/>
        <v>#REF!</v>
      </c>
      <c r="O75" s="53" t="str">
        <f t="shared" si="13"/>
        <v>#REF!</v>
      </c>
      <c r="P75" s="53" t="str">
        <f t="shared" si="14"/>
        <v>#REF!</v>
      </c>
      <c r="Q75" s="54" t="str">
        <f t="shared" si="15"/>
        <v>#REF!</v>
      </c>
      <c r="R75" s="55" t="str">
        <f t="shared" si="16"/>
        <v>#REF!</v>
      </c>
      <c r="S75" s="56"/>
      <c r="T75" s="19"/>
      <c r="U75" s="30"/>
      <c r="V75" s="30"/>
      <c r="W75" s="30"/>
    </row>
    <row r="76" ht="8.25" customHeight="1">
      <c r="A76" s="40"/>
      <c r="B76" s="41"/>
      <c r="C76" s="204" t="s">
        <v>199</v>
      </c>
      <c r="D76" s="70" t="str">
        <f t="shared" si="3"/>
        <v>#REF!</v>
      </c>
      <c r="E76" s="53" t="str">
        <f t="shared" si="4"/>
        <v>#REF!</v>
      </c>
      <c r="F76" s="53" t="str">
        <f t="shared" si="5"/>
        <v>#REF!</v>
      </c>
      <c r="G76" s="53" t="str">
        <f t="shared" si="6"/>
        <v>#REF!</v>
      </c>
      <c r="H76" s="53" t="str">
        <f t="shared" si="7"/>
        <v>#REF!</v>
      </c>
      <c r="I76" s="71" t="str">
        <f t="shared" si="8"/>
        <v>#REF!</v>
      </c>
      <c r="J76" s="71" t="str">
        <f t="shared" si="9"/>
        <v>#REF!</v>
      </c>
      <c r="K76" s="71" t="str">
        <f t="shared" si="10"/>
        <v>#REF!</v>
      </c>
      <c r="L76" s="71" t="str">
        <f t="shared" si="11"/>
        <v>#REF!</v>
      </c>
      <c r="M76" s="52" t="s">
        <v>40</v>
      </c>
      <c r="N76" s="53" t="str">
        <f t="shared" si="12"/>
        <v>#REF!</v>
      </c>
      <c r="O76" s="53" t="str">
        <f t="shared" si="13"/>
        <v>#REF!</v>
      </c>
      <c r="P76" s="53" t="str">
        <f t="shared" si="14"/>
        <v>#REF!</v>
      </c>
      <c r="Q76" s="54" t="str">
        <f t="shared" si="15"/>
        <v>#REF!</v>
      </c>
      <c r="R76" s="55" t="str">
        <f t="shared" si="16"/>
        <v>#REF!</v>
      </c>
      <c r="S76" s="56"/>
      <c r="T76" s="19"/>
      <c r="U76" s="30"/>
      <c r="V76" s="30"/>
      <c r="W76" s="30"/>
    </row>
    <row r="77" ht="8.25" customHeight="1">
      <c r="A77" s="40"/>
      <c r="B77" s="41"/>
      <c r="C77" s="204" t="s">
        <v>200</v>
      </c>
      <c r="D77" s="70" t="str">
        <f t="shared" si="3"/>
        <v>#REF!</v>
      </c>
      <c r="E77" s="53" t="str">
        <f t="shared" si="4"/>
        <v>#REF!</v>
      </c>
      <c r="F77" s="53" t="str">
        <f t="shared" si="5"/>
        <v>#REF!</v>
      </c>
      <c r="G77" s="53" t="str">
        <f t="shared" si="6"/>
        <v>#REF!</v>
      </c>
      <c r="H77" s="53" t="str">
        <f t="shared" si="7"/>
        <v>#REF!</v>
      </c>
      <c r="I77" s="71" t="str">
        <f t="shared" si="8"/>
        <v>#REF!</v>
      </c>
      <c r="J77" s="71" t="str">
        <f t="shared" si="9"/>
        <v>#REF!</v>
      </c>
      <c r="K77" s="71" t="str">
        <f t="shared" si="10"/>
        <v>#REF!</v>
      </c>
      <c r="L77" s="71" t="str">
        <f t="shared" si="11"/>
        <v>#REF!</v>
      </c>
      <c r="M77" s="52" t="s">
        <v>40</v>
      </c>
      <c r="N77" s="53" t="str">
        <f t="shared" si="12"/>
        <v>#REF!</v>
      </c>
      <c r="O77" s="53" t="str">
        <f t="shared" si="13"/>
        <v>#REF!</v>
      </c>
      <c r="P77" s="53" t="str">
        <f t="shared" si="14"/>
        <v>#REF!</v>
      </c>
      <c r="Q77" s="54" t="str">
        <f t="shared" si="15"/>
        <v>#REF!</v>
      </c>
      <c r="R77" s="55" t="str">
        <f t="shared" si="16"/>
        <v>#REF!</v>
      </c>
      <c r="S77" s="56"/>
      <c r="T77" s="19"/>
      <c r="U77" s="30"/>
      <c r="V77" s="30"/>
      <c r="W77" s="30"/>
    </row>
    <row r="78" ht="8.25" customHeight="1">
      <c r="A78" s="40"/>
      <c r="B78" s="41"/>
      <c r="C78" s="204" t="s">
        <v>201</v>
      </c>
      <c r="D78" s="70" t="str">
        <f t="shared" si="3"/>
        <v>#REF!</v>
      </c>
      <c r="E78" s="53" t="str">
        <f t="shared" si="4"/>
        <v>#REF!</v>
      </c>
      <c r="F78" s="53" t="str">
        <f t="shared" si="5"/>
        <v>#REF!</v>
      </c>
      <c r="G78" s="53" t="str">
        <f t="shared" si="6"/>
        <v>#REF!</v>
      </c>
      <c r="H78" s="53" t="str">
        <f t="shared" si="7"/>
        <v>#REF!</v>
      </c>
      <c r="I78" s="71" t="str">
        <f t="shared" si="8"/>
        <v>#REF!</v>
      </c>
      <c r="J78" s="71" t="str">
        <f t="shared" si="9"/>
        <v>#REF!</v>
      </c>
      <c r="K78" s="71" t="str">
        <f t="shared" si="10"/>
        <v>#REF!</v>
      </c>
      <c r="L78" s="71" t="str">
        <f t="shared" si="11"/>
        <v>#REF!</v>
      </c>
      <c r="M78" s="52" t="s">
        <v>40</v>
      </c>
      <c r="N78" s="53" t="str">
        <f t="shared" si="12"/>
        <v>#REF!</v>
      </c>
      <c r="O78" s="53" t="str">
        <f t="shared" si="13"/>
        <v>#REF!</v>
      </c>
      <c r="P78" s="53" t="str">
        <f t="shared" si="14"/>
        <v>#REF!</v>
      </c>
      <c r="Q78" s="54" t="str">
        <f t="shared" si="15"/>
        <v>#REF!</v>
      </c>
      <c r="R78" s="55" t="str">
        <f t="shared" si="16"/>
        <v>#REF!</v>
      </c>
      <c r="S78" s="56"/>
      <c r="T78" s="19"/>
      <c r="U78" s="30"/>
      <c r="V78" s="30"/>
      <c r="W78" s="30"/>
    </row>
    <row r="79" ht="8.25" customHeight="1">
      <c r="A79" s="40"/>
      <c r="B79" s="41"/>
      <c r="C79" s="204" t="s">
        <v>202</v>
      </c>
      <c r="D79" s="70" t="str">
        <f t="shared" si="3"/>
        <v>#REF!</v>
      </c>
      <c r="E79" s="53" t="str">
        <f t="shared" si="4"/>
        <v>#REF!</v>
      </c>
      <c r="F79" s="53" t="str">
        <f t="shared" si="5"/>
        <v>#REF!</v>
      </c>
      <c r="G79" s="53" t="str">
        <f t="shared" si="6"/>
        <v>#REF!</v>
      </c>
      <c r="H79" s="53" t="str">
        <f t="shared" si="7"/>
        <v>#REF!</v>
      </c>
      <c r="I79" s="71" t="str">
        <f t="shared" si="8"/>
        <v>#REF!</v>
      </c>
      <c r="J79" s="71" t="str">
        <f t="shared" si="9"/>
        <v>#REF!</v>
      </c>
      <c r="K79" s="71" t="str">
        <f t="shared" si="10"/>
        <v>#REF!</v>
      </c>
      <c r="L79" s="71" t="str">
        <f t="shared" si="11"/>
        <v>#REF!</v>
      </c>
      <c r="M79" s="52" t="s">
        <v>40</v>
      </c>
      <c r="N79" s="53" t="str">
        <f t="shared" si="12"/>
        <v>#REF!</v>
      </c>
      <c r="O79" s="53" t="str">
        <f t="shared" si="13"/>
        <v>#REF!</v>
      </c>
      <c r="P79" s="53" t="str">
        <f t="shared" si="14"/>
        <v>#REF!</v>
      </c>
      <c r="Q79" s="54" t="str">
        <f t="shared" si="15"/>
        <v>#REF!</v>
      </c>
      <c r="R79" s="55" t="str">
        <f t="shared" si="16"/>
        <v>#REF!</v>
      </c>
      <c r="S79" s="56"/>
      <c r="T79" s="19"/>
      <c r="U79" s="30"/>
      <c r="V79" s="30"/>
      <c r="W79" s="30"/>
    </row>
    <row r="80" ht="8.25" customHeight="1">
      <c r="A80" s="40"/>
      <c r="B80" s="41"/>
      <c r="C80" s="204" t="s">
        <v>203</v>
      </c>
      <c r="D80" s="70" t="str">
        <f t="shared" si="3"/>
        <v>#REF!</v>
      </c>
      <c r="E80" s="53" t="str">
        <f t="shared" si="4"/>
        <v>#REF!</v>
      </c>
      <c r="F80" s="53" t="str">
        <f t="shared" si="5"/>
        <v>#REF!</v>
      </c>
      <c r="G80" s="53" t="str">
        <f t="shared" si="6"/>
        <v>#REF!</v>
      </c>
      <c r="H80" s="53" t="str">
        <f t="shared" si="7"/>
        <v>#REF!</v>
      </c>
      <c r="I80" s="71" t="str">
        <f t="shared" si="8"/>
        <v>#REF!</v>
      </c>
      <c r="J80" s="71" t="str">
        <f t="shared" si="9"/>
        <v>#REF!</v>
      </c>
      <c r="K80" s="71" t="str">
        <f t="shared" si="10"/>
        <v>#REF!</v>
      </c>
      <c r="L80" s="71" t="str">
        <f t="shared" si="11"/>
        <v>#REF!</v>
      </c>
      <c r="M80" s="52" t="s">
        <v>40</v>
      </c>
      <c r="N80" s="53" t="str">
        <f t="shared" si="12"/>
        <v>#REF!</v>
      </c>
      <c r="O80" s="53" t="str">
        <f t="shared" si="13"/>
        <v>#REF!</v>
      </c>
      <c r="P80" s="53" t="str">
        <f t="shared" si="14"/>
        <v>#REF!</v>
      </c>
      <c r="Q80" s="54" t="str">
        <f t="shared" si="15"/>
        <v>#REF!</v>
      </c>
      <c r="R80" s="55" t="str">
        <f t="shared" si="16"/>
        <v>#REF!</v>
      </c>
      <c r="S80" s="56"/>
      <c r="T80" s="19"/>
      <c r="U80" s="30"/>
      <c r="V80" s="30"/>
      <c r="W80" s="30"/>
    </row>
    <row r="81" ht="8.25" customHeight="1">
      <c r="A81" s="40"/>
      <c r="B81" s="41"/>
      <c r="C81" s="204" t="s">
        <v>80</v>
      </c>
      <c r="D81" s="70" t="str">
        <f t="shared" si="3"/>
        <v>#REF!</v>
      </c>
      <c r="E81" s="53" t="str">
        <f t="shared" si="4"/>
        <v>#REF!</v>
      </c>
      <c r="F81" s="53" t="str">
        <f t="shared" si="5"/>
        <v>#REF!</v>
      </c>
      <c r="G81" s="53" t="str">
        <f t="shared" si="6"/>
        <v>#REF!</v>
      </c>
      <c r="H81" s="53" t="str">
        <f t="shared" si="7"/>
        <v>#REF!</v>
      </c>
      <c r="I81" s="71" t="str">
        <f t="shared" si="8"/>
        <v>#REF!</v>
      </c>
      <c r="J81" s="71" t="str">
        <f t="shared" si="9"/>
        <v>#REF!</v>
      </c>
      <c r="K81" s="71" t="str">
        <f t="shared" si="10"/>
        <v>#REF!</v>
      </c>
      <c r="L81" s="71" t="str">
        <f t="shared" si="11"/>
        <v>#REF!</v>
      </c>
      <c r="M81" s="52" t="s">
        <v>40</v>
      </c>
      <c r="N81" s="53" t="str">
        <f t="shared" si="12"/>
        <v>#REF!</v>
      </c>
      <c r="O81" s="53" t="str">
        <f t="shared" si="13"/>
        <v>#REF!</v>
      </c>
      <c r="P81" s="53" t="str">
        <f t="shared" si="14"/>
        <v>#REF!</v>
      </c>
      <c r="Q81" s="54" t="str">
        <f t="shared" si="15"/>
        <v>#REF!</v>
      </c>
      <c r="R81" s="55" t="str">
        <f t="shared" si="16"/>
        <v>#REF!</v>
      </c>
      <c r="S81" s="56"/>
      <c r="T81" s="19"/>
      <c r="U81" s="30"/>
      <c r="V81" s="30"/>
      <c r="W81" s="30"/>
    </row>
    <row r="82" ht="8.25" customHeight="1">
      <c r="A82" s="40"/>
      <c r="B82" s="41"/>
      <c r="C82" s="204" t="s">
        <v>204</v>
      </c>
      <c r="D82" s="70" t="str">
        <f t="shared" si="3"/>
        <v>#REF!</v>
      </c>
      <c r="E82" s="53" t="str">
        <f t="shared" si="4"/>
        <v>#REF!</v>
      </c>
      <c r="F82" s="53" t="str">
        <f t="shared" si="5"/>
        <v>#REF!</v>
      </c>
      <c r="G82" s="53" t="str">
        <f t="shared" si="6"/>
        <v>#REF!</v>
      </c>
      <c r="H82" s="53" t="str">
        <f t="shared" si="7"/>
        <v>#REF!</v>
      </c>
      <c r="I82" s="71" t="str">
        <f t="shared" si="8"/>
        <v>#REF!</v>
      </c>
      <c r="J82" s="71" t="str">
        <f t="shared" si="9"/>
        <v>#REF!</v>
      </c>
      <c r="K82" s="71" t="str">
        <f t="shared" si="10"/>
        <v>#REF!</v>
      </c>
      <c r="L82" s="71" t="str">
        <f t="shared" si="11"/>
        <v>#REF!</v>
      </c>
      <c r="M82" s="52" t="s">
        <v>40</v>
      </c>
      <c r="N82" s="53" t="str">
        <f t="shared" si="12"/>
        <v>#REF!</v>
      </c>
      <c r="O82" s="53" t="str">
        <f t="shared" si="13"/>
        <v>#REF!</v>
      </c>
      <c r="P82" s="53" t="str">
        <f t="shared" si="14"/>
        <v>#REF!</v>
      </c>
      <c r="Q82" s="54" t="str">
        <f t="shared" si="15"/>
        <v>#REF!</v>
      </c>
      <c r="R82" s="55" t="str">
        <f t="shared" si="16"/>
        <v>#REF!</v>
      </c>
      <c r="S82" s="56"/>
      <c r="T82" s="19"/>
      <c r="U82" s="30"/>
      <c r="V82" s="30"/>
      <c r="W82" s="30"/>
    </row>
    <row r="83" ht="8.25" customHeight="1">
      <c r="A83" s="40"/>
      <c r="B83" s="41"/>
      <c r="C83" s="204" t="s">
        <v>205</v>
      </c>
      <c r="D83" s="70" t="str">
        <f t="shared" si="3"/>
        <v>#REF!</v>
      </c>
      <c r="E83" s="53" t="str">
        <f t="shared" si="4"/>
        <v>#REF!</v>
      </c>
      <c r="F83" s="53" t="str">
        <f t="shared" si="5"/>
        <v>#REF!</v>
      </c>
      <c r="G83" s="53" t="str">
        <f t="shared" si="6"/>
        <v>#REF!</v>
      </c>
      <c r="H83" s="53" t="str">
        <f t="shared" si="7"/>
        <v>#REF!</v>
      </c>
      <c r="I83" s="71" t="str">
        <f t="shared" si="8"/>
        <v>#REF!</v>
      </c>
      <c r="J83" s="71" t="str">
        <f t="shared" si="9"/>
        <v>#REF!</v>
      </c>
      <c r="K83" s="71" t="str">
        <f t="shared" si="10"/>
        <v>#REF!</v>
      </c>
      <c r="L83" s="71" t="str">
        <f t="shared" si="11"/>
        <v>#REF!</v>
      </c>
      <c r="M83" s="52" t="s">
        <v>40</v>
      </c>
      <c r="N83" s="53" t="str">
        <f t="shared" si="12"/>
        <v>#REF!</v>
      </c>
      <c r="O83" s="53" t="str">
        <f t="shared" si="13"/>
        <v>#REF!</v>
      </c>
      <c r="P83" s="53" t="str">
        <f t="shared" si="14"/>
        <v>#REF!</v>
      </c>
      <c r="Q83" s="54" t="str">
        <f t="shared" si="15"/>
        <v>#REF!</v>
      </c>
      <c r="R83" s="55" t="str">
        <f t="shared" si="16"/>
        <v>#REF!</v>
      </c>
      <c r="S83" s="56"/>
      <c r="T83" s="19"/>
      <c r="U83" s="30"/>
      <c r="V83" s="30"/>
      <c r="W83" s="30"/>
    </row>
    <row r="84" ht="8.25" customHeight="1">
      <c r="A84" s="40"/>
      <c r="B84" s="41"/>
      <c r="C84" s="204" t="s">
        <v>206</v>
      </c>
      <c r="D84" s="70" t="str">
        <f t="shared" si="3"/>
        <v>#REF!</v>
      </c>
      <c r="E84" s="53" t="str">
        <f t="shared" si="4"/>
        <v>#REF!</v>
      </c>
      <c r="F84" s="53" t="str">
        <f t="shared" si="5"/>
        <v>#REF!</v>
      </c>
      <c r="G84" s="53" t="str">
        <f t="shared" si="6"/>
        <v>#REF!</v>
      </c>
      <c r="H84" s="53" t="str">
        <f t="shared" si="7"/>
        <v>#REF!</v>
      </c>
      <c r="I84" s="71" t="str">
        <f t="shared" si="8"/>
        <v>#REF!</v>
      </c>
      <c r="J84" s="71" t="str">
        <f t="shared" si="9"/>
        <v>#REF!</v>
      </c>
      <c r="K84" s="71" t="str">
        <f t="shared" si="10"/>
        <v>#REF!</v>
      </c>
      <c r="L84" s="71" t="str">
        <f t="shared" si="11"/>
        <v>#REF!</v>
      </c>
      <c r="M84" s="52" t="s">
        <v>40</v>
      </c>
      <c r="N84" s="53" t="str">
        <f t="shared" si="12"/>
        <v>#REF!</v>
      </c>
      <c r="O84" s="53" t="str">
        <f t="shared" si="13"/>
        <v>#REF!</v>
      </c>
      <c r="P84" s="53" t="str">
        <f t="shared" si="14"/>
        <v>#REF!</v>
      </c>
      <c r="Q84" s="54" t="str">
        <f t="shared" si="15"/>
        <v>#REF!</v>
      </c>
      <c r="R84" s="55" t="str">
        <f t="shared" si="16"/>
        <v>#REF!</v>
      </c>
      <c r="S84" s="56"/>
      <c r="T84" s="19"/>
      <c r="U84" s="30"/>
      <c r="V84" s="30"/>
      <c r="W84" s="30"/>
    </row>
    <row r="85" ht="8.25" customHeight="1">
      <c r="A85" s="40"/>
      <c r="B85" s="41"/>
      <c r="C85" s="204" t="s">
        <v>101</v>
      </c>
      <c r="D85" s="70" t="str">
        <f t="shared" si="3"/>
        <v>#REF!</v>
      </c>
      <c r="E85" s="53" t="str">
        <f t="shared" si="4"/>
        <v>#REF!</v>
      </c>
      <c r="F85" s="53" t="str">
        <f t="shared" si="5"/>
        <v>#REF!</v>
      </c>
      <c r="G85" s="53" t="str">
        <f t="shared" si="6"/>
        <v>#REF!</v>
      </c>
      <c r="H85" s="53" t="str">
        <f t="shared" si="7"/>
        <v>#REF!</v>
      </c>
      <c r="I85" s="71" t="str">
        <f t="shared" si="8"/>
        <v>#REF!</v>
      </c>
      <c r="J85" s="71" t="str">
        <f t="shared" si="9"/>
        <v>#REF!</v>
      </c>
      <c r="K85" s="71" t="str">
        <f t="shared" si="10"/>
        <v>#REF!</v>
      </c>
      <c r="L85" s="71" t="str">
        <f t="shared" si="11"/>
        <v>#REF!</v>
      </c>
      <c r="M85" s="52" t="s">
        <v>40</v>
      </c>
      <c r="N85" s="53" t="str">
        <f t="shared" si="12"/>
        <v>#REF!</v>
      </c>
      <c r="O85" s="53" t="str">
        <f t="shared" si="13"/>
        <v>#REF!</v>
      </c>
      <c r="P85" s="53" t="str">
        <f t="shared" si="14"/>
        <v>#REF!</v>
      </c>
      <c r="Q85" s="54" t="str">
        <f t="shared" si="15"/>
        <v>#REF!</v>
      </c>
      <c r="R85" s="55" t="str">
        <f t="shared" si="16"/>
        <v>#REF!</v>
      </c>
      <c r="S85" s="56"/>
      <c r="T85" s="19"/>
      <c r="U85" s="30"/>
      <c r="V85" s="30"/>
      <c r="W85" s="30"/>
    </row>
    <row r="86" ht="8.25" customHeight="1">
      <c r="A86" s="40"/>
      <c r="B86" s="41"/>
      <c r="C86" s="204" t="s">
        <v>207</v>
      </c>
      <c r="D86" s="70" t="str">
        <f t="shared" si="3"/>
        <v>#REF!</v>
      </c>
      <c r="E86" s="53" t="str">
        <f t="shared" si="4"/>
        <v>#REF!</v>
      </c>
      <c r="F86" s="53" t="str">
        <f t="shared" si="5"/>
        <v>#REF!</v>
      </c>
      <c r="G86" s="53" t="str">
        <f t="shared" si="6"/>
        <v>#REF!</v>
      </c>
      <c r="H86" s="53" t="str">
        <f t="shared" si="7"/>
        <v>#REF!</v>
      </c>
      <c r="I86" s="71" t="str">
        <f t="shared" si="8"/>
        <v>#REF!</v>
      </c>
      <c r="J86" s="71" t="str">
        <f t="shared" si="9"/>
        <v>#REF!</v>
      </c>
      <c r="K86" s="71" t="str">
        <f t="shared" si="10"/>
        <v>#REF!</v>
      </c>
      <c r="L86" s="71" t="str">
        <f t="shared" si="11"/>
        <v>#REF!</v>
      </c>
      <c r="M86" s="52" t="s">
        <v>40</v>
      </c>
      <c r="N86" s="53" t="str">
        <f t="shared" si="12"/>
        <v>#REF!</v>
      </c>
      <c r="O86" s="53" t="str">
        <f t="shared" si="13"/>
        <v>#REF!</v>
      </c>
      <c r="P86" s="53" t="str">
        <f t="shared" si="14"/>
        <v>#REF!</v>
      </c>
      <c r="Q86" s="54" t="str">
        <f t="shared" si="15"/>
        <v>#REF!</v>
      </c>
      <c r="R86" s="55" t="str">
        <f t="shared" si="16"/>
        <v>#REF!</v>
      </c>
      <c r="S86" s="56"/>
      <c r="T86" s="19"/>
      <c r="U86" s="30"/>
      <c r="V86" s="30"/>
      <c r="W86" s="30"/>
    </row>
    <row r="87" ht="8.25" customHeight="1">
      <c r="A87" s="40"/>
      <c r="B87" s="41"/>
      <c r="C87" s="204" t="s">
        <v>34</v>
      </c>
      <c r="D87" s="70" t="str">
        <f t="shared" si="3"/>
        <v>#REF!</v>
      </c>
      <c r="E87" s="53" t="str">
        <f t="shared" si="4"/>
        <v>#REF!</v>
      </c>
      <c r="F87" s="53" t="str">
        <f t="shared" si="5"/>
        <v>#REF!</v>
      </c>
      <c r="G87" s="53" t="str">
        <f t="shared" si="6"/>
        <v>#REF!</v>
      </c>
      <c r="H87" s="53" t="str">
        <f t="shared" si="7"/>
        <v>#REF!</v>
      </c>
      <c r="I87" s="71" t="str">
        <f t="shared" si="8"/>
        <v>#REF!</v>
      </c>
      <c r="J87" s="71" t="str">
        <f t="shared" si="9"/>
        <v>#REF!</v>
      </c>
      <c r="K87" s="71" t="str">
        <f t="shared" si="10"/>
        <v>#REF!</v>
      </c>
      <c r="L87" s="71" t="str">
        <f t="shared" si="11"/>
        <v>#REF!</v>
      </c>
      <c r="M87" s="52" t="s">
        <v>40</v>
      </c>
      <c r="N87" s="53" t="str">
        <f t="shared" si="12"/>
        <v>#REF!</v>
      </c>
      <c r="O87" s="53" t="str">
        <f t="shared" si="13"/>
        <v>#REF!</v>
      </c>
      <c r="P87" s="53" t="str">
        <f t="shared" si="14"/>
        <v>#REF!</v>
      </c>
      <c r="Q87" s="54" t="str">
        <f t="shared" si="15"/>
        <v>#REF!</v>
      </c>
      <c r="R87" s="55" t="str">
        <f t="shared" si="16"/>
        <v>#REF!</v>
      </c>
      <c r="S87" s="56"/>
      <c r="T87" s="19"/>
      <c r="U87" s="30"/>
      <c r="V87" s="30"/>
      <c r="W87" s="30"/>
    </row>
    <row r="88" ht="8.25" customHeight="1">
      <c r="A88" s="40"/>
      <c r="B88" s="41"/>
      <c r="C88" s="204" t="s">
        <v>208</v>
      </c>
      <c r="D88" s="70" t="str">
        <f t="shared" si="3"/>
        <v>#REF!</v>
      </c>
      <c r="E88" s="53" t="str">
        <f t="shared" si="4"/>
        <v>#REF!</v>
      </c>
      <c r="F88" s="53" t="str">
        <f t="shared" si="5"/>
        <v>#REF!</v>
      </c>
      <c r="G88" s="53" t="str">
        <f t="shared" si="6"/>
        <v>#REF!</v>
      </c>
      <c r="H88" s="53" t="str">
        <f t="shared" si="7"/>
        <v>#REF!</v>
      </c>
      <c r="I88" s="71" t="str">
        <f t="shared" si="8"/>
        <v>#REF!</v>
      </c>
      <c r="J88" s="71" t="str">
        <f t="shared" si="9"/>
        <v>#REF!</v>
      </c>
      <c r="K88" s="71" t="str">
        <f t="shared" si="10"/>
        <v>#REF!</v>
      </c>
      <c r="L88" s="71" t="str">
        <f t="shared" si="11"/>
        <v>#REF!</v>
      </c>
      <c r="M88" s="52" t="s">
        <v>40</v>
      </c>
      <c r="N88" s="53" t="str">
        <f t="shared" si="12"/>
        <v>#REF!</v>
      </c>
      <c r="O88" s="53" t="str">
        <f t="shared" si="13"/>
        <v>#REF!</v>
      </c>
      <c r="P88" s="53" t="str">
        <f t="shared" si="14"/>
        <v>#REF!</v>
      </c>
      <c r="Q88" s="54" t="str">
        <f t="shared" si="15"/>
        <v>#REF!</v>
      </c>
      <c r="R88" s="55" t="str">
        <f t="shared" si="16"/>
        <v>#REF!</v>
      </c>
      <c r="S88" s="56"/>
      <c r="T88" s="19"/>
      <c r="U88" s="30"/>
      <c r="V88" s="30"/>
      <c r="W88" s="30"/>
    </row>
    <row r="89" ht="8.25" customHeight="1">
      <c r="A89" s="40"/>
      <c r="B89" s="41"/>
      <c r="C89" s="204" t="s">
        <v>209</v>
      </c>
      <c r="D89" s="70" t="str">
        <f t="shared" si="3"/>
        <v>#REF!</v>
      </c>
      <c r="E89" s="53" t="str">
        <f t="shared" si="4"/>
        <v>#REF!</v>
      </c>
      <c r="F89" s="53" t="str">
        <f t="shared" si="5"/>
        <v>#REF!</v>
      </c>
      <c r="G89" s="53" t="str">
        <f t="shared" si="6"/>
        <v>#REF!</v>
      </c>
      <c r="H89" s="53" t="str">
        <f t="shared" si="7"/>
        <v>#REF!</v>
      </c>
      <c r="I89" s="71" t="str">
        <f t="shared" si="8"/>
        <v>#REF!</v>
      </c>
      <c r="J89" s="71" t="str">
        <f t="shared" si="9"/>
        <v>#REF!</v>
      </c>
      <c r="K89" s="71" t="str">
        <f t="shared" si="10"/>
        <v>#REF!</v>
      </c>
      <c r="L89" s="71" t="str">
        <f t="shared" si="11"/>
        <v>#REF!</v>
      </c>
      <c r="M89" s="52" t="s">
        <v>40</v>
      </c>
      <c r="N89" s="53" t="str">
        <f t="shared" si="12"/>
        <v>#REF!</v>
      </c>
      <c r="O89" s="53" t="str">
        <f t="shared" si="13"/>
        <v>#REF!</v>
      </c>
      <c r="P89" s="53" t="str">
        <f t="shared" si="14"/>
        <v>#REF!</v>
      </c>
      <c r="Q89" s="54" t="str">
        <f t="shared" si="15"/>
        <v>#REF!</v>
      </c>
      <c r="R89" s="55" t="str">
        <f t="shared" si="16"/>
        <v>#REF!</v>
      </c>
      <c r="S89" s="56"/>
      <c r="T89" s="19"/>
      <c r="U89" s="30"/>
      <c r="V89" s="30"/>
      <c r="W89" s="30"/>
    </row>
    <row r="90" ht="8.25" customHeight="1">
      <c r="A90" s="40"/>
      <c r="B90" s="41"/>
      <c r="C90" s="204" t="s">
        <v>210</v>
      </c>
      <c r="D90" s="70" t="str">
        <f t="shared" si="3"/>
        <v>#REF!</v>
      </c>
      <c r="E90" s="53" t="str">
        <f t="shared" si="4"/>
        <v>#REF!</v>
      </c>
      <c r="F90" s="53" t="str">
        <f t="shared" si="5"/>
        <v>#REF!</v>
      </c>
      <c r="G90" s="53" t="str">
        <f t="shared" si="6"/>
        <v>#REF!</v>
      </c>
      <c r="H90" s="53" t="str">
        <f t="shared" si="7"/>
        <v>#REF!</v>
      </c>
      <c r="I90" s="71" t="str">
        <f t="shared" si="8"/>
        <v>#REF!</v>
      </c>
      <c r="J90" s="71" t="str">
        <f t="shared" si="9"/>
        <v>#REF!</v>
      </c>
      <c r="K90" s="71" t="str">
        <f t="shared" si="10"/>
        <v>#REF!</v>
      </c>
      <c r="L90" s="71" t="str">
        <f t="shared" si="11"/>
        <v>#REF!</v>
      </c>
      <c r="M90" s="52" t="s">
        <v>40</v>
      </c>
      <c r="N90" s="53" t="str">
        <f t="shared" si="12"/>
        <v>#REF!</v>
      </c>
      <c r="O90" s="53" t="str">
        <f t="shared" si="13"/>
        <v>#REF!</v>
      </c>
      <c r="P90" s="53" t="str">
        <f t="shared" si="14"/>
        <v>#REF!</v>
      </c>
      <c r="Q90" s="54" t="str">
        <f t="shared" si="15"/>
        <v>#REF!</v>
      </c>
      <c r="R90" s="55" t="str">
        <f t="shared" si="16"/>
        <v>#REF!</v>
      </c>
      <c r="S90" s="56"/>
      <c r="T90" s="19"/>
      <c r="U90" s="30"/>
      <c r="V90" s="30"/>
      <c r="W90" s="30"/>
    </row>
    <row r="91" ht="8.25" customHeight="1">
      <c r="A91" s="40"/>
      <c r="B91" s="41"/>
      <c r="C91" s="204" t="s">
        <v>211</v>
      </c>
      <c r="D91" s="70" t="str">
        <f t="shared" si="3"/>
        <v>#REF!</v>
      </c>
      <c r="E91" s="53" t="str">
        <f t="shared" si="4"/>
        <v>#REF!</v>
      </c>
      <c r="F91" s="53" t="str">
        <f t="shared" si="5"/>
        <v>#REF!</v>
      </c>
      <c r="G91" s="53" t="str">
        <f t="shared" si="6"/>
        <v>#REF!</v>
      </c>
      <c r="H91" s="53" t="str">
        <f t="shared" si="7"/>
        <v>#REF!</v>
      </c>
      <c r="I91" s="71" t="str">
        <f t="shared" si="8"/>
        <v>#REF!</v>
      </c>
      <c r="J91" s="71" t="str">
        <f t="shared" si="9"/>
        <v>#REF!</v>
      </c>
      <c r="K91" s="71" t="str">
        <f t="shared" si="10"/>
        <v>#REF!</v>
      </c>
      <c r="L91" s="71" t="str">
        <f t="shared" si="11"/>
        <v>#REF!</v>
      </c>
      <c r="M91" s="52" t="s">
        <v>40</v>
      </c>
      <c r="N91" s="53" t="str">
        <f t="shared" si="12"/>
        <v>#REF!</v>
      </c>
      <c r="O91" s="53" t="str">
        <f t="shared" si="13"/>
        <v>#REF!</v>
      </c>
      <c r="P91" s="53" t="str">
        <f t="shared" si="14"/>
        <v>#REF!</v>
      </c>
      <c r="Q91" s="54" t="str">
        <f t="shared" si="15"/>
        <v>#REF!</v>
      </c>
      <c r="R91" s="55" t="str">
        <f t="shared" si="16"/>
        <v>#REF!</v>
      </c>
      <c r="S91" s="56"/>
      <c r="T91" s="19"/>
      <c r="U91" s="30"/>
      <c r="V91" s="30"/>
      <c r="W91" s="30"/>
    </row>
    <row r="92" ht="8.25" customHeight="1">
      <c r="A92" s="40"/>
      <c r="B92" s="41"/>
      <c r="C92" s="204" t="s">
        <v>212</v>
      </c>
      <c r="D92" s="70" t="str">
        <f t="shared" si="3"/>
        <v>#REF!</v>
      </c>
      <c r="E92" s="53" t="str">
        <f t="shared" si="4"/>
        <v>#REF!</v>
      </c>
      <c r="F92" s="53" t="str">
        <f t="shared" si="5"/>
        <v>#REF!</v>
      </c>
      <c r="G92" s="53" t="str">
        <f t="shared" si="6"/>
        <v>#REF!</v>
      </c>
      <c r="H92" s="53" t="str">
        <f t="shared" si="7"/>
        <v>#REF!</v>
      </c>
      <c r="I92" s="71" t="str">
        <f t="shared" si="8"/>
        <v>#REF!</v>
      </c>
      <c r="J92" s="71" t="str">
        <f t="shared" si="9"/>
        <v>#REF!</v>
      </c>
      <c r="K92" s="71" t="str">
        <f t="shared" si="10"/>
        <v>#REF!</v>
      </c>
      <c r="L92" s="71" t="str">
        <f t="shared" si="11"/>
        <v>#REF!</v>
      </c>
      <c r="M92" s="52" t="s">
        <v>40</v>
      </c>
      <c r="N92" s="53" t="str">
        <f t="shared" si="12"/>
        <v>#REF!</v>
      </c>
      <c r="O92" s="53" t="str">
        <f t="shared" si="13"/>
        <v>#REF!</v>
      </c>
      <c r="P92" s="53" t="str">
        <f t="shared" si="14"/>
        <v>#REF!</v>
      </c>
      <c r="Q92" s="54" t="str">
        <f t="shared" si="15"/>
        <v>#REF!</v>
      </c>
      <c r="R92" s="55" t="str">
        <f t="shared" si="16"/>
        <v>#REF!</v>
      </c>
      <c r="S92" s="56"/>
      <c r="T92" s="19"/>
      <c r="U92" s="30"/>
      <c r="V92" s="30"/>
      <c r="W92" s="30"/>
    </row>
    <row r="93" ht="8.25" customHeight="1">
      <c r="A93" s="40"/>
      <c r="B93" s="41"/>
      <c r="C93" s="204" t="s">
        <v>213</v>
      </c>
      <c r="D93" s="70" t="str">
        <f t="shared" si="3"/>
        <v>#REF!</v>
      </c>
      <c r="E93" s="53" t="str">
        <f t="shared" si="4"/>
        <v>#REF!</v>
      </c>
      <c r="F93" s="53" t="str">
        <f t="shared" si="5"/>
        <v>#REF!</v>
      </c>
      <c r="G93" s="53" t="str">
        <f t="shared" si="6"/>
        <v>#REF!</v>
      </c>
      <c r="H93" s="53" t="str">
        <f t="shared" si="7"/>
        <v>#REF!</v>
      </c>
      <c r="I93" s="71" t="str">
        <f t="shared" si="8"/>
        <v>#REF!</v>
      </c>
      <c r="J93" s="71" t="str">
        <f t="shared" si="9"/>
        <v>#REF!</v>
      </c>
      <c r="K93" s="71" t="str">
        <f t="shared" si="10"/>
        <v>#REF!</v>
      </c>
      <c r="L93" s="71" t="str">
        <f t="shared" si="11"/>
        <v>#REF!</v>
      </c>
      <c r="M93" s="52" t="s">
        <v>40</v>
      </c>
      <c r="N93" s="53" t="str">
        <f t="shared" si="12"/>
        <v>#REF!</v>
      </c>
      <c r="O93" s="53" t="str">
        <f t="shared" si="13"/>
        <v>#REF!</v>
      </c>
      <c r="P93" s="53" t="str">
        <f t="shared" si="14"/>
        <v>#REF!</v>
      </c>
      <c r="Q93" s="54" t="str">
        <f t="shared" si="15"/>
        <v>#REF!</v>
      </c>
      <c r="R93" s="55" t="str">
        <f t="shared" si="16"/>
        <v>#REF!</v>
      </c>
      <c r="S93" s="56"/>
      <c r="T93" s="19"/>
      <c r="U93" s="30"/>
      <c r="V93" s="30"/>
      <c r="W93" s="30"/>
    </row>
    <row r="94" ht="8.25" customHeight="1">
      <c r="A94" s="40"/>
      <c r="B94" s="41"/>
      <c r="C94" s="204" t="s">
        <v>51</v>
      </c>
      <c r="D94" s="70" t="str">
        <f t="shared" si="3"/>
        <v>#REF!</v>
      </c>
      <c r="E94" s="53" t="str">
        <f t="shared" si="4"/>
        <v>#REF!</v>
      </c>
      <c r="F94" s="53" t="str">
        <f t="shared" si="5"/>
        <v>#REF!</v>
      </c>
      <c r="G94" s="53" t="str">
        <f t="shared" si="6"/>
        <v>#REF!</v>
      </c>
      <c r="H94" s="53" t="str">
        <f t="shared" si="7"/>
        <v>#REF!</v>
      </c>
      <c r="I94" s="71" t="str">
        <f t="shared" si="8"/>
        <v>#REF!</v>
      </c>
      <c r="J94" s="71" t="str">
        <f t="shared" si="9"/>
        <v>#REF!</v>
      </c>
      <c r="K94" s="71" t="str">
        <f t="shared" si="10"/>
        <v>#REF!</v>
      </c>
      <c r="L94" s="71" t="str">
        <f t="shared" si="11"/>
        <v>#REF!</v>
      </c>
      <c r="M94" s="52" t="s">
        <v>40</v>
      </c>
      <c r="N94" s="53" t="str">
        <f t="shared" si="12"/>
        <v>#REF!</v>
      </c>
      <c r="O94" s="53" t="str">
        <f t="shared" si="13"/>
        <v>#REF!</v>
      </c>
      <c r="P94" s="53" t="str">
        <f t="shared" si="14"/>
        <v>#REF!</v>
      </c>
      <c r="Q94" s="54" t="str">
        <f t="shared" si="15"/>
        <v>#REF!</v>
      </c>
      <c r="R94" s="55" t="str">
        <f t="shared" si="16"/>
        <v>#REF!</v>
      </c>
      <c r="S94" s="56"/>
      <c r="T94" s="19"/>
      <c r="U94" s="30"/>
      <c r="V94" s="30"/>
      <c r="W94" s="30"/>
    </row>
    <row r="95" ht="8.25" customHeight="1">
      <c r="A95" s="40"/>
      <c r="B95" s="41"/>
      <c r="C95" s="204" t="s">
        <v>48</v>
      </c>
      <c r="D95" s="70" t="str">
        <f t="shared" si="3"/>
        <v>#REF!</v>
      </c>
      <c r="E95" s="53" t="str">
        <f t="shared" si="4"/>
        <v>#REF!</v>
      </c>
      <c r="F95" s="53" t="str">
        <f t="shared" si="5"/>
        <v>#REF!</v>
      </c>
      <c r="G95" s="53" t="str">
        <f t="shared" si="6"/>
        <v>#REF!</v>
      </c>
      <c r="H95" s="53" t="str">
        <f t="shared" si="7"/>
        <v>#REF!</v>
      </c>
      <c r="I95" s="71" t="str">
        <f t="shared" si="8"/>
        <v>#REF!</v>
      </c>
      <c r="J95" s="71" t="str">
        <f t="shared" si="9"/>
        <v>#REF!</v>
      </c>
      <c r="K95" s="71" t="str">
        <f t="shared" si="10"/>
        <v>#REF!</v>
      </c>
      <c r="L95" s="71" t="str">
        <f t="shared" si="11"/>
        <v>#REF!</v>
      </c>
      <c r="M95" s="52" t="s">
        <v>40</v>
      </c>
      <c r="N95" s="53" t="str">
        <f t="shared" si="12"/>
        <v>#REF!</v>
      </c>
      <c r="O95" s="53" t="str">
        <f t="shared" si="13"/>
        <v>#REF!</v>
      </c>
      <c r="P95" s="53" t="str">
        <f t="shared" si="14"/>
        <v>#REF!</v>
      </c>
      <c r="Q95" s="54" t="str">
        <f t="shared" si="15"/>
        <v>#REF!</v>
      </c>
      <c r="R95" s="55" t="str">
        <f t="shared" si="16"/>
        <v>#REF!</v>
      </c>
      <c r="S95" s="56"/>
      <c r="T95" s="19"/>
      <c r="U95" s="30"/>
      <c r="V95" s="30"/>
      <c r="W95" s="30"/>
    </row>
    <row r="96" ht="8.25" customHeight="1">
      <c r="A96" s="40"/>
      <c r="B96" s="41"/>
      <c r="C96" s="204" t="s">
        <v>214</v>
      </c>
      <c r="D96" s="70" t="str">
        <f t="shared" si="3"/>
        <v>#REF!</v>
      </c>
      <c r="E96" s="53" t="str">
        <f t="shared" si="4"/>
        <v>#REF!</v>
      </c>
      <c r="F96" s="53" t="str">
        <f t="shared" si="5"/>
        <v>#REF!</v>
      </c>
      <c r="G96" s="53" t="str">
        <f t="shared" si="6"/>
        <v>#REF!</v>
      </c>
      <c r="H96" s="53" t="str">
        <f t="shared" si="7"/>
        <v>#REF!</v>
      </c>
      <c r="I96" s="71" t="str">
        <f t="shared" si="8"/>
        <v>#REF!</v>
      </c>
      <c r="J96" s="71" t="str">
        <f t="shared" si="9"/>
        <v>#REF!</v>
      </c>
      <c r="K96" s="71" t="str">
        <f t="shared" si="10"/>
        <v>#REF!</v>
      </c>
      <c r="L96" s="71" t="str">
        <f t="shared" si="11"/>
        <v>#REF!</v>
      </c>
      <c r="M96" s="52" t="s">
        <v>40</v>
      </c>
      <c r="N96" s="53" t="str">
        <f t="shared" si="12"/>
        <v>#REF!</v>
      </c>
      <c r="O96" s="53" t="str">
        <f t="shared" si="13"/>
        <v>#REF!</v>
      </c>
      <c r="P96" s="53" t="str">
        <f t="shared" si="14"/>
        <v>#REF!</v>
      </c>
      <c r="Q96" s="54" t="str">
        <f t="shared" si="15"/>
        <v>#REF!</v>
      </c>
      <c r="R96" s="55" t="str">
        <f t="shared" si="16"/>
        <v>#REF!</v>
      </c>
      <c r="S96" s="56"/>
      <c r="T96" s="19"/>
      <c r="U96" s="30"/>
      <c r="V96" s="30"/>
      <c r="W96" s="30"/>
    </row>
    <row r="97" ht="8.25" customHeight="1">
      <c r="A97" s="40"/>
      <c r="B97" s="41"/>
      <c r="C97" s="204" t="s">
        <v>215</v>
      </c>
      <c r="D97" s="70" t="str">
        <f t="shared" si="3"/>
        <v>#REF!</v>
      </c>
      <c r="E97" s="53" t="str">
        <f t="shared" si="4"/>
        <v>#REF!</v>
      </c>
      <c r="F97" s="53" t="str">
        <f t="shared" si="5"/>
        <v>#REF!</v>
      </c>
      <c r="G97" s="53" t="str">
        <f t="shared" si="6"/>
        <v>#REF!</v>
      </c>
      <c r="H97" s="53" t="str">
        <f t="shared" si="7"/>
        <v>#REF!</v>
      </c>
      <c r="I97" s="71" t="str">
        <f t="shared" si="8"/>
        <v>#REF!</v>
      </c>
      <c r="J97" s="71" t="str">
        <f t="shared" si="9"/>
        <v>#REF!</v>
      </c>
      <c r="K97" s="71" t="str">
        <f t="shared" si="10"/>
        <v>#REF!</v>
      </c>
      <c r="L97" s="71" t="str">
        <f t="shared" si="11"/>
        <v>#REF!</v>
      </c>
      <c r="M97" s="52" t="s">
        <v>40</v>
      </c>
      <c r="N97" s="53" t="str">
        <f t="shared" si="12"/>
        <v>#REF!</v>
      </c>
      <c r="O97" s="53" t="str">
        <f t="shared" si="13"/>
        <v>#REF!</v>
      </c>
      <c r="P97" s="53" t="str">
        <f t="shared" si="14"/>
        <v>#REF!</v>
      </c>
      <c r="Q97" s="54" t="str">
        <f t="shared" si="15"/>
        <v>#REF!</v>
      </c>
      <c r="R97" s="55" t="str">
        <f t="shared" si="16"/>
        <v>#REF!</v>
      </c>
      <c r="S97" s="56"/>
      <c r="T97" s="19"/>
      <c r="U97" s="30"/>
      <c r="V97" s="30"/>
      <c r="W97" s="30"/>
    </row>
    <row r="98" ht="8.25" customHeight="1">
      <c r="A98" s="40"/>
      <c r="B98" s="41"/>
      <c r="C98" s="204" t="s">
        <v>59</v>
      </c>
      <c r="D98" s="70" t="str">
        <f t="shared" si="3"/>
        <v>#REF!</v>
      </c>
      <c r="E98" s="53" t="str">
        <f t="shared" si="4"/>
        <v>#REF!</v>
      </c>
      <c r="F98" s="53" t="str">
        <f t="shared" si="5"/>
        <v>#REF!</v>
      </c>
      <c r="G98" s="53" t="str">
        <f t="shared" si="6"/>
        <v>#REF!</v>
      </c>
      <c r="H98" s="53" t="str">
        <f t="shared" si="7"/>
        <v>#REF!</v>
      </c>
      <c r="I98" s="71" t="str">
        <f t="shared" si="8"/>
        <v>#REF!</v>
      </c>
      <c r="J98" s="71" t="str">
        <f t="shared" si="9"/>
        <v>#REF!</v>
      </c>
      <c r="K98" s="71" t="str">
        <f t="shared" si="10"/>
        <v>#REF!</v>
      </c>
      <c r="L98" s="71" t="str">
        <f t="shared" si="11"/>
        <v>#REF!</v>
      </c>
      <c r="M98" s="52" t="s">
        <v>40</v>
      </c>
      <c r="N98" s="53" t="str">
        <f t="shared" si="12"/>
        <v>#REF!</v>
      </c>
      <c r="O98" s="53" t="str">
        <f t="shared" si="13"/>
        <v>#REF!</v>
      </c>
      <c r="P98" s="53" t="str">
        <f t="shared" si="14"/>
        <v>#REF!</v>
      </c>
      <c r="Q98" s="54" t="str">
        <f t="shared" si="15"/>
        <v>#REF!</v>
      </c>
      <c r="R98" s="55" t="str">
        <f t="shared" si="16"/>
        <v>#REF!</v>
      </c>
      <c r="S98" s="56"/>
      <c r="T98" s="19"/>
      <c r="U98" s="30"/>
      <c r="V98" s="30"/>
      <c r="W98" s="30"/>
    </row>
    <row r="99" ht="8.25" customHeight="1">
      <c r="A99" s="40"/>
      <c r="B99" s="41"/>
      <c r="C99" s="204" t="s">
        <v>216</v>
      </c>
      <c r="D99" s="70" t="str">
        <f t="shared" si="3"/>
        <v>#REF!</v>
      </c>
      <c r="E99" s="53" t="str">
        <f t="shared" si="4"/>
        <v>#REF!</v>
      </c>
      <c r="F99" s="53" t="str">
        <f t="shared" si="5"/>
        <v>#REF!</v>
      </c>
      <c r="G99" s="53" t="str">
        <f t="shared" si="6"/>
        <v>#REF!</v>
      </c>
      <c r="H99" s="53" t="str">
        <f t="shared" si="7"/>
        <v>#REF!</v>
      </c>
      <c r="I99" s="71" t="str">
        <f t="shared" si="8"/>
        <v>#REF!</v>
      </c>
      <c r="J99" s="71" t="str">
        <f t="shared" si="9"/>
        <v>#REF!</v>
      </c>
      <c r="K99" s="71" t="str">
        <f t="shared" si="10"/>
        <v>#REF!</v>
      </c>
      <c r="L99" s="71" t="str">
        <f t="shared" si="11"/>
        <v>#REF!</v>
      </c>
      <c r="M99" s="52" t="s">
        <v>40</v>
      </c>
      <c r="N99" s="53" t="str">
        <f t="shared" si="12"/>
        <v>#REF!</v>
      </c>
      <c r="O99" s="53" t="str">
        <f t="shared" si="13"/>
        <v>#REF!</v>
      </c>
      <c r="P99" s="53" t="str">
        <f t="shared" si="14"/>
        <v>#REF!</v>
      </c>
      <c r="Q99" s="54" t="str">
        <f t="shared" si="15"/>
        <v>#REF!</v>
      </c>
      <c r="R99" s="55" t="str">
        <f t="shared" si="16"/>
        <v>#REF!</v>
      </c>
      <c r="S99" s="56"/>
      <c r="T99" s="19"/>
      <c r="U99" s="30"/>
      <c r="V99" s="30"/>
      <c r="W99" s="30"/>
    </row>
    <row r="100" ht="8.25" customHeight="1">
      <c r="A100" s="40"/>
      <c r="B100" s="41"/>
      <c r="C100" s="204" t="s">
        <v>64</v>
      </c>
      <c r="D100" s="70" t="str">
        <f t="shared" si="3"/>
        <v>#REF!</v>
      </c>
      <c r="E100" s="53" t="str">
        <f t="shared" si="4"/>
        <v>#REF!</v>
      </c>
      <c r="F100" s="53" t="str">
        <f t="shared" si="5"/>
        <v>#REF!</v>
      </c>
      <c r="G100" s="53" t="str">
        <f t="shared" si="6"/>
        <v>#REF!</v>
      </c>
      <c r="H100" s="53" t="str">
        <f t="shared" si="7"/>
        <v>#REF!</v>
      </c>
      <c r="I100" s="71" t="str">
        <f t="shared" si="8"/>
        <v>#REF!</v>
      </c>
      <c r="J100" s="71" t="str">
        <f t="shared" si="9"/>
        <v>#REF!</v>
      </c>
      <c r="K100" s="71" t="str">
        <f t="shared" si="10"/>
        <v>#REF!</v>
      </c>
      <c r="L100" s="71" t="str">
        <f t="shared" si="11"/>
        <v>#REF!</v>
      </c>
      <c r="M100" s="52" t="s">
        <v>40</v>
      </c>
      <c r="N100" s="53" t="str">
        <f t="shared" si="12"/>
        <v>#REF!</v>
      </c>
      <c r="O100" s="53" t="str">
        <f t="shared" si="13"/>
        <v>#REF!</v>
      </c>
      <c r="P100" s="53" t="str">
        <f t="shared" si="14"/>
        <v>#REF!</v>
      </c>
      <c r="Q100" s="54" t="str">
        <f t="shared" si="15"/>
        <v>#REF!</v>
      </c>
      <c r="R100" s="55" t="str">
        <f t="shared" si="16"/>
        <v>#REF!</v>
      </c>
      <c r="S100" s="56"/>
      <c r="T100" s="19"/>
      <c r="U100" s="30"/>
      <c r="V100" s="30"/>
      <c r="W100" s="30"/>
    </row>
    <row r="101" ht="8.25" customHeight="1">
      <c r="A101" s="40"/>
      <c r="B101" s="41"/>
      <c r="C101" s="204" t="s">
        <v>67</v>
      </c>
      <c r="D101" s="70" t="str">
        <f t="shared" si="3"/>
        <v>#REF!</v>
      </c>
      <c r="E101" s="53" t="str">
        <f t="shared" si="4"/>
        <v>#REF!</v>
      </c>
      <c r="F101" s="53" t="str">
        <f t="shared" si="5"/>
        <v>#REF!</v>
      </c>
      <c r="G101" s="53" t="str">
        <f t="shared" si="6"/>
        <v>#REF!</v>
      </c>
      <c r="H101" s="53" t="str">
        <f t="shared" si="7"/>
        <v>#REF!</v>
      </c>
      <c r="I101" s="71" t="str">
        <f t="shared" si="8"/>
        <v>#REF!</v>
      </c>
      <c r="J101" s="71" t="str">
        <f t="shared" si="9"/>
        <v>#REF!</v>
      </c>
      <c r="K101" s="71" t="str">
        <f t="shared" si="10"/>
        <v>#REF!</v>
      </c>
      <c r="L101" s="71" t="str">
        <f t="shared" si="11"/>
        <v>#REF!</v>
      </c>
      <c r="M101" s="52" t="s">
        <v>40</v>
      </c>
      <c r="N101" s="53" t="str">
        <f t="shared" si="12"/>
        <v>#REF!</v>
      </c>
      <c r="O101" s="53" t="str">
        <f t="shared" si="13"/>
        <v>#REF!</v>
      </c>
      <c r="P101" s="53" t="str">
        <f t="shared" si="14"/>
        <v>#REF!</v>
      </c>
      <c r="Q101" s="54" t="str">
        <f t="shared" si="15"/>
        <v>#REF!</v>
      </c>
      <c r="R101" s="55" t="str">
        <f t="shared" si="16"/>
        <v>#REF!</v>
      </c>
      <c r="S101" s="56"/>
      <c r="T101" s="19"/>
      <c r="U101" s="30"/>
      <c r="V101" s="30"/>
      <c r="W101" s="30"/>
    </row>
    <row r="102" ht="8.25" customHeight="1">
      <c r="A102" s="40"/>
      <c r="B102" s="41"/>
      <c r="C102" s="204" t="s">
        <v>70</v>
      </c>
      <c r="D102" s="70" t="str">
        <f t="shared" si="3"/>
        <v>#REF!</v>
      </c>
      <c r="E102" s="53" t="str">
        <f t="shared" si="4"/>
        <v>#REF!</v>
      </c>
      <c r="F102" s="53" t="str">
        <f t="shared" si="5"/>
        <v>#REF!</v>
      </c>
      <c r="G102" s="53" t="str">
        <f t="shared" si="6"/>
        <v>#REF!</v>
      </c>
      <c r="H102" s="53" t="str">
        <f t="shared" si="7"/>
        <v>#REF!</v>
      </c>
      <c r="I102" s="71" t="str">
        <f t="shared" si="8"/>
        <v>#REF!</v>
      </c>
      <c r="J102" s="71" t="str">
        <f t="shared" si="9"/>
        <v>#REF!</v>
      </c>
      <c r="K102" s="71" t="str">
        <f t="shared" si="10"/>
        <v>#REF!</v>
      </c>
      <c r="L102" s="71" t="str">
        <f t="shared" si="11"/>
        <v>#REF!</v>
      </c>
      <c r="M102" s="52" t="s">
        <v>40</v>
      </c>
      <c r="N102" s="53" t="str">
        <f t="shared" si="12"/>
        <v>#REF!</v>
      </c>
      <c r="O102" s="53" t="str">
        <f t="shared" si="13"/>
        <v>#REF!</v>
      </c>
      <c r="P102" s="53" t="str">
        <f t="shared" si="14"/>
        <v>#REF!</v>
      </c>
      <c r="Q102" s="54" t="str">
        <f t="shared" si="15"/>
        <v>#REF!</v>
      </c>
      <c r="R102" s="55" t="str">
        <f t="shared" si="16"/>
        <v>#REF!</v>
      </c>
      <c r="S102" s="56"/>
      <c r="T102" s="19"/>
      <c r="U102" s="30"/>
      <c r="V102" s="30"/>
      <c r="W102" s="30"/>
    </row>
    <row r="103" ht="8.25" customHeight="1">
      <c r="A103" s="40"/>
      <c r="B103" s="41"/>
      <c r="C103" s="52"/>
      <c r="D103" s="53"/>
      <c r="E103" s="53"/>
      <c r="F103" s="53"/>
      <c r="G103" s="53"/>
      <c r="H103" s="53"/>
      <c r="I103" s="53"/>
      <c r="J103" s="53"/>
      <c r="K103" s="53"/>
      <c r="L103" s="53"/>
      <c r="M103" s="53"/>
      <c r="N103" s="53"/>
      <c r="O103" s="53"/>
      <c r="P103" s="53"/>
      <c r="Q103" s="54"/>
      <c r="R103" s="55"/>
      <c r="S103" s="56"/>
      <c r="T103" s="19"/>
      <c r="U103" s="30"/>
      <c r="V103" s="30"/>
      <c r="W103" s="30"/>
    </row>
    <row r="104" ht="64.5" customHeight="1">
      <c r="A104" s="40"/>
      <c r="B104" s="41"/>
      <c r="C104" s="52"/>
      <c r="D104" s="198" t="s">
        <v>217</v>
      </c>
      <c r="E104" s="75"/>
      <c r="F104" s="75"/>
      <c r="G104" s="75"/>
      <c r="H104" s="75"/>
      <c r="I104" s="75"/>
      <c r="J104" s="75"/>
      <c r="K104" s="75"/>
      <c r="L104" s="75"/>
      <c r="M104" s="118"/>
      <c r="N104" s="53"/>
      <c r="O104" s="53"/>
      <c r="P104" s="53"/>
      <c r="Q104" s="54"/>
      <c r="R104" s="55"/>
      <c r="S104" s="56"/>
      <c r="T104" s="19"/>
      <c r="U104" s="30"/>
      <c r="V104" s="30"/>
      <c r="W104" s="30"/>
    </row>
    <row r="105" ht="8.25" customHeight="1">
      <c r="A105" s="40"/>
      <c r="B105" s="76"/>
      <c r="C105" s="77"/>
      <c r="D105" s="78"/>
      <c r="E105" s="78"/>
      <c r="F105" s="78"/>
      <c r="G105" s="78"/>
      <c r="H105" s="78"/>
      <c r="I105" s="79"/>
      <c r="J105" s="79"/>
      <c r="K105" s="79"/>
      <c r="L105" s="79"/>
      <c r="M105" s="77"/>
      <c r="N105" s="78"/>
      <c r="O105" s="78"/>
      <c r="P105" s="78"/>
      <c r="Q105" s="80"/>
      <c r="R105" s="81"/>
      <c r="S105" s="82"/>
      <c r="T105" s="19"/>
      <c r="U105" s="30"/>
      <c r="V105" s="30"/>
      <c r="W105" s="30"/>
    </row>
    <row r="106" ht="8.25" customHeight="1">
      <c r="A106" s="40"/>
      <c r="B106" s="83"/>
      <c r="C106" s="52"/>
      <c r="D106" s="53"/>
      <c r="E106" s="53"/>
      <c r="F106" s="53"/>
      <c r="G106" s="53"/>
      <c r="H106" s="53"/>
      <c r="I106" s="71"/>
      <c r="J106" s="71"/>
      <c r="K106" s="71"/>
      <c r="L106" s="71"/>
      <c r="M106" s="52"/>
      <c r="N106" s="53"/>
      <c r="O106" s="53"/>
      <c r="P106" s="53"/>
      <c r="Q106" s="54"/>
      <c r="R106" s="55"/>
      <c r="S106" s="52"/>
      <c r="T106" s="19"/>
      <c r="U106" s="30"/>
      <c r="V106" s="30"/>
      <c r="W106" s="30"/>
    </row>
    <row r="107" ht="8.25" customHeight="1">
      <c r="A107" s="40"/>
      <c r="B107" s="83"/>
      <c r="C107" s="52"/>
      <c r="D107" s="53"/>
      <c r="E107" s="53"/>
      <c r="F107" s="53"/>
      <c r="G107" s="53"/>
      <c r="H107" s="53"/>
      <c r="I107" s="71"/>
      <c r="J107" s="71"/>
      <c r="K107" s="71"/>
      <c r="L107" s="71"/>
      <c r="M107" s="52"/>
      <c r="N107" s="53"/>
      <c r="O107" s="53"/>
      <c r="P107" s="53"/>
      <c r="Q107" s="54"/>
      <c r="R107" s="55"/>
      <c r="S107" s="52"/>
      <c r="T107" s="19"/>
      <c r="U107" s="30"/>
      <c r="V107" s="30"/>
      <c r="W107" s="30"/>
    </row>
    <row r="108">
      <c r="A108" s="31"/>
      <c r="B108" s="83"/>
      <c r="C108" s="52"/>
      <c r="D108" s="94"/>
      <c r="E108" s="94"/>
      <c r="F108" s="94"/>
      <c r="G108" s="100"/>
      <c r="H108" s="100"/>
      <c r="I108" s="101"/>
      <c r="J108" s="101"/>
      <c r="K108" s="96"/>
      <c r="L108" s="96"/>
      <c r="M108" s="96"/>
      <c r="N108" s="97"/>
      <c r="O108" s="97"/>
      <c r="P108" s="97"/>
      <c r="Q108" s="98"/>
      <c r="R108" s="99"/>
      <c r="S108" s="96"/>
      <c r="T108" s="92"/>
      <c r="U108" s="93"/>
      <c r="V108" s="93"/>
      <c r="W108" s="93"/>
    </row>
    <row r="109" ht="8.25" customHeight="1">
      <c r="A109" s="31"/>
      <c r="B109" s="32" t="s">
        <v>131</v>
      </c>
      <c r="C109" s="169"/>
      <c r="D109" s="34"/>
      <c r="E109" s="34"/>
      <c r="F109" s="34"/>
      <c r="G109" s="34"/>
      <c r="H109" s="34"/>
      <c r="I109" s="35"/>
      <c r="J109" s="35"/>
      <c r="K109" s="36"/>
      <c r="L109" s="36"/>
      <c r="M109" s="34"/>
      <c r="N109" s="34"/>
      <c r="O109" s="34"/>
      <c r="P109" s="37"/>
      <c r="Q109" s="38"/>
      <c r="R109" s="39"/>
      <c r="S109" s="19"/>
      <c r="T109" s="30"/>
      <c r="U109" s="30"/>
      <c r="V109" s="30"/>
      <c r="W109" s="93"/>
    </row>
    <row r="110" ht="8.25" customHeight="1">
      <c r="A110" s="40"/>
      <c r="B110" s="41"/>
      <c r="C110" s="170"/>
      <c r="D110" s="171" t="s">
        <v>132</v>
      </c>
      <c r="E110" s="171" t="s">
        <v>133</v>
      </c>
      <c r="F110" s="172" t="s">
        <v>134</v>
      </c>
      <c r="G110" s="205" t="s">
        <v>218</v>
      </c>
      <c r="H110" s="173" t="s">
        <v>219</v>
      </c>
      <c r="I110" s="173" t="s">
        <v>220</v>
      </c>
      <c r="J110" s="173" t="s">
        <v>135</v>
      </c>
      <c r="K110" s="174"/>
      <c r="L110" s="175"/>
      <c r="M110" s="176"/>
      <c r="N110" s="176"/>
      <c r="O110" s="175"/>
      <c r="P110" s="177"/>
      <c r="Q110" s="55"/>
      <c r="R110" s="56"/>
      <c r="S110" s="19"/>
      <c r="T110" s="30"/>
      <c r="U110" s="30"/>
      <c r="V110" s="30"/>
      <c r="W110" s="93"/>
    </row>
    <row r="111" ht="8.25" customHeight="1">
      <c r="A111" s="40"/>
      <c r="B111" s="41"/>
      <c r="C111" s="178"/>
      <c r="D111" s="179"/>
      <c r="E111" s="180"/>
      <c r="F111" s="181"/>
      <c r="G111" s="182"/>
      <c r="H111" s="182"/>
      <c r="I111" s="182"/>
      <c r="J111" s="182"/>
      <c r="L111" s="175"/>
      <c r="M111" s="175"/>
      <c r="N111" s="175"/>
      <c r="O111" s="175"/>
      <c r="P111" s="177"/>
      <c r="Q111" s="55"/>
      <c r="R111" s="56"/>
      <c r="S111" s="19"/>
      <c r="T111" s="30"/>
      <c r="U111" s="30"/>
      <c r="V111" s="30"/>
      <c r="W111" s="93"/>
    </row>
    <row r="112" ht="8.25" customHeight="1">
      <c r="A112" s="40"/>
      <c r="B112" s="41"/>
      <c r="C112" s="178"/>
      <c r="D112" s="179"/>
      <c r="E112" s="180"/>
      <c r="F112" s="181"/>
      <c r="G112" s="182"/>
      <c r="H112" s="182"/>
      <c r="I112" s="182"/>
      <c r="J112" s="182"/>
      <c r="K112" s="183"/>
      <c r="L112" s="183"/>
      <c r="M112" s="184" t="s">
        <v>24</v>
      </c>
      <c r="N112" s="184" t="s">
        <v>24</v>
      </c>
      <c r="O112" s="184" t="s">
        <v>24</v>
      </c>
      <c r="P112" s="185" t="s">
        <v>24</v>
      </c>
      <c r="Q112" s="55"/>
      <c r="R112" s="56"/>
      <c r="S112" s="19"/>
      <c r="T112" s="30"/>
      <c r="U112" s="30"/>
      <c r="V112" s="30"/>
      <c r="W112" s="93"/>
    </row>
    <row r="113" ht="8.25" customHeight="1">
      <c r="A113" s="40"/>
      <c r="B113" s="41"/>
      <c r="C113" s="178"/>
      <c r="D113" s="179"/>
      <c r="E113" s="180"/>
      <c r="F113" s="181"/>
      <c r="G113" s="182"/>
      <c r="H113" s="182"/>
      <c r="I113" s="182"/>
      <c r="J113" s="182"/>
      <c r="K113" s="183"/>
      <c r="L113" s="183"/>
      <c r="M113" s="175"/>
      <c r="N113" s="175"/>
      <c r="O113" s="175"/>
      <c r="P113" s="177"/>
      <c r="Q113" s="55"/>
      <c r="R113" s="56"/>
      <c r="S113" s="19"/>
      <c r="T113" s="30"/>
      <c r="U113" s="30"/>
      <c r="V113" s="30"/>
      <c r="W113" s="93"/>
    </row>
    <row r="114" ht="8.25" customHeight="1">
      <c r="A114" s="40"/>
      <c r="B114" s="41"/>
      <c r="C114" s="178"/>
      <c r="D114" s="179"/>
      <c r="E114" s="180"/>
      <c r="F114" s="181"/>
      <c r="G114" s="182"/>
      <c r="H114" s="182"/>
      <c r="I114" s="182"/>
      <c r="J114" s="182"/>
      <c r="K114" s="71"/>
      <c r="L114" s="71"/>
      <c r="M114" s="53"/>
      <c r="N114" s="53"/>
      <c r="O114" s="53"/>
      <c r="P114" s="54"/>
      <c r="Q114" s="55"/>
      <c r="R114" s="56"/>
      <c r="S114" s="19"/>
      <c r="T114" s="30"/>
      <c r="U114" s="30"/>
      <c r="V114" s="30"/>
      <c r="W114" s="93"/>
    </row>
    <row r="115" ht="8.25" customHeight="1">
      <c r="A115" s="40"/>
      <c r="B115" s="41"/>
      <c r="C115" s="178"/>
      <c r="D115" s="179"/>
      <c r="E115" s="180"/>
      <c r="F115" s="181"/>
      <c r="G115" s="182"/>
      <c r="H115" s="182"/>
      <c r="I115" s="182"/>
      <c r="J115" s="182"/>
      <c r="K115" s="71"/>
      <c r="L115" s="71"/>
      <c r="M115" s="53"/>
      <c r="N115" s="53"/>
      <c r="O115" s="53"/>
      <c r="P115" s="54"/>
      <c r="Q115" s="55"/>
      <c r="R115" s="56"/>
      <c r="S115" s="19"/>
      <c r="T115" s="30"/>
      <c r="U115" s="30"/>
      <c r="V115" s="30"/>
      <c r="W115" s="93"/>
    </row>
    <row r="116" ht="8.25" customHeight="1">
      <c r="A116" s="40"/>
      <c r="B116" s="41"/>
      <c r="C116" s="178"/>
      <c r="D116" s="179"/>
      <c r="E116" s="180"/>
      <c r="F116" s="181"/>
      <c r="G116" s="182"/>
      <c r="H116" s="182"/>
      <c r="I116" s="182"/>
      <c r="J116" s="182"/>
      <c r="K116" s="71"/>
      <c r="L116" s="71"/>
      <c r="M116" s="53"/>
      <c r="N116" s="53"/>
      <c r="O116" s="53"/>
      <c r="P116" s="54"/>
      <c r="Q116" s="55"/>
      <c r="R116" s="56"/>
      <c r="S116" s="19"/>
      <c r="T116" s="30"/>
      <c r="U116" s="30"/>
      <c r="V116" s="30"/>
      <c r="W116" s="93"/>
    </row>
    <row r="117" ht="8.25" customHeight="1">
      <c r="A117" s="40"/>
      <c r="B117" s="41"/>
      <c r="C117" s="178"/>
      <c r="D117" s="103"/>
      <c r="E117" s="180"/>
      <c r="F117" s="181"/>
      <c r="G117" s="182"/>
      <c r="H117" s="182"/>
      <c r="I117" s="182"/>
      <c r="J117" s="182"/>
      <c r="K117" s="71"/>
      <c r="L117" s="71"/>
      <c r="M117" s="53"/>
      <c r="N117" s="53"/>
      <c r="O117" s="53"/>
      <c r="P117" s="54"/>
      <c r="Q117" s="55"/>
      <c r="R117" s="56"/>
      <c r="S117" s="19"/>
      <c r="T117" s="30"/>
      <c r="U117" s="30"/>
      <c r="V117" s="30"/>
      <c r="W117" s="93"/>
    </row>
    <row r="118" ht="8.25" customHeight="1">
      <c r="A118" s="40"/>
      <c r="B118" s="41"/>
      <c r="C118" s="178"/>
      <c r="D118" s="179"/>
      <c r="E118" s="180"/>
      <c r="F118" s="181"/>
      <c r="G118" s="182"/>
      <c r="H118" s="182"/>
      <c r="I118" s="182"/>
      <c r="J118" s="182"/>
      <c r="K118" s="71"/>
      <c r="L118" s="71"/>
      <c r="M118" s="53"/>
      <c r="N118" s="53"/>
      <c r="O118" s="53"/>
      <c r="P118" s="54"/>
      <c r="Q118" s="55"/>
      <c r="R118" s="56"/>
      <c r="S118" s="19"/>
      <c r="T118" s="30"/>
      <c r="U118" s="30"/>
      <c r="V118" s="30"/>
      <c r="W118" s="93"/>
    </row>
    <row r="119" ht="8.25" customHeight="1">
      <c r="A119" s="40"/>
      <c r="B119" s="41"/>
      <c r="C119" s="178"/>
      <c r="D119" s="179"/>
      <c r="E119" s="180"/>
      <c r="F119" s="181"/>
      <c r="G119" s="182"/>
      <c r="H119" s="182"/>
      <c r="I119" s="182"/>
      <c r="J119" s="182"/>
      <c r="K119" s="71"/>
      <c r="L119" s="71"/>
      <c r="M119" s="53"/>
      <c r="N119" s="53"/>
      <c r="O119" s="53"/>
      <c r="P119" s="54"/>
      <c r="Q119" s="55"/>
      <c r="R119" s="56"/>
      <c r="S119" s="19"/>
      <c r="T119" s="30"/>
      <c r="U119" s="30"/>
      <c r="V119" s="30"/>
      <c r="W119" s="93"/>
    </row>
    <row r="120" ht="8.25" customHeight="1">
      <c r="A120" s="40"/>
      <c r="B120" s="41"/>
      <c r="C120" s="178"/>
      <c r="D120" s="111"/>
      <c r="E120" s="180"/>
      <c r="F120" s="53"/>
      <c r="G120" s="53"/>
      <c r="H120" s="53"/>
      <c r="I120" s="71"/>
      <c r="J120" s="71"/>
      <c r="K120" s="71"/>
      <c r="L120" s="71"/>
      <c r="M120" s="53"/>
      <c r="N120" s="53"/>
      <c r="O120" s="53"/>
      <c r="P120" s="54"/>
      <c r="Q120" s="55"/>
      <c r="R120" s="56"/>
      <c r="S120" s="19"/>
      <c r="T120" s="30"/>
      <c r="U120" s="30"/>
      <c r="V120" s="30"/>
      <c r="W120" s="93"/>
    </row>
    <row r="121" ht="8.25" customHeight="1">
      <c r="A121" s="40"/>
      <c r="B121" s="76"/>
      <c r="C121" s="186"/>
      <c r="D121" s="78"/>
      <c r="E121" s="78"/>
      <c r="F121" s="78"/>
      <c r="G121" s="78"/>
      <c r="H121" s="78"/>
      <c r="I121" s="79"/>
      <c r="J121" s="79"/>
      <c r="K121" s="79"/>
      <c r="L121" s="79"/>
      <c r="M121" s="78"/>
      <c r="N121" s="78"/>
      <c r="O121" s="78"/>
      <c r="P121" s="80"/>
      <c r="Q121" s="81"/>
      <c r="R121" s="82"/>
      <c r="S121" s="19"/>
      <c r="T121" s="30"/>
      <c r="U121" s="30"/>
      <c r="V121" s="30"/>
      <c r="W121" s="93"/>
    </row>
    <row r="122">
      <c r="A122" s="31"/>
      <c r="B122" s="94"/>
      <c r="C122" s="187"/>
      <c r="D122" s="94"/>
      <c r="E122" s="94"/>
      <c r="F122" s="94"/>
      <c r="G122" s="100"/>
      <c r="H122" s="100"/>
      <c r="I122" s="101"/>
      <c r="J122" s="101"/>
      <c r="K122" s="96"/>
      <c r="L122" s="96"/>
      <c r="M122" s="97"/>
      <c r="N122" s="97"/>
      <c r="O122" s="97"/>
      <c r="P122" s="98"/>
      <c r="Q122" s="99"/>
      <c r="R122" s="96"/>
      <c r="S122" s="92"/>
      <c r="T122" s="93"/>
      <c r="U122" s="93"/>
      <c r="V122" s="93"/>
      <c r="W122" s="93"/>
    </row>
    <row r="123">
      <c r="A123" s="31"/>
      <c r="B123" s="94"/>
      <c r="C123" s="94"/>
      <c r="D123" s="94"/>
      <c r="E123" s="94"/>
      <c r="F123" s="94"/>
      <c r="G123" s="100"/>
      <c r="H123" s="100"/>
      <c r="I123" s="101"/>
      <c r="J123" s="101"/>
      <c r="K123" s="96"/>
      <c r="L123" s="96"/>
      <c r="M123" s="96"/>
      <c r="N123" s="97"/>
      <c r="O123" s="97"/>
      <c r="P123" s="97"/>
      <c r="Q123" s="98"/>
      <c r="R123" s="99"/>
      <c r="S123" s="96"/>
      <c r="T123" s="92"/>
      <c r="U123" s="93"/>
      <c r="V123" s="93"/>
      <c r="W123" s="93"/>
    </row>
    <row r="124" ht="8.25" customHeight="1">
      <c r="A124" s="31"/>
      <c r="B124" s="188" t="s">
        <v>137</v>
      </c>
      <c r="C124" s="169"/>
      <c r="D124" s="189" t="s">
        <v>138</v>
      </c>
      <c r="E124" s="189" t="s">
        <v>139</v>
      </c>
      <c r="F124" s="189" t="s">
        <v>140</v>
      </c>
      <c r="G124" s="189" t="s">
        <v>141</v>
      </c>
      <c r="H124" s="34"/>
      <c r="I124" s="35"/>
      <c r="J124" s="35"/>
      <c r="K124" s="36"/>
      <c r="L124" s="36"/>
      <c r="M124" s="102"/>
      <c r="N124" s="34"/>
      <c r="O124" s="34"/>
      <c r="P124" s="34"/>
      <c r="Q124" s="37"/>
      <c r="R124" s="38"/>
      <c r="S124" s="39"/>
      <c r="T124" s="19"/>
      <c r="U124" s="30"/>
      <c r="V124" s="30"/>
      <c r="W124" s="30"/>
    </row>
    <row r="125" ht="8.25" customHeight="1">
      <c r="A125" s="40"/>
      <c r="B125" s="41"/>
      <c r="C125" s="178"/>
      <c r="D125" s="103"/>
      <c r="E125" s="180"/>
      <c r="F125" s="190"/>
      <c r="G125" s="191"/>
      <c r="N125" s="53"/>
      <c r="O125" s="53"/>
      <c r="P125" s="53"/>
      <c r="Q125" s="54"/>
      <c r="R125" s="55"/>
      <c r="S125" s="56"/>
      <c r="T125" s="19"/>
      <c r="U125" s="30"/>
      <c r="V125" s="30"/>
      <c r="W125" s="30"/>
    </row>
    <row r="126" ht="8.25" customHeight="1">
      <c r="A126" s="40"/>
      <c r="B126" s="41"/>
      <c r="C126" s="178"/>
      <c r="D126" s="52"/>
      <c r="E126" s="180"/>
      <c r="F126" s="181"/>
      <c r="G126" s="191"/>
      <c r="N126" s="53"/>
      <c r="O126" s="53"/>
      <c r="P126" s="53"/>
      <c r="Q126" s="54"/>
      <c r="R126" s="55"/>
      <c r="S126" s="56"/>
      <c r="T126" s="19"/>
      <c r="U126" s="30"/>
      <c r="V126" s="30"/>
      <c r="W126" s="30"/>
    </row>
    <row r="127" ht="8.25" customHeight="1">
      <c r="A127" s="40"/>
      <c r="B127" s="41"/>
      <c r="C127" s="178"/>
      <c r="D127" s="52"/>
      <c r="E127" s="180"/>
      <c r="F127" s="181"/>
      <c r="G127" s="191"/>
      <c r="N127" s="53"/>
      <c r="O127" s="53"/>
      <c r="P127" s="53"/>
      <c r="Q127" s="54"/>
      <c r="R127" s="55"/>
      <c r="S127" s="56"/>
      <c r="T127" s="19"/>
      <c r="U127" s="30"/>
      <c r="V127" s="30"/>
      <c r="W127" s="30"/>
    </row>
    <row r="128" ht="8.25" customHeight="1">
      <c r="A128" s="40"/>
      <c r="B128" s="41"/>
      <c r="C128" s="178"/>
      <c r="D128" s="111"/>
      <c r="E128" s="180"/>
      <c r="F128" s="53"/>
      <c r="G128" s="191"/>
      <c r="N128" s="53"/>
      <c r="O128" s="53"/>
      <c r="P128" s="53"/>
      <c r="Q128" s="54"/>
      <c r="R128" s="55"/>
      <c r="S128" s="56"/>
      <c r="T128" s="19"/>
      <c r="U128" s="30"/>
      <c r="V128" s="30"/>
      <c r="W128" s="30"/>
    </row>
    <row r="129" ht="8.25" customHeight="1">
      <c r="A129" s="40"/>
      <c r="B129" s="76"/>
      <c r="C129" s="186"/>
      <c r="D129" s="78"/>
      <c r="E129" s="78"/>
      <c r="F129" s="78"/>
      <c r="G129" s="78"/>
      <c r="H129" s="78"/>
      <c r="I129" s="79"/>
      <c r="J129" s="79"/>
      <c r="K129" s="79"/>
      <c r="L129" s="79"/>
      <c r="M129" s="77"/>
      <c r="N129" s="78"/>
      <c r="O129" s="78"/>
      <c r="P129" s="78"/>
      <c r="Q129" s="80"/>
      <c r="R129" s="81"/>
      <c r="S129" s="82"/>
      <c r="T129" s="19"/>
      <c r="U129" s="30"/>
      <c r="V129" s="30"/>
      <c r="W129" s="30"/>
    </row>
    <row r="130" ht="9.0" customHeight="1">
      <c r="A130" s="31"/>
      <c r="B130" s="94"/>
      <c r="C130" s="187"/>
      <c r="D130" s="94"/>
      <c r="E130" s="94"/>
      <c r="F130" s="94"/>
      <c r="G130" s="100"/>
      <c r="H130" s="100"/>
      <c r="I130" s="101"/>
      <c r="J130" s="101"/>
      <c r="K130" s="96"/>
      <c r="L130" s="96"/>
      <c r="M130" s="96"/>
      <c r="N130" s="97"/>
      <c r="O130" s="97"/>
      <c r="P130" s="97"/>
      <c r="Q130" s="98"/>
      <c r="R130" s="99"/>
      <c r="S130" s="96"/>
      <c r="T130" s="92"/>
      <c r="U130" s="93"/>
      <c r="V130" s="93"/>
      <c r="W130" s="93"/>
    </row>
    <row r="131">
      <c r="A131" s="31"/>
      <c r="B131" s="94"/>
      <c r="C131" s="94"/>
      <c r="D131" s="94"/>
      <c r="E131" s="94"/>
      <c r="F131" s="94"/>
      <c r="G131" s="100"/>
      <c r="H131" s="100"/>
      <c r="I131" s="101"/>
      <c r="J131" s="101"/>
      <c r="K131" s="96"/>
      <c r="L131" s="96"/>
      <c r="M131" s="96"/>
      <c r="N131" s="97"/>
      <c r="O131" s="97"/>
      <c r="P131" s="97"/>
      <c r="Q131" s="98"/>
      <c r="R131" s="99"/>
      <c r="S131" s="96"/>
      <c r="T131" s="92"/>
      <c r="U131" s="93"/>
      <c r="V131" s="93"/>
      <c r="W131" s="93"/>
    </row>
    <row r="132">
      <c r="A132" s="31"/>
      <c r="B132" s="94"/>
      <c r="C132" s="94"/>
      <c r="D132" s="94"/>
      <c r="E132" s="94"/>
      <c r="F132" s="94"/>
      <c r="G132" s="100"/>
      <c r="H132" s="100"/>
      <c r="I132" s="101"/>
      <c r="J132" s="101"/>
      <c r="K132" s="96"/>
      <c r="L132" s="96"/>
      <c r="M132" s="96"/>
      <c r="N132" s="97"/>
      <c r="O132" s="97"/>
      <c r="P132" s="97"/>
      <c r="Q132" s="98"/>
      <c r="R132" s="99"/>
      <c r="S132" s="96"/>
      <c r="T132" s="92"/>
      <c r="U132" s="93"/>
      <c r="V132" s="93"/>
      <c r="W132" s="93"/>
    </row>
    <row r="133">
      <c r="A133" s="31"/>
      <c r="B133" s="94"/>
      <c r="C133" s="94"/>
      <c r="D133" s="94"/>
      <c r="E133" s="94"/>
      <c r="F133" s="94"/>
      <c r="G133" s="100"/>
      <c r="H133" s="100"/>
      <c r="I133" s="101"/>
      <c r="J133" s="101"/>
      <c r="K133" s="96"/>
      <c r="L133" s="96"/>
      <c r="M133" s="96"/>
      <c r="N133" s="97"/>
      <c r="O133" s="97"/>
      <c r="P133" s="97"/>
      <c r="Q133" s="98"/>
      <c r="R133" s="99"/>
      <c r="S133" s="96"/>
      <c r="T133" s="92"/>
      <c r="U133" s="93"/>
      <c r="V133" s="93"/>
      <c r="W133" s="93"/>
    </row>
    <row r="134">
      <c r="A134" s="31"/>
      <c r="B134" s="94"/>
      <c r="C134" s="94"/>
      <c r="D134" s="94"/>
      <c r="E134" s="94"/>
      <c r="F134" s="94"/>
      <c r="G134" s="100"/>
      <c r="H134" s="100"/>
      <c r="I134" s="101"/>
      <c r="J134" s="101"/>
      <c r="K134" s="96"/>
      <c r="L134" s="96"/>
      <c r="M134" s="96"/>
      <c r="N134" s="97"/>
      <c r="O134" s="97"/>
      <c r="P134" s="97"/>
      <c r="Q134" s="98"/>
      <c r="R134" s="99"/>
      <c r="S134" s="96"/>
      <c r="T134" s="92"/>
      <c r="U134" s="93"/>
      <c r="V134" s="93"/>
      <c r="W134" s="93"/>
    </row>
    <row r="135">
      <c r="A135" s="31"/>
      <c r="B135" s="94"/>
      <c r="C135" s="94"/>
      <c r="D135" s="94"/>
      <c r="E135" s="94"/>
      <c r="F135" s="94"/>
      <c r="G135" s="100"/>
      <c r="H135" s="100"/>
      <c r="I135" s="101"/>
      <c r="J135" s="101"/>
      <c r="K135" s="96"/>
      <c r="L135" s="96"/>
      <c r="M135" s="96"/>
      <c r="N135" s="97"/>
      <c r="O135" s="97"/>
      <c r="P135" s="97"/>
      <c r="Q135" s="98"/>
      <c r="R135" s="99"/>
      <c r="S135" s="96"/>
      <c r="T135" s="92"/>
      <c r="U135" s="93"/>
      <c r="V135" s="93"/>
      <c r="W135" s="93"/>
    </row>
    <row r="136">
      <c r="A136" s="31"/>
      <c r="B136" s="94"/>
      <c r="C136" s="94"/>
      <c r="D136" s="94"/>
      <c r="E136" s="94"/>
      <c r="F136" s="94"/>
      <c r="G136" s="100"/>
      <c r="H136" s="100"/>
      <c r="I136" s="101"/>
      <c r="J136" s="101"/>
      <c r="K136" s="96"/>
      <c r="L136" s="96"/>
      <c r="M136" s="96"/>
      <c r="N136" s="97"/>
      <c r="O136" s="97"/>
      <c r="P136" s="97"/>
      <c r="Q136" s="98"/>
      <c r="R136" s="99"/>
      <c r="S136" s="96"/>
      <c r="T136" s="92"/>
      <c r="U136" s="93"/>
      <c r="V136" s="93"/>
      <c r="W136" s="93"/>
    </row>
    <row r="137">
      <c r="A137" s="31"/>
      <c r="B137" s="94"/>
      <c r="C137" s="94"/>
      <c r="D137" s="94"/>
      <c r="E137" s="94"/>
      <c r="F137" s="94"/>
      <c r="G137" s="100"/>
      <c r="H137" s="100"/>
      <c r="I137" s="101"/>
      <c r="J137" s="101"/>
      <c r="K137" s="96"/>
      <c r="L137" s="96"/>
      <c r="M137" s="96"/>
      <c r="N137" s="97"/>
      <c r="O137" s="97"/>
      <c r="P137" s="97"/>
      <c r="Q137" s="98"/>
      <c r="R137" s="99"/>
      <c r="S137" s="96"/>
      <c r="T137" s="92"/>
      <c r="U137" s="93"/>
      <c r="V137" s="93"/>
      <c r="W137" s="93"/>
    </row>
    <row r="138">
      <c r="A138" s="31"/>
      <c r="B138" s="94"/>
      <c r="C138" s="94"/>
      <c r="D138" s="94"/>
      <c r="E138" s="94"/>
      <c r="F138" s="94"/>
      <c r="G138" s="100"/>
      <c r="H138" s="100"/>
      <c r="I138" s="101"/>
      <c r="J138" s="101"/>
      <c r="K138" s="96"/>
      <c r="L138" s="96"/>
      <c r="M138" s="96"/>
      <c r="N138" s="97"/>
      <c r="O138" s="97"/>
      <c r="P138" s="97"/>
      <c r="Q138" s="98"/>
      <c r="R138" s="99"/>
      <c r="S138" s="96"/>
      <c r="T138" s="92"/>
      <c r="U138" s="93"/>
      <c r="V138" s="93"/>
      <c r="W138" s="93"/>
    </row>
    <row r="139">
      <c r="A139" s="31"/>
      <c r="B139" s="94"/>
      <c r="C139" s="94"/>
      <c r="D139" s="94"/>
      <c r="E139" s="94"/>
      <c r="F139" s="94"/>
      <c r="G139" s="100"/>
      <c r="H139" s="100"/>
      <c r="I139" s="101"/>
      <c r="J139" s="101"/>
      <c r="K139" s="96"/>
      <c r="L139" s="96"/>
      <c r="M139" s="96"/>
      <c r="N139" s="97"/>
      <c r="O139" s="97"/>
      <c r="P139" s="97"/>
      <c r="Q139" s="98"/>
      <c r="R139" s="99"/>
      <c r="S139" s="96"/>
      <c r="T139" s="92"/>
      <c r="U139" s="93"/>
      <c r="V139" s="93"/>
      <c r="W139" s="93"/>
    </row>
    <row r="140">
      <c r="A140" s="31"/>
      <c r="B140" s="94"/>
      <c r="C140" s="94"/>
      <c r="D140" s="94"/>
      <c r="E140" s="94"/>
      <c r="F140" s="94"/>
      <c r="G140" s="100"/>
      <c r="H140" s="100"/>
      <c r="I140" s="101"/>
      <c r="J140" s="101"/>
      <c r="K140" s="96"/>
      <c r="L140" s="96"/>
      <c r="M140" s="96"/>
      <c r="N140" s="97"/>
      <c r="O140" s="97"/>
      <c r="P140" s="97"/>
      <c r="Q140" s="98"/>
      <c r="R140" s="99"/>
      <c r="S140" s="96"/>
      <c r="T140" s="92"/>
      <c r="U140" s="93"/>
      <c r="V140" s="93"/>
      <c r="W140" s="93"/>
    </row>
    <row r="141">
      <c r="A141" s="31"/>
      <c r="B141" s="94"/>
      <c r="C141" s="94"/>
      <c r="D141" s="94"/>
      <c r="E141" s="94"/>
      <c r="F141" s="94"/>
      <c r="G141" s="100"/>
      <c r="H141" s="100"/>
      <c r="I141" s="101"/>
      <c r="J141" s="101"/>
      <c r="K141" s="96"/>
      <c r="L141" s="96"/>
      <c r="M141" s="96"/>
      <c r="N141" s="97"/>
      <c r="O141" s="97"/>
      <c r="P141" s="97"/>
      <c r="Q141" s="98"/>
      <c r="R141" s="99"/>
      <c r="S141" s="96"/>
      <c r="T141" s="92"/>
      <c r="U141" s="93"/>
      <c r="V141" s="93"/>
      <c r="W141" s="93"/>
    </row>
    <row r="142">
      <c r="A142" s="31"/>
      <c r="B142" s="94"/>
      <c r="C142" s="94"/>
      <c r="D142" s="94"/>
      <c r="E142" s="94"/>
      <c r="F142" s="94"/>
      <c r="G142" s="100"/>
      <c r="H142" s="100"/>
      <c r="I142" s="101"/>
      <c r="J142" s="101"/>
      <c r="K142" s="96"/>
      <c r="L142" s="96"/>
      <c r="M142" s="96"/>
      <c r="N142" s="97"/>
      <c r="O142" s="97"/>
      <c r="P142" s="97"/>
      <c r="Q142" s="98"/>
      <c r="R142" s="99"/>
      <c r="S142" s="96"/>
      <c r="T142" s="92"/>
      <c r="U142" s="93"/>
      <c r="V142" s="93"/>
      <c r="W142" s="93"/>
    </row>
    <row r="143">
      <c r="A143" s="31"/>
      <c r="B143" s="94"/>
      <c r="C143" s="94"/>
      <c r="D143" s="94"/>
      <c r="E143" s="94"/>
      <c r="F143" s="94"/>
      <c r="G143" s="100"/>
      <c r="H143" s="100"/>
      <c r="I143" s="101"/>
      <c r="J143" s="101"/>
      <c r="K143" s="96"/>
      <c r="L143" s="96"/>
      <c r="M143" s="96"/>
      <c r="N143" s="97"/>
      <c r="O143" s="97"/>
      <c r="P143" s="97"/>
      <c r="Q143" s="98"/>
      <c r="R143" s="99"/>
      <c r="S143" s="96"/>
      <c r="T143" s="92"/>
      <c r="U143" s="93"/>
      <c r="V143" s="93"/>
      <c r="W143" s="93"/>
    </row>
    <row r="144">
      <c r="A144" s="31"/>
      <c r="B144" s="94"/>
      <c r="C144" s="94"/>
      <c r="D144" s="94"/>
      <c r="E144" s="94"/>
      <c r="F144" s="94"/>
      <c r="G144" s="100"/>
      <c r="H144" s="100"/>
      <c r="I144" s="101"/>
      <c r="J144" s="101"/>
      <c r="K144" s="96"/>
      <c r="L144" s="96"/>
      <c r="M144" s="96"/>
      <c r="N144" s="97"/>
      <c r="O144" s="97"/>
      <c r="P144" s="97"/>
      <c r="Q144" s="98"/>
      <c r="R144" s="99"/>
      <c r="S144" s="96"/>
      <c r="T144" s="92"/>
      <c r="U144" s="93"/>
      <c r="V144" s="93"/>
      <c r="W144" s="93"/>
    </row>
    <row r="145">
      <c r="A145" s="31"/>
      <c r="B145" s="94"/>
      <c r="C145" s="94"/>
      <c r="D145" s="94"/>
      <c r="E145" s="94"/>
      <c r="F145" s="94"/>
      <c r="G145" s="100"/>
      <c r="H145" s="100"/>
      <c r="I145" s="101"/>
      <c r="J145" s="101"/>
      <c r="K145" s="96"/>
      <c r="L145" s="96"/>
      <c r="M145" s="96"/>
      <c r="N145" s="97"/>
      <c r="O145" s="97"/>
      <c r="P145" s="97"/>
      <c r="Q145" s="98"/>
      <c r="R145" s="99"/>
      <c r="S145" s="96"/>
      <c r="T145" s="92"/>
      <c r="U145" s="93"/>
      <c r="V145" s="93"/>
      <c r="W145" s="93"/>
    </row>
    <row r="146">
      <c r="A146" s="31"/>
      <c r="B146" s="94"/>
      <c r="C146" s="94"/>
      <c r="D146" s="94"/>
      <c r="E146" s="94"/>
      <c r="F146" s="94"/>
      <c r="G146" s="100"/>
      <c r="H146" s="100"/>
      <c r="I146" s="101"/>
      <c r="J146" s="101"/>
      <c r="K146" s="96"/>
      <c r="L146" s="96"/>
      <c r="M146" s="96"/>
      <c r="N146" s="97"/>
      <c r="O146" s="97"/>
      <c r="P146" s="97"/>
      <c r="Q146" s="98"/>
      <c r="R146" s="99"/>
      <c r="S146" s="96"/>
      <c r="T146" s="92"/>
      <c r="U146" s="93"/>
      <c r="V146" s="93"/>
      <c r="W146" s="93"/>
    </row>
    <row r="147">
      <c r="A147" s="31"/>
      <c r="B147" s="94"/>
      <c r="C147" s="94"/>
      <c r="D147" s="94"/>
      <c r="E147" s="94"/>
      <c r="F147" s="94"/>
      <c r="G147" s="100"/>
      <c r="H147" s="100"/>
      <c r="I147" s="101"/>
      <c r="J147" s="101"/>
      <c r="K147" s="96"/>
      <c r="L147" s="96"/>
      <c r="M147" s="96"/>
      <c r="N147" s="97"/>
      <c r="O147" s="97"/>
      <c r="P147" s="97"/>
      <c r="Q147" s="98"/>
      <c r="R147" s="99"/>
      <c r="S147" s="96"/>
      <c r="T147" s="92"/>
      <c r="U147" s="93"/>
      <c r="V147" s="93"/>
      <c r="W147" s="93"/>
    </row>
    <row r="148">
      <c r="A148" s="31"/>
      <c r="B148" s="94"/>
      <c r="C148" s="94"/>
      <c r="D148" s="94"/>
      <c r="E148" s="94"/>
      <c r="F148" s="94"/>
      <c r="G148" s="100"/>
      <c r="H148" s="100"/>
      <c r="I148" s="101"/>
      <c r="J148" s="101"/>
      <c r="K148" s="96"/>
      <c r="L148" s="96"/>
      <c r="M148" s="96"/>
      <c r="N148" s="97"/>
      <c r="O148" s="97"/>
      <c r="P148" s="97"/>
      <c r="Q148" s="98"/>
      <c r="R148" s="99"/>
      <c r="S148" s="96"/>
      <c r="T148" s="92"/>
      <c r="U148" s="93"/>
      <c r="V148" s="93"/>
      <c r="W148" s="93"/>
    </row>
    <row r="149">
      <c r="A149" s="31"/>
      <c r="B149" s="94"/>
      <c r="C149" s="94"/>
      <c r="D149" s="94"/>
      <c r="E149" s="94"/>
      <c r="F149" s="94"/>
      <c r="G149" s="100"/>
      <c r="H149" s="100"/>
      <c r="I149" s="101"/>
      <c r="J149" s="101"/>
      <c r="K149" s="96"/>
      <c r="L149" s="96"/>
      <c r="M149" s="96"/>
      <c r="N149" s="97"/>
      <c r="O149" s="97"/>
      <c r="P149" s="97"/>
      <c r="Q149" s="98"/>
      <c r="R149" s="99"/>
      <c r="S149" s="96"/>
      <c r="T149" s="92"/>
      <c r="U149" s="93"/>
      <c r="V149" s="93"/>
      <c r="W149" s="93"/>
    </row>
    <row r="150">
      <c r="A150" s="31"/>
      <c r="B150" s="94"/>
      <c r="C150" s="94"/>
      <c r="D150" s="94"/>
      <c r="E150" s="94"/>
      <c r="F150" s="94"/>
      <c r="G150" s="100"/>
      <c r="H150" s="100"/>
      <c r="I150" s="101"/>
      <c r="J150" s="101"/>
      <c r="K150" s="96"/>
      <c r="L150" s="96"/>
      <c r="M150" s="96"/>
      <c r="N150" s="97"/>
      <c r="O150" s="97"/>
      <c r="P150" s="97"/>
      <c r="Q150" s="98"/>
      <c r="R150" s="99"/>
      <c r="S150" s="96"/>
      <c r="T150" s="92"/>
      <c r="U150" s="93"/>
      <c r="V150" s="93"/>
      <c r="W150" s="93"/>
    </row>
    <row r="151">
      <c r="A151" s="31"/>
      <c r="B151" s="94"/>
      <c r="C151" s="94"/>
      <c r="D151" s="94"/>
      <c r="E151" s="94"/>
      <c r="F151" s="94"/>
      <c r="G151" s="100"/>
      <c r="H151" s="100"/>
      <c r="I151" s="101"/>
      <c r="J151" s="101"/>
      <c r="K151" s="96"/>
      <c r="L151" s="96"/>
      <c r="M151" s="96"/>
      <c r="N151" s="97"/>
      <c r="O151" s="97"/>
      <c r="P151" s="97"/>
      <c r="Q151" s="98"/>
      <c r="R151" s="99"/>
      <c r="S151" s="96"/>
      <c r="T151" s="92"/>
      <c r="U151" s="93"/>
      <c r="V151" s="93"/>
      <c r="W151" s="93"/>
    </row>
    <row r="152">
      <c r="A152" s="31"/>
      <c r="B152" s="94"/>
      <c r="C152" s="94"/>
      <c r="D152" s="94"/>
      <c r="E152" s="94"/>
      <c r="F152" s="94"/>
      <c r="G152" s="100"/>
      <c r="H152" s="100"/>
      <c r="I152" s="101"/>
      <c r="J152" s="101"/>
      <c r="K152" s="96"/>
      <c r="L152" s="96"/>
      <c r="M152" s="96"/>
      <c r="N152" s="97"/>
      <c r="O152" s="97"/>
      <c r="P152" s="97"/>
      <c r="Q152" s="98"/>
      <c r="R152" s="99"/>
      <c r="S152" s="96"/>
      <c r="T152" s="92"/>
      <c r="U152" s="93"/>
      <c r="V152" s="93"/>
      <c r="W152" s="93"/>
    </row>
    <row r="153">
      <c r="A153" s="31"/>
      <c r="B153" s="94"/>
      <c r="C153" s="94"/>
      <c r="D153" s="94"/>
      <c r="E153" s="94"/>
      <c r="F153" s="94"/>
      <c r="G153" s="100"/>
      <c r="H153" s="100"/>
      <c r="I153" s="101"/>
      <c r="J153" s="101"/>
      <c r="K153" s="96"/>
      <c r="L153" s="96"/>
      <c r="M153" s="96"/>
      <c r="N153" s="97"/>
      <c r="O153" s="97"/>
      <c r="P153" s="97"/>
      <c r="Q153" s="98"/>
      <c r="R153" s="99"/>
      <c r="S153" s="96"/>
      <c r="T153" s="92"/>
      <c r="U153" s="93"/>
      <c r="V153" s="93"/>
      <c r="W153" s="93"/>
    </row>
    <row r="154">
      <c r="A154" s="31"/>
      <c r="B154" s="94"/>
      <c r="C154" s="94"/>
      <c r="D154" s="94"/>
      <c r="E154" s="94"/>
      <c r="F154" s="94"/>
      <c r="G154" s="100"/>
      <c r="H154" s="100"/>
      <c r="I154" s="101"/>
      <c r="J154" s="101"/>
      <c r="K154" s="96"/>
      <c r="L154" s="96"/>
      <c r="M154" s="96"/>
      <c r="N154" s="97"/>
      <c r="O154" s="97"/>
      <c r="P154" s="97"/>
      <c r="Q154" s="98"/>
      <c r="R154" s="99"/>
      <c r="S154" s="96"/>
      <c r="T154" s="92"/>
      <c r="U154" s="93"/>
      <c r="V154" s="93"/>
      <c r="W154" s="93"/>
    </row>
    <row r="155">
      <c r="A155" s="31"/>
      <c r="B155" s="94"/>
      <c r="C155" s="94"/>
      <c r="D155" s="94"/>
      <c r="E155" s="94"/>
      <c r="F155" s="94"/>
      <c r="G155" s="100"/>
      <c r="H155" s="100"/>
      <c r="I155" s="101"/>
      <c r="J155" s="101"/>
      <c r="K155" s="96"/>
      <c r="L155" s="96"/>
      <c r="M155" s="96"/>
      <c r="N155" s="97"/>
      <c r="O155" s="97"/>
      <c r="P155" s="97"/>
      <c r="Q155" s="98"/>
      <c r="R155" s="99"/>
      <c r="S155" s="96"/>
      <c r="T155" s="92"/>
      <c r="U155" s="93"/>
      <c r="V155" s="93"/>
      <c r="W155" s="93"/>
    </row>
    <row r="156">
      <c r="A156" s="31"/>
      <c r="B156" s="94"/>
      <c r="C156" s="94"/>
      <c r="D156" s="94"/>
      <c r="E156" s="94"/>
      <c r="F156" s="94"/>
      <c r="G156" s="100"/>
      <c r="H156" s="100"/>
      <c r="I156" s="101"/>
      <c r="J156" s="101"/>
      <c r="K156" s="96"/>
      <c r="L156" s="96"/>
      <c r="M156" s="96"/>
      <c r="N156" s="97"/>
      <c r="O156" s="97"/>
      <c r="P156" s="97"/>
      <c r="Q156" s="98"/>
      <c r="R156" s="99"/>
      <c r="S156" s="96"/>
      <c r="T156" s="92"/>
      <c r="U156" s="93"/>
      <c r="V156" s="93"/>
      <c r="W156" s="93"/>
    </row>
    <row r="157">
      <c r="A157" s="31"/>
      <c r="B157" s="94"/>
      <c r="C157" s="94"/>
      <c r="D157" s="94"/>
      <c r="E157" s="94"/>
      <c r="F157" s="94"/>
      <c r="G157" s="100"/>
      <c r="H157" s="100"/>
      <c r="I157" s="101"/>
      <c r="J157" s="101"/>
      <c r="K157" s="96"/>
      <c r="L157" s="96"/>
      <c r="M157" s="96"/>
      <c r="N157" s="97"/>
      <c r="O157" s="97"/>
      <c r="P157" s="97"/>
      <c r="Q157" s="98"/>
      <c r="R157" s="99"/>
      <c r="S157" s="96"/>
      <c r="T157" s="92"/>
      <c r="U157" s="93"/>
      <c r="V157" s="93"/>
      <c r="W157" s="93"/>
    </row>
    <row r="158">
      <c r="A158" s="31"/>
      <c r="B158" s="94"/>
      <c r="C158" s="94"/>
      <c r="D158" s="94"/>
      <c r="E158" s="94"/>
      <c r="F158" s="94"/>
      <c r="G158" s="100"/>
      <c r="H158" s="100"/>
      <c r="I158" s="101"/>
      <c r="J158" s="101"/>
      <c r="K158" s="96"/>
      <c r="L158" s="96"/>
      <c r="M158" s="96"/>
      <c r="N158" s="97"/>
      <c r="O158" s="97"/>
      <c r="P158" s="97"/>
      <c r="Q158" s="98"/>
      <c r="R158" s="99"/>
      <c r="S158" s="96"/>
      <c r="T158" s="92"/>
      <c r="U158" s="93"/>
      <c r="V158" s="93"/>
      <c r="W158" s="93"/>
    </row>
    <row r="159">
      <c r="A159" s="31"/>
      <c r="B159" s="94"/>
      <c r="C159" s="94"/>
      <c r="D159" s="94"/>
      <c r="E159" s="94"/>
      <c r="F159" s="94"/>
      <c r="G159" s="100"/>
      <c r="H159" s="100"/>
      <c r="I159" s="101"/>
      <c r="J159" s="101"/>
      <c r="K159" s="96"/>
      <c r="L159" s="96"/>
      <c r="M159" s="96"/>
      <c r="N159" s="97"/>
      <c r="O159" s="97"/>
      <c r="P159" s="97"/>
      <c r="Q159" s="98"/>
      <c r="R159" s="99"/>
      <c r="S159" s="96"/>
      <c r="T159" s="92"/>
      <c r="U159" s="93"/>
      <c r="V159" s="93"/>
      <c r="W159" s="93"/>
    </row>
    <row r="160">
      <c r="A160" s="31"/>
      <c r="B160" s="94"/>
      <c r="C160" s="94"/>
      <c r="D160" s="94"/>
      <c r="E160" s="94"/>
      <c r="F160" s="94"/>
      <c r="G160" s="100"/>
      <c r="H160" s="100"/>
      <c r="I160" s="101"/>
      <c r="J160" s="101"/>
      <c r="K160" s="96"/>
      <c r="L160" s="96"/>
      <c r="M160" s="96"/>
      <c r="N160" s="97"/>
      <c r="O160" s="97"/>
      <c r="P160" s="97"/>
      <c r="Q160" s="98"/>
      <c r="R160" s="99"/>
      <c r="S160" s="96"/>
      <c r="T160" s="92"/>
      <c r="U160" s="93"/>
      <c r="V160" s="93"/>
      <c r="W160" s="93"/>
    </row>
    <row r="161">
      <c r="A161" s="31"/>
      <c r="B161" s="94"/>
      <c r="C161" s="94"/>
      <c r="D161" s="94"/>
      <c r="E161" s="94"/>
      <c r="F161" s="94"/>
      <c r="G161" s="100"/>
      <c r="H161" s="100"/>
      <c r="I161" s="101"/>
      <c r="J161" s="101"/>
      <c r="K161" s="96"/>
      <c r="L161" s="96"/>
      <c r="M161" s="96"/>
      <c r="N161" s="97"/>
      <c r="O161" s="97"/>
      <c r="P161" s="97"/>
      <c r="Q161" s="98"/>
      <c r="R161" s="99"/>
      <c r="S161" s="96"/>
      <c r="T161" s="92"/>
      <c r="U161" s="93"/>
      <c r="V161" s="93"/>
      <c r="W161" s="93"/>
    </row>
    <row r="162">
      <c r="A162" s="31"/>
      <c r="B162" s="94"/>
      <c r="C162" s="94"/>
      <c r="D162" s="94"/>
      <c r="E162" s="94"/>
      <c r="F162" s="94"/>
      <c r="G162" s="100"/>
      <c r="H162" s="100"/>
      <c r="I162" s="101"/>
      <c r="J162" s="101"/>
      <c r="K162" s="96"/>
      <c r="L162" s="96"/>
      <c r="M162" s="96"/>
      <c r="N162" s="97"/>
      <c r="O162" s="97"/>
      <c r="P162" s="97"/>
      <c r="Q162" s="98"/>
      <c r="R162" s="99"/>
      <c r="S162" s="96"/>
      <c r="T162" s="92"/>
      <c r="U162" s="93"/>
      <c r="V162" s="93"/>
      <c r="W162" s="93"/>
    </row>
    <row r="163">
      <c r="A163" s="31"/>
      <c r="B163" s="94"/>
      <c r="C163" s="94"/>
      <c r="D163" s="94"/>
      <c r="E163" s="94"/>
      <c r="F163" s="94"/>
      <c r="G163" s="100"/>
      <c r="H163" s="100"/>
      <c r="I163" s="101"/>
      <c r="J163" s="101"/>
      <c r="K163" s="96"/>
      <c r="L163" s="96"/>
      <c r="M163" s="96"/>
      <c r="N163" s="97"/>
      <c r="O163" s="97"/>
      <c r="P163" s="97"/>
      <c r="Q163" s="98"/>
      <c r="R163" s="99"/>
      <c r="S163" s="96"/>
      <c r="T163" s="92"/>
      <c r="U163" s="93"/>
      <c r="V163" s="93"/>
      <c r="W163" s="93"/>
    </row>
    <row r="164">
      <c r="A164" s="31"/>
      <c r="B164" s="94"/>
      <c r="C164" s="94"/>
      <c r="D164" s="94"/>
      <c r="E164" s="94"/>
      <c r="F164" s="94"/>
      <c r="G164" s="100"/>
      <c r="H164" s="100"/>
      <c r="I164" s="101"/>
      <c r="J164" s="101"/>
      <c r="K164" s="96"/>
      <c r="L164" s="96"/>
      <c r="M164" s="96"/>
      <c r="N164" s="97"/>
      <c r="O164" s="97"/>
      <c r="P164" s="97"/>
      <c r="Q164" s="98"/>
      <c r="R164" s="99"/>
      <c r="S164" s="96"/>
      <c r="T164" s="92"/>
      <c r="U164" s="93"/>
      <c r="V164" s="93"/>
      <c r="W164" s="93"/>
    </row>
    <row r="165">
      <c r="A165" s="31"/>
      <c r="B165" s="94"/>
      <c r="C165" s="94"/>
      <c r="D165" s="94"/>
      <c r="E165" s="94"/>
      <c r="F165" s="94"/>
      <c r="G165" s="100"/>
      <c r="H165" s="100"/>
      <c r="I165" s="101"/>
      <c r="J165" s="101"/>
      <c r="K165" s="96"/>
      <c r="L165" s="96"/>
      <c r="M165" s="96"/>
      <c r="N165" s="97"/>
      <c r="O165" s="97"/>
      <c r="P165" s="97"/>
      <c r="Q165" s="98"/>
      <c r="R165" s="99"/>
      <c r="S165" s="96"/>
      <c r="T165" s="92"/>
      <c r="U165" s="93"/>
      <c r="V165" s="93"/>
      <c r="W165" s="93"/>
    </row>
    <row r="166">
      <c r="A166" s="31"/>
      <c r="B166" s="94"/>
      <c r="C166" s="94"/>
      <c r="D166" s="94"/>
      <c r="E166" s="94"/>
      <c r="F166" s="94"/>
      <c r="G166" s="100"/>
      <c r="H166" s="100"/>
      <c r="I166" s="101"/>
      <c r="J166" s="101"/>
      <c r="K166" s="96"/>
      <c r="L166" s="96"/>
      <c r="M166" s="96"/>
      <c r="N166" s="97"/>
      <c r="O166" s="97"/>
      <c r="P166" s="97"/>
      <c r="Q166" s="98"/>
      <c r="R166" s="99"/>
      <c r="S166" s="96"/>
      <c r="T166" s="92"/>
      <c r="U166" s="93"/>
      <c r="V166" s="93"/>
      <c r="W166" s="93"/>
    </row>
    <row r="167">
      <c r="A167" s="31"/>
      <c r="B167" s="94"/>
      <c r="C167" s="94"/>
      <c r="D167" s="94"/>
      <c r="E167" s="94"/>
      <c r="F167" s="94"/>
      <c r="G167" s="100"/>
      <c r="H167" s="100"/>
      <c r="I167" s="101"/>
      <c r="J167" s="101"/>
      <c r="K167" s="96"/>
      <c r="L167" s="96"/>
      <c r="M167" s="96"/>
      <c r="N167" s="97"/>
      <c r="O167" s="97"/>
      <c r="P167" s="97"/>
      <c r="Q167" s="98"/>
      <c r="R167" s="99"/>
      <c r="S167" s="96"/>
      <c r="T167" s="92"/>
      <c r="U167" s="93"/>
      <c r="V167" s="93"/>
      <c r="W167" s="93"/>
    </row>
    <row r="168">
      <c r="A168" s="31"/>
      <c r="B168" s="94"/>
      <c r="C168" s="94"/>
      <c r="D168" s="94"/>
      <c r="E168" s="94"/>
      <c r="F168" s="94"/>
      <c r="G168" s="100"/>
      <c r="H168" s="100"/>
      <c r="I168" s="101"/>
      <c r="J168" s="101"/>
      <c r="K168" s="96"/>
      <c r="L168" s="96"/>
      <c r="M168" s="96"/>
      <c r="N168" s="97"/>
      <c r="O168" s="97"/>
      <c r="P168" s="97"/>
      <c r="Q168" s="98"/>
      <c r="R168" s="99"/>
      <c r="S168" s="96"/>
      <c r="T168" s="92"/>
      <c r="U168" s="93"/>
      <c r="V168" s="93"/>
      <c r="W168" s="93"/>
    </row>
    <row r="169">
      <c r="A169" s="31"/>
      <c r="B169" s="94"/>
      <c r="C169" s="94"/>
      <c r="D169" s="94"/>
      <c r="E169" s="94"/>
      <c r="F169" s="94"/>
      <c r="G169" s="100"/>
      <c r="H169" s="100"/>
      <c r="I169" s="101"/>
      <c r="J169" s="101"/>
      <c r="K169" s="96"/>
      <c r="L169" s="96"/>
      <c r="M169" s="96"/>
      <c r="N169" s="97"/>
      <c r="O169" s="97"/>
      <c r="P169" s="97"/>
      <c r="Q169" s="98"/>
      <c r="R169" s="99"/>
      <c r="S169" s="96"/>
      <c r="T169" s="92"/>
      <c r="U169" s="93"/>
      <c r="V169" s="93"/>
      <c r="W169" s="93"/>
    </row>
    <row r="170">
      <c r="A170" s="31"/>
      <c r="B170" s="94"/>
      <c r="C170" s="94"/>
      <c r="D170" s="94"/>
      <c r="E170" s="94"/>
      <c r="F170" s="94"/>
      <c r="G170" s="100"/>
      <c r="H170" s="100"/>
      <c r="I170" s="101"/>
      <c r="J170" s="101"/>
      <c r="K170" s="96"/>
      <c r="L170" s="96"/>
      <c r="M170" s="96"/>
      <c r="N170" s="97"/>
      <c r="O170" s="97"/>
      <c r="P170" s="97"/>
      <c r="Q170" s="98"/>
      <c r="R170" s="99"/>
      <c r="S170" s="96"/>
      <c r="T170" s="92"/>
      <c r="U170" s="93"/>
      <c r="V170" s="93"/>
      <c r="W170" s="93"/>
    </row>
    <row r="171">
      <c r="A171" s="31"/>
      <c r="B171" s="94"/>
      <c r="C171" s="94"/>
      <c r="D171" s="94"/>
      <c r="E171" s="94"/>
      <c r="F171" s="94"/>
      <c r="G171" s="100"/>
      <c r="H171" s="100"/>
      <c r="I171" s="101"/>
      <c r="J171" s="101"/>
      <c r="K171" s="96"/>
      <c r="L171" s="96"/>
      <c r="M171" s="96"/>
      <c r="N171" s="97"/>
      <c r="O171" s="97"/>
      <c r="P171" s="97"/>
      <c r="Q171" s="98"/>
      <c r="R171" s="99"/>
      <c r="S171" s="96"/>
      <c r="T171" s="92"/>
      <c r="U171" s="93"/>
      <c r="V171" s="93"/>
      <c r="W171" s="93"/>
    </row>
    <row r="172">
      <c r="A172" s="31"/>
      <c r="B172" s="94"/>
      <c r="C172" s="94"/>
      <c r="D172" s="94"/>
      <c r="E172" s="94"/>
      <c r="F172" s="94"/>
      <c r="G172" s="100"/>
      <c r="H172" s="100"/>
      <c r="I172" s="101"/>
      <c r="J172" s="101"/>
      <c r="K172" s="96"/>
      <c r="L172" s="96"/>
      <c r="M172" s="96"/>
      <c r="N172" s="97"/>
      <c r="O172" s="97"/>
      <c r="P172" s="97"/>
      <c r="Q172" s="98"/>
      <c r="R172" s="99"/>
      <c r="S172" s="96"/>
      <c r="T172" s="92"/>
      <c r="U172" s="93"/>
      <c r="V172" s="93"/>
      <c r="W172" s="93"/>
    </row>
    <row r="173">
      <c r="A173" s="31"/>
      <c r="B173" s="94"/>
      <c r="C173" s="94"/>
      <c r="D173" s="94"/>
      <c r="E173" s="94"/>
      <c r="F173" s="94"/>
      <c r="G173" s="100"/>
      <c r="H173" s="100"/>
      <c r="I173" s="101"/>
      <c r="J173" s="101"/>
      <c r="K173" s="96"/>
      <c r="L173" s="96"/>
      <c r="M173" s="96"/>
      <c r="N173" s="97"/>
      <c r="O173" s="97"/>
      <c r="P173" s="97"/>
      <c r="Q173" s="98"/>
      <c r="R173" s="99"/>
      <c r="S173" s="96"/>
      <c r="T173" s="92"/>
      <c r="U173" s="93"/>
      <c r="V173" s="93"/>
      <c r="W173" s="93"/>
    </row>
    <row r="174">
      <c r="A174" s="31"/>
      <c r="B174" s="94"/>
      <c r="C174" s="94"/>
      <c r="D174" s="94"/>
      <c r="E174" s="94"/>
      <c r="F174" s="94"/>
      <c r="G174" s="100"/>
      <c r="H174" s="100"/>
      <c r="I174" s="101"/>
      <c r="J174" s="101"/>
      <c r="K174" s="96"/>
      <c r="L174" s="96"/>
      <c r="M174" s="96"/>
      <c r="N174" s="97"/>
      <c r="O174" s="97"/>
      <c r="P174" s="97"/>
      <c r="Q174" s="98"/>
      <c r="R174" s="99"/>
      <c r="S174" s="96"/>
      <c r="T174" s="92"/>
      <c r="U174" s="93"/>
      <c r="V174" s="93"/>
      <c r="W174" s="93"/>
    </row>
    <row r="175">
      <c r="A175" s="31"/>
      <c r="B175" s="94"/>
      <c r="C175" s="94"/>
      <c r="D175" s="94"/>
      <c r="E175" s="94"/>
      <c r="F175" s="94"/>
      <c r="G175" s="100"/>
      <c r="H175" s="100"/>
      <c r="I175" s="101"/>
      <c r="J175" s="101"/>
      <c r="K175" s="96"/>
      <c r="L175" s="96"/>
      <c r="M175" s="96"/>
      <c r="N175" s="97"/>
      <c r="O175" s="97"/>
      <c r="P175" s="97"/>
      <c r="Q175" s="98"/>
      <c r="R175" s="99"/>
      <c r="S175" s="96"/>
      <c r="T175" s="92"/>
      <c r="U175" s="93"/>
      <c r="V175" s="93"/>
      <c r="W175" s="93"/>
    </row>
    <row r="176">
      <c r="A176" s="31"/>
      <c r="B176" s="94"/>
      <c r="C176" s="94"/>
      <c r="D176" s="94"/>
      <c r="E176" s="94"/>
      <c r="F176" s="94"/>
      <c r="G176" s="100"/>
      <c r="H176" s="100"/>
      <c r="I176" s="101"/>
      <c r="J176" s="101"/>
      <c r="K176" s="96"/>
      <c r="L176" s="96"/>
      <c r="M176" s="96"/>
      <c r="N176" s="97"/>
      <c r="O176" s="97"/>
      <c r="P176" s="97"/>
      <c r="Q176" s="98"/>
      <c r="R176" s="99"/>
      <c r="S176" s="96"/>
      <c r="T176" s="92"/>
      <c r="U176" s="93"/>
      <c r="V176" s="93"/>
      <c r="W176" s="93"/>
    </row>
    <row r="177">
      <c r="A177" s="31"/>
      <c r="B177" s="94"/>
      <c r="C177" s="94"/>
      <c r="D177" s="94"/>
      <c r="E177" s="94"/>
      <c r="F177" s="94"/>
      <c r="G177" s="100"/>
      <c r="H177" s="100"/>
      <c r="I177" s="101"/>
      <c r="J177" s="101"/>
      <c r="K177" s="96"/>
      <c r="L177" s="96"/>
      <c r="M177" s="96"/>
      <c r="N177" s="97"/>
      <c r="O177" s="97"/>
      <c r="P177" s="97"/>
      <c r="Q177" s="98"/>
      <c r="R177" s="99"/>
      <c r="S177" s="96"/>
      <c r="T177" s="92"/>
      <c r="U177" s="93"/>
      <c r="V177" s="93"/>
      <c r="W177" s="93"/>
    </row>
    <row r="178">
      <c r="A178" s="31"/>
      <c r="B178" s="94"/>
      <c r="C178" s="94"/>
      <c r="D178" s="94"/>
      <c r="E178" s="94"/>
      <c r="F178" s="94"/>
      <c r="G178" s="100"/>
      <c r="H178" s="100"/>
      <c r="I178" s="101"/>
      <c r="J178" s="101"/>
      <c r="K178" s="96"/>
      <c r="L178" s="96"/>
      <c r="M178" s="96"/>
      <c r="N178" s="97"/>
      <c r="O178" s="97"/>
      <c r="P178" s="97"/>
      <c r="Q178" s="98"/>
      <c r="R178" s="99"/>
      <c r="S178" s="96"/>
      <c r="T178" s="92"/>
      <c r="U178" s="93"/>
      <c r="V178" s="93"/>
      <c r="W178" s="93"/>
    </row>
    <row r="179">
      <c r="A179" s="31"/>
      <c r="B179" s="94"/>
      <c r="C179" s="94"/>
      <c r="D179" s="94"/>
      <c r="E179" s="94"/>
      <c r="F179" s="94"/>
      <c r="G179" s="100"/>
      <c r="H179" s="100"/>
      <c r="I179" s="101"/>
      <c r="J179" s="101"/>
      <c r="K179" s="96"/>
      <c r="L179" s="96"/>
      <c r="M179" s="96"/>
      <c r="N179" s="97"/>
      <c r="O179" s="97"/>
      <c r="P179" s="97"/>
      <c r="Q179" s="98"/>
      <c r="R179" s="99"/>
      <c r="S179" s="96"/>
      <c r="T179" s="92"/>
      <c r="U179" s="93"/>
      <c r="V179" s="93"/>
      <c r="W179" s="93"/>
    </row>
    <row r="180">
      <c r="A180" s="31"/>
      <c r="B180" s="94"/>
      <c r="C180" s="94"/>
      <c r="D180" s="94"/>
      <c r="E180" s="94"/>
      <c r="F180" s="94"/>
      <c r="G180" s="100"/>
      <c r="H180" s="100"/>
      <c r="I180" s="101"/>
      <c r="J180" s="101"/>
      <c r="K180" s="96"/>
      <c r="L180" s="96"/>
      <c r="M180" s="96"/>
      <c r="N180" s="97"/>
      <c r="O180" s="97"/>
      <c r="P180" s="97"/>
      <c r="Q180" s="98"/>
      <c r="R180" s="99"/>
      <c r="S180" s="96"/>
      <c r="T180" s="92"/>
      <c r="U180" s="93"/>
      <c r="V180" s="93"/>
      <c r="W180" s="93"/>
    </row>
    <row r="181">
      <c r="A181" s="31"/>
      <c r="B181" s="94"/>
      <c r="C181" s="94"/>
      <c r="D181" s="94"/>
      <c r="E181" s="94"/>
      <c r="F181" s="94"/>
      <c r="G181" s="100"/>
      <c r="H181" s="100"/>
      <c r="I181" s="101"/>
      <c r="J181" s="101"/>
      <c r="K181" s="96"/>
      <c r="L181" s="96"/>
      <c r="M181" s="96"/>
      <c r="N181" s="97"/>
      <c r="O181" s="97"/>
      <c r="P181" s="97"/>
      <c r="Q181" s="98"/>
      <c r="R181" s="99"/>
      <c r="S181" s="96"/>
      <c r="T181" s="92"/>
      <c r="U181" s="93"/>
      <c r="V181" s="93"/>
      <c r="W181" s="93"/>
    </row>
    <row r="182">
      <c r="A182" s="31"/>
      <c r="B182" s="94"/>
      <c r="C182" s="94"/>
      <c r="D182" s="94"/>
      <c r="E182" s="94"/>
      <c r="F182" s="94"/>
      <c r="G182" s="100"/>
      <c r="H182" s="100"/>
      <c r="I182" s="101"/>
      <c r="J182" s="101"/>
      <c r="K182" s="96"/>
      <c r="L182" s="96"/>
      <c r="M182" s="96"/>
      <c r="N182" s="97"/>
      <c r="O182" s="97"/>
      <c r="P182" s="97"/>
      <c r="Q182" s="98"/>
      <c r="R182" s="99"/>
      <c r="S182" s="96"/>
      <c r="T182" s="92"/>
      <c r="U182" s="93"/>
      <c r="V182" s="93"/>
      <c r="W182" s="93"/>
    </row>
    <row r="183">
      <c r="A183" s="31"/>
      <c r="B183" s="94"/>
      <c r="C183" s="94"/>
      <c r="D183" s="94"/>
      <c r="E183" s="94"/>
      <c r="F183" s="94"/>
      <c r="G183" s="100"/>
      <c r="H183" s="100"/>
      <c r="I183" s="101"/>
      <c r="J183" s="101"/>
      <c r="K183" s="96"/>
      <c r="L183" s="96"/>
      <c r="M183" s="96"/>
      <c r="N183" s="97"/>
      <c r="O183" s="97"/>
      <c r="P183" s="97"/>
      <c r="Q183" s="98"/>
      <c r="R183" s="99"/>
      <c r="S183" s="96"/>
      <c r="T183" s="92"/>
      <c r="U183" s="93"/>
      <c r="V183" s="93"/>
      <c r="W183" s="93"/>
    </row>
    <row r="184">
      <c r="A184" s="31"/>
      <c r="B184" s="94"/>
      <c r="C184" s="94"/>
      <c r="D184" s="94"/>
      <c r="E184" s="94"/>
      <c r="F184" s="94"/>
      <c r="G184" s="100"/>
      <c r="H184" s="100"/>
      <c r="I184" s="101"/>
      <c r="J184" s="101"/>
      <c r="K184" s="96"/>
      <c r="L184" s="96"/>
      <c r="M184" s="96"/>
      <c r="N184" s="97"/>
      <c r="O184" s="97"/>
      <c r="P184" s="97"/>
      <c r="Q184" s="98"/>
      <c r="R184" s="99"/>
      <c r="S184" s="96"/>
      <c r="T184" s="92"/>
      <c r="U184" s="93"/>
      <c r="V184" s="93"/>
      <c r="W184" s="93"/>
    </row>
    <row r="185">
      <c r="A185" s="31"/>
      <c r="B185" s="94"/>
      <c r="C185" s="94"/>
      <c r="D185" s="94"/>
      <c r="E185" s="94"/>
      <c r="F185" s="94"/>
      <c r="G185" s="100"/>
      <c r="H185" s="100"/>
      <c r="I185" s="101"/>
      <c r="J185" s="101"/>
      <c r="K185" s="96"/>
      <c r="L185" s="96"/>
      <c r="M185" s="96"/>
      <c r="N185" s="97"/>
      <c r="O185" s="97"/>
      <c r="P185" s="97"/>
      <c r="Q185" s="98"/>
      <c r="R185" s="99"/>
      <c r="S185" s="96"/>
      <c r="T185" s="92"/>
      <c r="U185" s="93"/>
      <c r="V185" s="93"/>
      <c r="W185" s="93"/>
    </row>
    <row r="186">
      <c r="A186" s="31"/>
      <c r="B186" s="94"/>
      <c r="C186" s="94"/>
      <c r="D186" s="94"/>
      <c r="E186" s="94"/>
      <c r="F186" s="94"/>
      <c r="G186" s="100"/>
      <c r="H186" s="100"/>
      <c r="I186" s="101"/>
      <c r="J186" s="101"/>
      <c r="K186" s="96"/>
      <c r="L186" s="96"/>
      <c r="M186" s="96"/>
      <c r="N186" s="97"/>
      <c r="O186" s="97"/>
      <c r="P186" s="97"/>
      <c r="Q186" s="98"/>
      <c r="R186" s="99"/>
      <c r="S186" s="96"/>
      <c r="T186" s="92"/>
      <c r="U186" s="93"/>
      <c r="V186" s="93"/>
      <c r="W186" s="93"/>
    </row>
    <row r="187">
      <c r="A187" s="31"/>
      <c r="B187" s="94"/>
      <c r="C187" s="94"/>
      <c r="D187" s="94"/>
      <c r="E187" s="94"/>
      <c r="F187" s="94"/>
      <c r="G187" s="100"/>
      <c r="H187" s="100"/>
      <c r="I187" s="101"/>
      <c r="J187" s="101"/>
      <c r="K187" s="96"/>
      <c r="L187" s="96"/>
      <c r="M187" s="96"/>
      <c r="N187" s="97"/>
      <c r="O187" s="97"/>
      <c r="P187" s="97"/>
      <c r="Q187" s="98"/>
      <c r="R187" s="99"/>
      <c r="S187" s="96"/>
      <c r="T187" s="92"/>
      <c r="U187" s="93"/>
      <c r="V187" s="93"/>
      <c r="W187" s="93"/>
    </row>
    <row r="188">
      <c r="A188" s="31"/>
      <c r="B188" s="94"/>
      <c r="C188" s="94"/>
      <c r="D188" s="94"/>
      <c r="E188" s="94"/>
      <c r="F188" s="94"/>
      <c r="G188" s="100"/>
      <c r="H188" s="100"/>
      <c r="I188" s="101"/>
      <c r="J188" s="101"/>
      <c r="K188" s="96"/>
      <c r="L188" s="96"/>
      <c r="M188" s="96"/>
      <c r="N188" s="97"/>
      <c r="O188" s="97"/>
      <c r="P188" s="97"/>
      <c r="Q188" s="98"/>
      <c r="R188" s="99"/>
      <c r="S188" s="96"/>
      <c r="T188" s="92"/>
      <c r="U188" s="93"/>
      <c r="V188" s="93"/>
      <c r="W188" s="93"/>
    </row>
    <row r="189">
      <c r="A189" s="31"/>
      <c r="B189" s="94"/>
      <c r="C189" s="94"/>
      <c r="D189" s="94"/>
      <c r="E189" s="94"/>
      <c r="F189" s="94"/>
      <c r="G189" s="100"/>
      <c r="H189" s="100"/>
      <c r="I189" s="101"/>
      <c r="J189" s="101"/>
      <c r="K189" s="96"/>
      <c r="L189" s="96"/>
      <c r="M189" s="96"/>
      <c r="N189" s="97"/>
      <c r="O189" s="97"/>
      <c r="P189" s="97"/>
      <c r="Q189" s="98"/>
      <c r="R189" s="99"/>
      <c r="S189" s="96"/>
      <c r="T189" s="92"/>
      <c r="U189" s="93"/>
      <c r="V189" s="93"/>
      <c r="W189" s="93"/>
    </row>
    <row r="190">
      <c r="A190" s="31"/>
      <c r="B190" s="94"/>
      <c r="C190" s="94"/>
      <c r="D190" s="94"/>
      <c r="E190" s="94"/>
      <c r="F190" s="94"/>
      <c r="G190" s="100"/>
      <c r="H190" s="100"/>
      <c r="I190" s="101"/>
      <c r="J190" s="101"/>
      <c r="K190" s="96"/>
      <c r="L190" s="96"/>
      <c r="M190" s="96"/>
      <c r="N190" s="97"/>
      <c r="O190" s="97"/>
      <c r="P190" s="97"/>
      <c r="Q190" s="98"/>
      <c r="R190" s="99"/>
      <c r="S190" s="96"/>
      <c r="T190" s="92"/>
      <c r="U190" s="93"/>
      <c r="V190" s="93"/>
      <c r="W190" s="93"/>
    </row>
    <row r="191">
      <c r="A191" s="31"/>
      <c r="B191" s="94"/>
      <c r="C191" s="94"/>
      <c r="D191" s="94"/>
      <c r="E191" s="94"/>
      <c r="F191" s="94"/>
      <c r="G191" s="100"/>
      <c r="H191" s="100"/>
      <c r="I191" s="101"/>
      <c r="J191" s="101"/>
      <c r="K191" s="96"/>
      <c r="L191" s="96"/>
      <c r="M191" s="96"/>
      <c r="N191" s="97"/>
      <c r="O191" s="97"/>
      <c r="P191" s="97"/>
      <c r="Q191" s="98"/>
      <c r="R191" s="99"/>
      <c r="S191" s="96"/>
      <c r="T191" s="92"/>
      <c r="U191" s="93"/>
      <c r="V191" s="93"/>
      <c r="W191" s="93"/>
    </row>
    <row r="192">
      <c r="A192" s="31"/>
      <c r="B192" s="94"/>
      <c r="C192" s="94"/>
      <c r="D192" s="94"/>
      <c r="E192" s="94"/>
      <c r="F192" s="94"/>
      <c r="G192" s="100"/>
      <c r="H192" s="100"/>
      <c r="I192" s="101"/>
      <c r="J192" s="101"/>
      <c r="K192" s="96"/>
      <c r="L192" s="96"/>
      <c r="M192" s="96"/>
      <c r="N192" s="97"/>
      <c r="O192" s="97"/>
      <c r="P192" s="97"/>
      <c r="Q192" s="98"/>
      <c r="R192" s="99"/>
      <c r="S192" s="96"/>
      <c r="T192" s="92"/>
      <c r="U192" s="93"/>
      <c r="V192" s="93"/>
      <c r="W192" s="93"/>
    </row>
    <row r="193">
      <c r="A193" s="31"/>
      <c r="B193" s="94"/>
      <c r="C193" s="94"/>
      <c r="D193" s="94"/>
      <c r="E193" s="94"/>
      <c r="F193" s="94"/>
      <c r="G193" s="100"/>
      <c r="H193" s="100"/>
      <c r="I193" s="101"/>
      <c r="J193" s="101"/>
      <c r="K193" s="96"/>
      <c r="L193" s="96"/>
      <c r="M193" s="96"/>
      <c r="N193" s="97"/>
      <c r="O193" s="97"/>
      <c r="P193" s="97"/>
      <c r="Q193" s="98"/>
      <c r="R193" s="99"/>
      <c r="S193" s="96"/>
      <c r="T193" s="92"/>
      <c r="U193" s="93"/>
      <c r="V193" s="93"/>
      <c r="W193" s="93"/>
    </row>
    <row r="194">
      <c r="A194" s="31"/>
      <c r="B194" s="94"/>
      <c r="C194" s="94"/>
      <c r="D194" s="94"/>
      <c r="E194" s="94"/>
      <c r="F194" s="94"/>
      <c r="G194" s="100"/>
      <c r="H194" s="100"/>
      <c r="I194" s="101"/>
      <c r="J194" s="101"/>
      <c r="K194" s="96"/>
      <c r="L194" s="96"/>
      <c r="M194" s="96"/>
      <c r="N194" s="97"/>
      <c r="O194" s="97"/>
      <c r="P194" s="97"/>
      <c r="Q194" s="98"/>
      <c r="R194" s="99"/>
      <c r="S194" s="96"/>
      <c r="T194" s="92"/>
      <c r="U194" s="93"/>
      <c r="V194" s="93"/>
      <c r="W194" s="93"/>
    </row>
    <row r="195">
      <c r="A195" s="31"/>
      <c r="B195" s="94"/>
      <c r="C195" s="94"/>
      <c r="D195" s="94"/>
      <c r="E195" s="94"/>
      <c r="F195" s="94"/>
      <c r="G195" s="100"/>
      <c r="H195" s="100"/>
      <c r="I195" s="101"/>
      <c r="J195" s="101"/>
      <c r="K195" s="96"/>
      <c r="L195" s="96"/>
      <c r="M195" s="96"/>
      <c r="N195" s="97"/>
      <c r="O195" s="97"/>
      <c r="P195" s="97"/>
      <c r="Q195" s="98"/>
      <c r="R195" s="99"/>
      <c r="S195" s="96"/>
      <c r="T195" s="92"/>
      <c r="U195" s="93"/>
      <c r="V195" s="93"/>
      <c r="W195" s="93"/>
    </row>
    <row r="196">
      <c r="A196" s="31"/>
      <c r="B196" s="94"/>
      <c r="C196" s="94"/>
      <c r="D196" s="94"/>
      <c r="E196" s="94"/>
      <c r="F196" s="94"/>
      <c r="G196" s="100"/>
      <c r="H196" s="100"/>
      <c r="I196" s="101"/>
      <c r="J196" s="101"/>
      <c r="K196" s="96"/>
      <c r="L196" s="96"/>
      <c r="M196" s="96"/>
      <c r="N196" s="97"/>
      <c r="O196" s="97"/>
      <c r="P196" s="97"/>
      <c r="Q196" s="98"/>
      <c r="R196" s="99"/>
      <c r="S196" s="96"/>
      <c r="T196" s="92"/>
      <c r="U196" s="93"/>
      <c r="V196" s="93"/>
      <c r="W196" s="93"/>
    </row>
    <row r="197">
      <c r="A197" s="31"/>
      <c r="B197" s="94"/>
      <c r="C197" s="94"/>
      <c r="D197" s="94"/>
      <c r="E197" s="94"/>
      <c r="F197" s="94"/>
      <c r="G197" s="100"/>
      <c r="H197" s="100"/>
      <c r="I197" s="101"/>
      <c r="J197" s="101"/>
      <c r="K197" s="96"/>
      <c r="L197" s="96"/>
      <c r="M197" s="96"/>
      <c r="N197" s="97"/>
      <c r="O197" s="97"/>
      <c r="P197" s="97"/>
      <c r="Q197" s="98"/>
      <c r="R197" s="99"/>
      <c r="S197" s="96"/>
      <c r="T197" s="92"/>
      <c r="U197" s="93"/>
      <c r="V197" s="93"/>
      <c r="W197" s="93"/>
    </row>
    <row r="198">
      <c r="A198" s="31"/>
      <c r="B198" s="94"/>
      <c r="C198" s="94"/>
      <c r="D198" s="94"/>
      <c r="E198" s="94"/>
      <c r="F198" s="94"/>
      <c r="G198" s="100"/>
      <c r="H198" s="100"/>
      <c r="I198" s="101"/>
      <c r="J198" s="101"/>
      <c r="K198" s="96"/>
      <c r="L198" s="96"/>
      <c r="M198" s="96"/>
      <c r="N198" s="97"/>
      <c r="O198" s="97"/>
      <c r="P198" s="97"/>
      <c r="Q198" s="98"/>
      <c r="R198" s="99"/>
      <c r="S198" s="96"/>
      <c r="T198" s="92"/>
      <c r="U198" s="93"/>
      <c r="V198" s="93"/>
      <c r="W198" s="93"/>
    </row>
    <row r="199">
      <c r="A199" s="31"/>
      <c r="B199" s="94"/>
      <c r="C199" s="94"/>
      <c r="D199" s="94"/>
      <c r="E199" s="94"/>
      <c r="F199" s="94"/>
      <c r="G199" s="100"/>
      <c r="H199" s="100"/>
      <c r="I199" s="101"/>
      <c r="J199" s="101"/>
      <c r="K199" s="96"/>
      <c r="L199" s="96"/>
      <c r="M199" s="96"/>
      <c r="N199" s="97"/>
      <c r="O199" s="97"/>
      <c r="P199" s="97"/>
      <c r="Q199" s="98"/>
      <c r="R199" s="99"/>
      <c r="S199" s="96"/>
      <c r="T199" s="92"/>
      <c r="U199" s="93"/>
      <c r="V199" s="93"/>
      <c r="W199" s="93"/>
    </row>
    <row r="200">
      <c r="A200" s="31"/>
      <c r="B200" s="94"/>
      <c r="C200" s="94"/>
      <c r="D200" s="94"/>
      <c r="E200" s="94"/>
      <c r="F200" s="94"/>
      <c r="G200" s="100"/>
      <c r="H200" s="100"/>
      <c r="I200" s="101"/>
      <c r="J200" s="101"/>
      <c r="K200" s="96"/>
      <c r="L200" s="96"/>
      <c r="M200" s="96"/>
      <c r="N200" s="97"/>
      <c r="O200" s="97"/>
      <c r="P200" s="97"/>
      <c r="Q200" s="98"/>
      <c r="R200" s="99"/>
      <c r="S200" s="96"/>
      <c r="T200" s="92"/>
      <c r="U200" s="93"/>
      <c r="V200" s="93"/>
      <c r="W200" s="93"/>
    </row>
    <row r="201">
      <c r="A201" s="31"/>
      <c r="B201" s="94"/>
      <c r="C201" s="94"/>
      <c r="D201" s="94"/>
      <c r="E201" s="94"/>
      <c r="F201" s="94"/>
      <c r="G201" s="100"/>
      <c r="H201" s="100"/>
      <c r="I201" s="101"/>
      <c r="J201" s="101"/>
      <c r="K201" s="96"/>
      <c r="L201" s="96"/>
      <c r="M201" s="96"/>
      <c r="N201" s="97"/>
      <c r="O201" s="97"/>
      <c r="P201" s="97"/>
      <c r="Q201" s="98"/>
      <c r="R201" s="99"/>
      <c r="S201" s="96"/>
      <c r="T201" s="92"/>
      <c r="U201" s="93"/>
      <c r="V201" s="93"/>
      <c r="W201" s="93"/>
    </row>
    <row r="202">
      <c r="A202" s="31"/>
      <c r="B202" s="94"/>
      <c r="C202" s="94"/>
      <c r="D202" s="94"/>
      <c r="E202" s="94"/>
      <c r="F202" s="94"/>
      <c r="G202" s="100"/>
      <c r="H202" s="100"/>
      <c r="I202" s="101"/>
      <c r="J202" s="101"/>
      <c r="K202" s="96"/>
      <c r="L202" s="96"/>
      <c r="M202" s="96"/>
      <c r="N202" s="97"/>
      <c r="O202" s="97"/>
      <c r="P202" s="97"/>
      <c r="Q202" s="98"/>
      <c r="R202" s="99"/>
      <c r="S202" s="96"/>
      <c r="T202" s="92"/>
      <c r="U202" s="93"/>
      <c r="V202" s="93"/>
      <c r="W202" s="93"/>
    </row>
    <row r="203">
      <c r="A203" s="31"/>
      <c r="B203" s="94"/>
      <c r="C203" s="94"/>
      <c r="D203" s="94"/>
      <c r="E203" s="94"/>
      <c r="F203" s="94"/>
      <c r="G203" s="100"/>
      <c r="H203" s="100"/>
      <c r="I203" s="101"/>
      <c r="J203" s="101"/>
      <c r="K203" s="96"/>
      <c r="L203" s="96"/>
      <c r="M203" s="96"/>
      <c r="N203" s="97"/>
      <c r="O203" s="97"/>
      <c r="P203" s="97"/>
      <c r="Q203" s="98"/>
      <c r="R203" s="99"/>
      <c r="S203" s="96"/>
      <c r="T203" s="92"/>
      <c r="U203" s="93"/>
      <c r="V203" s="93"/>
      <c r="W203" s="93"/>
    </row>
    <row r="204">
      <c r="A204" s="31"/>
      <c r="B204" s="94"/>
      <c r="C204" s="94"/>
      <c r="D204" s="94"/>
      <c r="E204" s="94"/>
      <c r="F204" s="94"/>
      <c r="G204" s="100"/>
      <c r="H204" s="100"/>
      <c r="I204" s="101"/>
      <c r="J204" s="101"/>
      <c r="K204" s="96"/>
      <c r="L204" s="96"/>
      <c r="M204" s="96"/>
      <c r="N204" s="97"/>
      <c r="O204" s="97"/>
      <c r="P204" s="97"/>
      <c r="Q204" s="98"/>
      <c r="R204" s="99"/>
      <c r="S204" s="96"/>
      <c r="T204" s="92"/>
      <c r="U204" s="93"/>
      <c r="V204" s="93"/>
      <c r="W204" s="93"/>
    </row>
    <row r="205">
      <c r="A205" s="31"/>
      <c r="B205" s="94"/>
      <c r="C205" s="94"/>
      <c r="D205" s="94"/>
      <c r="E205" s="94"/>
      <c r="F205" s="94"/>
      <c r="G205" s="100"/>
      <c r="H205" s="100"/>
      <c r="I205" s="101"/>
      <c r="J205" s="101"/>
      <c r="K205" s="96"/>
      <c r="L205" s="96"/>
      <c r="M205" s="96"/>
      <c r="N205" s="97"/>
      <c r="O205" s="97"/>
      <c r="P205" s="97"/>
      <c r="Q205" s="98"/>
      <c r="R205" s="99"/>
      <c r="S205" s="96"/>
      <c r="T205" s="92"/>
      <c r="U205" s="93"/>
      <c r="V205" s="93"/>
      <c r="W205" s="93"/>
    </row>
    <row r="206">
      <c r="A206" s="31"/>
      <c r="B206" s="94"/>
      <c r="C206" s="94"/>
      <c r="D206" s="94"/>
      <c r="E206" s="94"/>
      <c r="F206" s="94"/>
      <c r="G206" s="100"/>
      <c r="H206" s="100"/>
      <c r="I206" s="101"/>
      <c r="J206" s="101"/>
      <c r="K206" s="96"/>
      <c r="L206" s="96"/>
      <c r="M206" s="96"/>
      <c r="N206" s="97"/>
      <c r="O206" s="97"/>
      <c r="P206" s="97"/>
      <c r="Q206" s="98"/>
      <c r="R206" s="99"/>
      <c r="S206" s="96"/>
      <c r="T206" s="92"/>
      <c r="U206" s="93"/>
      <c r="V206" s="93"/>
      <c r="W206" s="93"/>
    </row>
    <row r="207">
      <c r="A207" s="31"/>
      <c r="B207" s="94"/>
      <c r="C207" s="94"/>
      <c r="D207" s="94"/>
      <c r="E207" s="94"/>
      <c r="F207" s="94"/>
      <c r="G207" s="100"/>
      <c r="H207" s="100"/>
      <c r="I207" s="101"/>
      <c r="J207" s="101"/>
      <c r="K207" s="96"/>
      <c r="L207" s="96"/>
      <c r="M207" s="96"/>
      <c r="N207" s="97"/>
      <c r="O207" s="97"/>
      <c r="P207" s="97"/>
      <c r="Q207" s="98"/>
      <c r="R207" s="99"/>
      <c r="S207" s="96"/>
      <c r="T207" s="92"/>
      <c r="U207" s="93"/>
      <c r="V207" s="93"/>
      <c r="W207" s="93"/>
    </row>
    <row r="208">
      <c r="A208" s="31"/>
      <c r="B208" s="94"/>
      <c r="C208" s="94"/>
      <c r="D208" s="94"/>
      <c r="E208" s="94"/>
      <c r="F208" s="94"/>
      <c r="G208" s="100"/>
      <c r="H208" s="100"/>
      <c r="I208" s="101"/>
      <c r="J208" s="101"/>
      <c r="K208" s="96"/>
      <c r="L208" s="96"/>
      <c r="M208" s="96"/>
      <c r="N208" s="97"/>
      <c r="O208" s="97"/>
      <c r="P208" s="97"/>
      <c r="Q208" s="98"/>
      <c r="R208" s="99"/>
      <c r="S208" s="96"/>
      <c r="T208" s="92"/>
      <c r="U208" s="93"/>
      <c r="V208" s="93"/>
      <c r="W208" s="93"/>
    </row>
    <row r="209">
      <c r="A209" s="31"/>
      <c r="B209" s="94"/>
      <c r="C209" s="94"/>
      <c r="D209" s="94"/>
      <c r="E209" s="94"/>
      <c r="F209" s="94"/>
      <c r="G209" s="100"/>
      <c r="H209" s="100"/>
      <c r="I209" s="101"/>
      <c r="J209" s="101"/>
      <c r="K209" s="96"/>
      <c r="L209" s="96"/>
      <c r="M209" s="96"/>
      <c r="N209" s="97"/>
      <c r="O209" s="97"/>
      <c r="P209" s="97"/>
      <c r="Q209" s="98"/>
      <c r="R209" s="99"/>
      <c r="S209" s="96"/>
      <c r="T209" s="92"/>
      <c r="U209" s="93"/>
      <c r="V209" s="93"/>
      <c r="W209" s="93"/>
    </row>
    <row r="210">
      <c r="A210" s="31"/>
      <c r="B210" s="94"/>
      <c r="C210" s="94"/>
      <c r="D210" s="94"/>
      <c r="E210" s="94"/>
      <c r="F210" s="94"/>
      <c r="G210" s="100"/>
      <c r="H210" s="100"/>
      <c r="I210" s="101"/>
      <c r="J210" s="101"/>
      <c r="K210" s="96"/>
      <c r="L210" s="96"/>
      <c r="M210" s="96"/>
      <c r="N210" s="97"/>
      <c r="O210" s="97"/>
      <c r="P210" s="97"/>
      <c r="Q210" s="98"/>
      <c r="R210" s="99"/>
      <c r="S210" s="96"/>
      <c r="T210" s="92"/>
      <c r="U210" s="93"/>
      <c r="V210" s="93"/>
      <c r="W210" s="93"/>
    </row>
    <row r="211">
      <c r="A211" s="31"/>
      <c r="B211" s="94"/>
      <c r="C211" s="94"/>
      <c r="D211" s="94"/>
      <c r="E211" s="94"/>
      <c r="F211" s="94"/>
      <c r="G211" s="100"/>
      <c r="H211" s="100"/>
      <c r="I211" s="101"/>
      <c r="J211" s="101"/>
      <c r="K211" s="96"/>
      <c r="L211" s="96"/>
      <c r="M211" s="96"/>
      <c r="N211" s="97"/>
      <c r="O211" s="97"/>
      <c r="P211" s="97"/>
      <c r="Q211" s="98"/>
      <c r="R211" s="99"/>
      <c r="S211" s="96"/>
      <c r="T211" s="92"/>
      <c r="U211" s="93"/>
      <c r="V211" s="93"/>
      <c r="W211" s="93"/>
    </row>
    <row r="212">
      <c r="A212" s="31"/>
      <c r="B212" s="94"/>
      <c r="C212" s="94"/>
      <c r="D212" s="94"/>
      <c r="E212" s="94"/>
      <c r="F212" s="94"/>
      <c r="G212" s="100"/>
      <c r="H212" s="100"/>
      <c r="I212" s="101"/>
      <c r="J212" s="101"/>
      <c r="K212" s="96"/>
      <c r="L212" s="96"/>
      <c r="M212" s="96"/>
      <c r="N212" s="97"/>
      <c r="O212" s="97"/>
      <c r="P212" s="97"/>
      <c r="Q212" s="98"/>
      <c r="R212" s="99"/>
      <c r="S212" s="96"/>
      <c r="T212" s="92"/>
      <c r="U212" s="93"/>
      <c r="V212" s="93"/>
      <c r="W212" s="93"/>
    </row>
    <row r="213">
      <c r="A213" s="31"/>
      <c r="B213" s="94"/>
      <c r="C213" s="94"/>
      <c r="D213" s="94"/>
      <c r="E213" s="94"/>
      <c r="F213" s="94"/>
      <c r="G213" s="100"/>
      <c r="H213" s="100"/>
      <c r="I213" s="101"/>
      <c r="J213" s="101"/>
      <c r="K213" s="96"/>
      <c r="L213" s="96"/>
      <c r="M213" s="96"/>
      <c r="N213" s="97"/>
      <c r="O213" s="97"/>
      <c r="P213" s="97"/>
      <c r="Q213" s="98"/>
      <c r="R213" s="99"/>
      <c r="S213" s="96"/>
      <c r="T213" s="92"/>
      <c r="U213" s="93"/>
      <c r="V213" s="93"/>
      <c r="W213" s="93"/>
    </row>
    <row r="214">
      <c r="A214" s="31"/>
      <c r="B214" s="94"/>
      <c r="C214" s="94"/>
      <c r="D214" s="94"/>
      <c r="E214" s="94"/>
      <c r="F214" s="94"/>
      <c r="G214" s="100"/>
      <c r="H214" s="100"/>
      <c r="I214" s="101"/>
      <c r="J214" s="101"/>
      <c r="K214" s="96"/>
      <c r="L214" s="96"/>
      <c r="M214" s="96"/>
      <c r="N214" s="97"/>
      <c r="O214" s="97"/>
      <c r="P214" s="97"/>
      <c r="Q214" s="98"/>
      <c r="R214" s="99"/>
      <c r="S214" s="96"/>
      <c r="T214" s="92"/>
      <c r="U214" s="93"/>
      <c r="V214" s="93"/>
      <c r="W214" s="93"/>
    </row>
    <row r="215">
      <c r="A215" s="31"/>
      <c r="B215" s="94"/>
      <c r="C215" s="94"/>
      <c r="D215" s="94"/>
      <c r="E215" s="94"/>
      <c r="F215" s="94"/>
      <c r="G215" s="100"/>
      <c r="H215" s="100"/>
      <c r="I215" s="101"/>
      <c r="J215" s="101"/>
      <c r="K215" s="96"/>
      <c r="L215" s="96"/>
      <c r="M215" s="96"/>
      <c r="N215" s="97"/>
      <c r="O215" s="97"/>
      <c r="P215" s="97"/>
      <c r="Q215" s="98"/>
      <c r="R215" s="99"/>
      <c r="S215" s="96"/>
      <c r="T215" s="92"/>
      <c r="U215" s="93"/>
      <c r="V215" s="93"/>
      <c r="W215" s="93"/>
    </row>
    <row r="216">
      <c r="A216" s="31"/>
      <c r="B216" s="94"/>
      <c r="C216" s="94"/>
      <c r="D216" s="94"/>
      <c r="E216" s="94"/>
      <c r="F216" s="94"/>
      <c r="G216" s="100"/>
      <c r="H216" s="100"/>
      <c r="I216" s="101"/>
      <c r="J216" s="101"/>
      <c r="K216" s="96"/>
      <c r="L216" s="96"/>
      <c r="M216" s="96"/>
      <c r="N216" s="97"/>
      <c r="O216" s="97"/>
      <c r="P216" s="97"/>
      <c r="Q216" s="98"/>
      <c r="R216" s="99"/>
      <c r="S216" s="96"/>
      <c r="T216" s="92"/>
      <c r="U216" s="93"/>
      <c r="V216" s="93"/>
      <c r="W216" s="93"/>
    </row>
    <row r="217">
      <c r="A217" s="31"/>
      <c r="B217" s="94"/>
      <c r="C217" s="94"/>
      <c r="D217" s="94"/>
      <c r="E217" s="94"/>
      <c r="F217" s="94"/>
      <c r="G217" s="100"/>
      <c r="H217" s="100"/>
      <c r="I217" s="101"/>
      <c r="J217" s="101"/>
      <c r="K217" s="96"/>
      <c r="L217" s="96"/>
      <c r="M217" s="96"/>
      <c r="N217" s="97"/>
      <c r="O217" s="97"/>
      <c r="P217" s="97"/>
      <c r="Q217" s="98"/>
      <c r="R217" s="99"/>
      <c r="S217" s="96"/>
      <c r="T217" s="92"/>
      <c r="U217" s="93"/>
      <c r="V217" s="93"/>
      <c r="W217" s="93"/>
    </row>
    <row r="218">
      <c r="A218" s="31"/>
      <c r="B218" s="94"/>
      <c r="C218" s="94"/>
      <c r="D218" s="94"/>
      <c r="E218" s="94"/>
      <c r="F218" s="94"/>
      <c r="G218" s="100"/>
      <c r="H218" s="100"/>
      <c r="I218" s="101"/>
      <c r="J218" s="101"/>
      <c r="K218" s="96"/>
      <c r="L218" s="96"/>
      <c r="M218" s="96"/>
      <c r="N218" s="97"/>
      <c r="O218" s="97"/>
      <c r="P218" s="97"/>
      <c r="Q218" s="98"/>
      <c r="R218" s="99"/>
      <c r="S218" s="96"/>
      <c r="T218" s="92"/>
      <c r="U218" s="93"/>
      <c r="V218" s="93"/>
      <c r="W218" s="93"/>
    </row>
    <row r="219">
      <c r="A219" s="31"/>
      <c r="B219" s="94"/>
      <c r="C219" s="94"/>
      <c r="D219" s="94"/>
      <c r="E219" s="94"/>
      <c r="F219" s="94"/>
      <c r="G219" s="100"/>
      <c r="H219" s="100"/>
      <c r="I219" s="101"/>
      <c r="J219" s="101"/>
      <c r="K219" s="96"/>
      <c r="L219" s="96"/>
      <c r="M219" s="96"/>
      <c r="N219" s="97"/>
      <c r="O219" s="97"/>
      <c r="P219" s="97"/>
      <c r="Q219" s="98"/>
      <c r="R219" s="99"/>
      <c r="S219" s="96"/>
      <c r="T219" s="92"/>
      <c r="U219" s="93"/>
      <c r="V219" s="93"/>
      <c r="W219" s="93"/>
    </row>
    <row r="220">
      <c r="A220" s="31"/>
      <c r="B220" s="94"/>
      <c r="C220" s="94"/>
      <c r="D220" s="94"/>
      <c r="E220" s="94"/>
      <c r="F220" s="94"/>
      <c r="G220" s="100"/>
      <c r="H220" s="100"/>
      <c r="I220" s="101"/>
      <c r="J220" s="101"/>
      <c r="K220" s="96"/>
      <c r="L220" s="96"/>
      <c r="M220" s="96"/>
      <c r="N220" s="97"/>
      <c r="O220" s="97"/>
      <c r="P220" s="97"/>
      <c r="Q220" s="98"/>
      <c r="R220" s="99"/>
      <c r="S220" s="96"/>
      <c r="T220" s="92"/>
      <c r="U220" s="93"/>
      <c r="V220" s="93"/>
      <c r="W220" s="93"/>
    </row>
    <row r="221">
      <c r="A221" s="31"/>
      <c r="B221" s="94"/>
      <c r="C221" s="94"/>
      <c r="D221" s="94"/>
      <c r="E221" s="94"/>
      <c r="F221" s="94"/>
      <c r="G221" s="100"/>
      <c r="H221" s="100"/>
      <c r="I221" s="101"/>
      <c r="J221" s="101"/>
      <c r="K221" s="96"/>
      <c r="L221" s="96"/>
      <c r="M221" s="96"/>
      <c r="N221" s="97"/>
      <c r="O221" s="97"/>
      <c r="P221" s="97"/>
      <c r="Q221" s="98"/>
      <c r="R221" s="99"/>
      <c r="S221" s="96"/>
      <c r="T221" s="92"/>
      <c r="U221" s="93"/>
      <c r="V221" s="93"/>
      <c r="W221" s="93"/>
    </row>
    <row r="222">
      <c r="A222" s="31"/>
      <c r="B222" s="94"/>
      <c r="C222" s="94"/>
      <c r="D222" s="94"/>
      <c r="E222" s="94"/>
      <c r="F222" s="94"/>
      <c r="G222" s="100"/>
      <c r="H222" s="100"/>
      <c r="I222" s="101"/>
      <c r="J222" s="101"/>
      <c r="K222" s="96"/>
      <c r="L222" s="96"/>
      <c r="M222" s="96"/>
      <c r="N222" s="97"/>
      <c r="O222" s="97"/>
      <c r="P222" s="97"/>
      <c r="Q222" s="98"/>
      <c r="R222" s="99"/>
      <c r="S222" s="96"/>
      <c r="T222" s="92"/>
      <c r="U222" s="93"/>
      <c r="V222" s="93"/>
      <c r="W222" s="93"/>
    </row>
    <row r="223">
      <c r="A223" s="31"/>
      <c r="B223" s="94"/>
      <c r="C223" s="94"/>
      <c r="D223" s="94"/>
      <c r="E223" s="94"/>
      <c r="F223" s="94"/>
      <c r="G223" s="100"/>
      <c r="H223" s="100"/>
      <c r="I223" s="101"/>
      <c r="J223" s="101"/>
      <c r="K223" s="96"/>
      <c r="L223" s="96"/>
      <c r="M223" s="96"/>
      <c r="N223" s="97"/>
      <c r="O223" s="97"/>
      <c r="P223" s="97"/>
      <c r="Q223" s="98"/>
      <c r="R223" s="99"/>
      <c r="S223" s="96"/>
      <c r="T223" s="92"/>
      <c r="U223" s="93"/>
      <c r="V223" s="93"/>
      <c r="W223" s="93"/>
    </row>
    <row r="224">
      <c r="A224" s="31"/>
      <c r="B224" s="94"/>
      <c r="C224" s="94"/>
      <c r="D224" s="94"/>
      <c r="E224" s="94"/>
      <c r="F224" s="94"/>
      <c r="G224" s="100"/>
      <c r="H224" s="100"/>
      <c r="I224" s="101"/>
      <c r="J224" s="101"/>
      <c r="K224" s="96"/>
      <c r="L224" s="96"/>
      <c r="M224" s="96"/>
      <c r="N224" s="97"/>
      <c r="O224" s="97"/>
      <c r="P224" s="97"/>
      <c r="Q224" s="98"/>
      <c r="R224" s="99"/>
      <c r="S224" s="96"/>
      <c r="T224" s="92"/>
      <c r="U224" s="93"/>
      <c r="V224" s="93"/>
      <c r="W224" s="93"/>
    </row>
    <row r="225">
      <c r="A225" s="31"/>
      <c r="B225" s="94"/>
      <c r="C225" s="94"/>
      <c r="D225" s="94"/>
      <c r="E225" s="94"/>
      <c r="F225" s="94"/>
      <c r="G225" s="100"/>
      <c r="H225" s="100"/>
      <c r="I225" s="101"/>
      <c r="J225" s="101"/>
      <c r="K225" s="96"/>
      <c r="L225" s="96"/>
      <c r="M225" s="96"/>
      <c r="N225" s="97"/>
      <c r="O225" s="97"/>
      <c r="P225" s="97"/>
      <c r="Q225" s="98"/>
      <c r="R225" s="99"/>
      <c r="S225" s="96"/>
      <c r="T225" s="92"/>
      <c r="U225" s="93"/>
      <c r="V225" s="93"/>
      <c r="W225" s="93"/>
    </row>
    <row r="226">
      <c r="A226" s="31"/>
      <c r="B226" s="94"/>
      <c r="C226" s="94"/>
      <c r="D226" s="94"/>
      <c r="E226" s="94"/>
      <c r="F226" s="94"/>
      <c r="G226" s="100"/>
      <c r="H226" s="100"/>
      <c r="I226" s="101"/>
      <c r="J226" s="101"/>
      <c r="K226" s="96"/>
      <c r="L226" s="96"/>
      <c r="M226" s="96"/>
      <c r="N226" s="97"/>
      <c r="O226" s="97"/>
      <c r="P226" s="97"/>
      <c r="Q226" s="98"/>
      <c r="R226" s="99"/>
      <c r="S226" s="96"/>
      <c r="T226" s="92"/>
      <c r="U226" s="93"/>
      <c r="V226" s="93"/>
      <c r="W226" s="93"/>
    </row>
    <row r="227">
      <c r="A227" s="31"/>
      <c r="B227" s="94"/>
      <c r="C227" s="94"/>
      <c r="D227" s="94"/>
      <c r="E227" s="94"/>
      <c r="F227" s="94"/>
      <c r="G227" s="100"/>
      <c r="H227" s="100"/>
      <c r="I227" s="101"/>
      <c r="J227" s="101"/>
      <c r="K227" s="96"/>
      <c r="L227" s="96"/>
      <c r="M227" s="96"/>
      <c r="N227" s="97"/>
      <c r="O227" s="97"/>
      <c r="P227" s="97"/>
      <c r="Q227" s="98"/>
      <c r="R227" s="99"/>
      <c r="S227" s="96"/>
      <c r="T227" s="92"/>
      <c r="U227" s="93"/>
      <c r="V227" s="93"/>
      <c r="W227" s="93"/>
    </row>
    <row r="228">
      <c r="A228" s="31"/>
      <c r="B228" s="94"/>
      <c r="C228" s="94"/>
      <c r="D228" s="94"/>
      <c r="E228" s="94"/>
      <c r="F228" s="94"/>
      <c r="G228" s="100"/>
      <c r="H228" s="100"/>
      <c r="I228" s="101"/>
      <c r="J228" s="101"/>
      <c r="K228" s="96"/>
      <c r="L228" s="96"/>
      <c r="M228" s="96"/>
      <c r="N228" s="97"/>
      <c r="O228" s="97"/>
      <c r="P228" s="97"/>
      <c r="Q228" s="98"/>
      <c r="R228" s="99"/>
      <c r="S228" s="96"/>
      <c r="T228" s="92"/>
      <c r="U228" s="93"/>
      <c r="V228" s="93"/>
      <c r="W228" s="93"/>
    </row>
    <row r="229">
      <c r="A229" s="31"/>
      <c r="B229" s="94"/>
      <c r="C229" s="94"/>
      <c r="D229" s="94"/>
      <c r="E229" s="94"/>
      <c r="F229" s="94"/>
      <c r="G229" s="100"/>
      <c r="H229" s="100"/>
      <c r="I229" s="101"/>
      <c r="J229" s="101"/>
      <c r="K229" s="96"/>
      <c r="L229" s="96"/>
      <c r="M229" s="96"/>
      <c r="N229" s="97"/>
      <c r="O229" s="97"/>
      <c r="P229" s="97"/>
      <c r="Q229" s="98"/>
      <c r="R229" s="99"/>
      <c r="S229" s="96"/>
      <c r="T229" s="92"/>
      <c r="U229" s="93"/>
      <c r="V229" s="93"/>
      <c r="W229" s="93"/>
    </row>
    <row r="230">
      <c r="A230" s="31"/>
      <c r="B230" s="94"/>
      <c r="C230" s="94"/>
      <c r="D230" s="94"/>
      <c r="E230" s="94"/>
      <c r="F230" s="94"/>
      <c r="G230" s="100"/>
      <c r="H230" s="100"/>
      <c r="I230" s="101"/>
      <c r="J230" s="101"/>
      <c r="K230" s="96"/>
      <c r="L230" s="96"/>
      <c r="M230" s="96"/>
      <c r="N230" s="97"/>
      <c r="O230" s="97"/>
      <c r="P230" s="97"/>
      <c r="Q230" s="98"/>
      <c r="R230" s="99"/>
      <c r="S230" s="96"/>
      <c r="T230" s="92"/>
      <c r="U230" s="93"/>
      <c r="V230" s="93"/>
      <c r="W230" s="93"/>
    </row>
    <row r="231">
      <c r="A231" s="31"/>
      <c r="B231" s="94"/>
      <c r="C231" s="94"/>
      <c r="D231" s="94"/>
      <c r="E231" s="94"/>
      <c r="F231" s="94"/>
      <c r="G231" s="100"/>
      <c r="H231" s="100"/>
      <c r="I231" s="101"/>
      <c r="J231" s="101"/>
      <c r="K231" s="96"/>
      <c r="L231" s="96"/>
      <c r="M231" s="96"/>
      <c r="N231" s="97"/>
      <c r="O231" s="97"/>
      <c r="P231" s="97"/>
      <c r="Q231" s="98"/>
      <c r="R231" s="99"/>
      <c r="S231" s="96"/>
      <c r="T231" s="92"/>
      <c r="U231" s="93"/>
      <c r="V231" s="93"/>
      <c r="W231" s="93"/>
    </row>
    <row r="232">
      <c r="A232" s="31"/>
      <c r="B232" s="94"/>
      <c r="C232" s="94"/>
      <c r="D232" s="94"/>
      <c r="E232" s="94"/>
      <c r="F232" s="94"/>
      <c r="G232" s="100"/>
      <c r="H232" s="100"/>
      <c r="I232" s="101"/>
      <c r="J232" s="101"/>
      <c r="K232" s="96"/>
      <c r="L232" s="96"/>
      <c r="M232" s="96"/>
      <c r="N232" s="97"/>
      <c r="O232" s="97"/>
      <c r="P232" s="97"/>
      <c r="Q232" s="98"/>
      <c r="R232" s="99"/>
      <c r="S232" s="96"/>
      <c r="T232" s="92"/>
      <c r="U232" s="93"/>
      <c r="V232" s="93"/>
      <c r="W232" s="93"/>
    </row>
    <row r="233">
      <c r="A233" s="31"/>
      <c r="B233" s="94"/>
      <c r="C233" s="94"/>
      <c r="D233" s="94"/>
      <c r="E233" s="94"/>
      <c r="F233" s="94"/>
      <c r="G233" s="100"/>
      <c r="H233" s="100"/>
      <c r="I233" s="101"/>
      <c r="J233" s="101"/>
      <c r="K233" s="96"/>
      <c r="L233" s="96"/>
      <c r="M233" s="96"/>
      <c r="N233" s="97"/>
      <c r="O233" s="97"/>
      <c r="P233" s="97"/>
      <c r="Q233" s="98"/>
      <c r="R233" s="99"/>
      <c r="S233" s="96"/>
      <c r="T233" s="92"/>
      <c r="U233" s="93"/>
      <c r="V233" s="93"/>
      <c r="W233" s="93"/>
    </row>
    <row r="234">
      <c r="A234" s="31"/>
      <c r="B234" s="94"/>
      <c r="C234" s="94"/>
      <c r="D234" s="94"/>
      <c r="E234" s="94"/>
      <c r="F234" s="94"/>
      <c r="G234" s="100"/>
      <c r="H234" s="100"/>
      <c r="I234" s="101"/>
      <c r="J234" s="101"/>
      <c r="K234" s="96"/>
      <c r="L234" s="96"/>
      <c r="M234" s="96"/>
      <c r="N234" s="97"/>
      <c r="O234" s="97"/>
      <c r="P234" s="97"/>
      <c r="Q234" s="98"/>
      <c r="R234" s="99"/>
      <c r="S234" s="96"/>
      <c r="T234" s="92"/>
      <c r="U234" s="93"/>
      <c r="V234" s="93"/>
      <c r="W234" s="93"/>
    </row>
    <row r="235">
      <c r="A235" s="31"/>
      <c r="B235" s="94"/>
      <c r="C235" s="94"/>
      <c r="D235" s="94"/>
      <c r="E235" s="94"/>
      <c r="F235" s="94"/>
      <c r="G235" s="100"/>
      <c r="H235" s="100"/>
      <c r="I235" s="101"/>
      <c r="J235" s="101"/>
      <c r="K235" s="96"/>
      <c r="L235" s="96"/>
      <c r="M235" s="96"/>
      <c r="N235" s="97"/>
      <c r="O235" s="97"/>
      <c r="P235" s="97"/>
      <c r="Q235" s="98"/>
      <c r="R235" s="99"/>
      <c r="S235" s="96"/>
      <c r="T235" s="92"/>
      <c r="U235" s="93"/>
      <c r="V235" s="93"/>
      <c r="W235" s="93"/>
    </row>
    <row r="236">
      <c r="A236" s="31"/>
      <c r="B236" s="94"/>
      <c r="C236" s="94"/>
      <c r="D236" s="94"/>
      <c r="E236" s="94"/>
      <c r="F236" s="94"/>
      <c r="G236" s="100"/>
      <c r="H236" s="100"/>
      <c r="I236" s="101"/>
      <c r="J236" s="101"/>
      <c r="K236" s="96"/>
      <c r="L236" s="96"/>
      <c r="M236" s="96"/>
      <c r="N236" s="97"/>
      <c r="O236" s="97"/>
      <c r="P236" s="97"/>
      <c r="Q236" s="98"/>
      <c r="R236" s="99"/>
      <c r="S236" s="96"/>
      <c r="T236" s="92"/>
      <c r="U236" s="93"/>
      <c r="V236" s="93"/>
      <c r="W236" s="93"/>
    </row>
    <row r="237">
      <c r="A237" s="31"/>
      <c r="B237" s="94"/>
      <c r="C237" s="94"/>
      <c r="D237" s="94"/>
      <c r="E237" s="94"/>
      <c r="F237" s="94"/>
      <c r="G237" s="100"/>
      <c r="H237" s="100"/>
      <c r="I237" s="101"/>
      <c r="J237" s="101"/>
      <c r="K237" s="96"/>
      <c r="L237" s="96"/>
      <c r="M237" s="96"/>
      <c r="N237" s="97"/>
      <c r="O237" s="97"/>
      <c r="P237" s="97"/>
      <c r="Q237" s="98"/>
      <c r="R237" s="99"/>
      <c r="S237" s="96"/>
      <c r="T237" s="92"/>
      <c r="U237" s="93"/>
      <c r="V237" s="93"/>
      <c r="W237" s="93"/>
    </row>
    <row r="238">
      <c r="A238" s="31"/>
      <c r="B238" s="94"/>
      <c r="C238" s="94"/>
      <c r="D238" s="94"/>
      <c r="E238" s="94"/>
      <c r="F238" s="94"/>
      <c r="G238" s="100"/>
      <c r="H238" s="100"/>
      <c r="I238" s="101"/>
      <c r="J238" s="101"/>
      <c r="K238" s="96"/>
      <c r="L238" s="96"/>
      <c r="M238" s="96"/>
      <c r="N238" s="97"/>
      <c r="O238" s="97"/>
      <c r="P238" s="97"/>
      <c r="Q238" s="98"/>
      <c r="R238" s="99"/>
      <c r="S238" s="96"/>
      <c r="T238" s="92"/>
      <c r="U238" s="93"/>
      <c r="V238" s="93"/>
      <c r="W238" s="93"/>
    </row>
    <row r="239">
      <c r="A239" s="31"/>
      <c r="B239" s="94"/>
      <c r="C239" s="94"/>
      <c r="D239" s="94"/>
      <c r="E239" s="94"/>
      <c r="F239" s="94"/>
      <c r="G239" s="100"/>
      <c r="H239" s="100"/>
      <c r="I239" s="101"/>
      <c r="J239" s="101"/>
      <c r="K239" s="96"/>
      <c r="L239" s="96"/>
      <c r="M239" s="96"/>
      <c r="N239" s="97"/>
      <c r="O239" s="97"/>
      <c r="P239" s="97"/>
      <c r="Q239" s="98"/>
      <c r="R239" s="99"/>
      <c r="S239" s="96"/>
      <c r="T239" s="92"/>
      <c r="U239" s="93"/>
      <c r="V239" s="93"/>
      <c r="W239" s="93"/>
    </row>
    <row r="240">
      <c r="A240" s="31"/>
      <c r="B240" s="94"/>
      <c r="C240" s="94"/>
      <c r="D240" s="94"/>
      <c r="E240" s="94"/>
      <c r="F240" s="94"/>
      <c r="G240" s="100"/>
      <c r="H240" s="100"/>
      <c r="I240" s="101"/>
      <c r="J240" s="101"/>
      <c r="K240" s="96"/>
      <c r="L240" s="96"/>
      <c r="M240" s="96"/>
      <c r="N240" s="97"/>
      <c r="O240" s="97"/>
      <c r="P240" s="97"/>
      <c r="Q240" s="98"/>
      <c r="R240" s="99"/>
      <c r="S240" s="96"/>
      <c r="T240" s="92"/>
      <c r="U240" s="93"/>
      <c r="V240" s="93"/>
      <c r="W240" s="93"/>
    </row>
    <row r="241">
      <c r="A241" s="31"/>
      <c r="B241" s="94"/>
      <c r="C241" s="94"/>
      <c r="D241" s="94"/>
      <c r="E241" s="94"/>
      <c r="F241" s="94"/>
      <c r="G241" s="100"/>
      <c r="H241" s="100"/>
      <c r="I241" s="101"/>
      <c r="J241" s="101"/>
      <c r="K241" s="96"/>
      <c r="L241" s="96"/>
      <c r="M241" s="96"/>
      <c r="N241" s="97"/>
      <c r="O241" s="97"/>
      <c r="P241" s="97"/>
      <c r="Q241" s="98"/>
      <c r="R241" s="99"/>
      <c r="S241" s="96"/>
      <c r="T241" s="92"/>
      <c r="U241" s="93"/>
      <c r="V241" s="93"/>
      <c r="W241" s="93"/>
    </row>
    <row r="242">
      <c r="A242" s="31"/>
      <c r="B242" s="94"/>
      <c r="C242" s="94"/>
      <c r="D242" s="94"/>
      <c r="E242" s="94"/>
      <c r="F242" s="94"/>
      <c r="G242" s="100"/>
      <c r="H242" s="100"/>
      <c r="I242" s="101"/>
      <c r="J242" s="101"/>
      <c r="K242" s="96"/>
      <c r="L242" s="96"/>
      <c r="M242" s="96"/>
      <c r="N242" s="97"/>
      <c r="O242" s="97"/>
      <c r="P242" s="97"/>
      <c r="Q242" s="98"/>
      <c r="R242" s="99"/>
      <c r="S242" s="96"/>
      <c r="T242" s="92"/>
      <c r="U242" s="93"/>
      <c r="V242" s="93"/>
      <c r="W242" s="93"/>
    </row>
    <row r="243">
      <c r="A243" s="31"/>
      <c r="B243" s="94"/>
      <c r="C243" s="94"/>
      <c r="D243" s="94"/>
      <c r="E243" s="94"/>
      <c r="F243" s="94"/>
      <c r="G243" s="100"/>
      <c r="H243" s="100"/>
      <c r="I243" s="101"/>
      <c r="J243" s="101"/>
      <c r="K243" s="96"/>
      <c r="L243" s="96"/>
      <c r="M243" s="96"/>
      <c r="N243" s="97"/>
      <c r="O243" s="97"/>
      <c r="P243" s="97"/>
      <c r="Q243" s="98"/>
      <c r="R243" s="99"/>
      <c r="S243" s="96"/>
      <c r="T243" s="92"/>
      <c r="U243" s="93"/>
      <c r="V243" s="93"/>
      <c r="W243" s="93"/>
    </row>
    <row r="244">
      <c r="A244" s="31"/>
      <c r="B244" s="94"/>
      <c r="C244" s="94"/>
      <c r="D244" s="94"/>
      <c r="E244" s="94"/>
      <c r="F244" s="94"/>
      <c r="G244" s="100"/>
      <c r="H244" s="100"/>
      <c r="I244" s="101"/>
      <c r="J244" s="101"/>
      <c r="K244" s="96"/>
      <c r="L244" s="96"/>
      <c r="M244" s="96"/>
      <c r="N244" s="97"/>
      <c r="O244" s="97"/>
      <c r="P244" s="97"/>
      <c r="Q244" s="98"/>
      <c r="R244" s="99"/>
      <c r="S244" s="96"/>
      <c r="T244" s="92"/>
      <c r="U244" s="93"/>
      <c r="V244" s="93"/>
      <c r="W244" s="93"/>
    </row>
    <row r="245">
      <c r="A245" s="31"/>
      <c r="B245" s="94"/>
      <c r="C245" s="94"/>
      <c r="D245" s="94"/>
      <c r="E245" s="94"/>
      <c r="F245" s="94"/>
      <c r="G245" s="100"/>
      <c r="H245" s="100"/>
      <c r="I245" s="101"/>
      <c r="J245" s="101"/>
      <c r="K245" s="96"/>
      <c r="L245" s="96"/>
      <c r="M245" s="96"/>
      <c r="N245" s="97"/>
      <c r="O245" s="97"/>
      <c r="P245" s="97"/>
      <c r="Q245" s="98"/>
      <c r="R245" s="99"/>
      <c r="S245" s="96"/>
      <c r="T245" s="92"/>
      <c r="U245" s="93"/>
      <c r="V245" s="93"/>
      <c r="W245" s="93"/>
    </row>
    <row r="246">
      <c r="A246" s="31"/>
      <c r="B246" s="94"/>
      <c r="C246" s="94"/>
      <c r="D246" s="94"/>
      <c r="E246" s="94"/>
      <c r="F246" s="94"/>
      <c r="G246" s="100"/>
      <c r="H246" s="100"/>
      <c r="I246" s="101"/>
      <c r="J246" s="101"/>
      <c r="K246" s="96"/>
      <c r="L246" s="96"/>
      <c r="M246" s="96"/>
      <c r="N246" s="97"/>
      <c r="O246" s="97"/>
      <c r="P246" s="97"/>
      <c r="Q246" s="98"/>
      <c r="R246" s="99"/>
      <c r="S246" s="96"/>
      <c r="T246" s="92"/>
      <c r="U246" s="93"/>
      <c r="V246" s="93"/>
      <c r="W246" s="93"/>
    </row>
    <row r="247">
      <c r="A247" s="31"/>
      <c r="B247" s="94"/>
      <c r="C247" s="94"/>
      <c r="D247" s="94"/>
      <c r="E247" s="94"/>
      <c r="F247" s="94"/>
      <c r="G247" s="100"/>
      <c r="H247" s="100"/>
      <c r="I247" s="101"/>
      <c r="J247" s="101"/>
      <c r="K247" s="96"/>
      <c r="L247" s="96"/>
      <c r="M247" s="96"/>
      <c r="N247" s="97"/>
      <c r="O247" s="97"/>
      <c r="P247" s="97"/>
      <c r="Q247" s="98"/>
      <c r="R247" s="99"/>
      <c r="S247" s="96"/>
      <c r="T247" s="92"/>
      <c r="U247" s="93"/>
      <c r="V247" s="93"/>
      <c r="W247" s="93"/>
    </row>
    <row r="248">
      <c r="A248" s="31"/>
      <c r="B248" s="94"/>
      <c r="C248" s="94"/>
      <c r="D248" s="94"/>
      <c r="E248" s="94"/>
      <c r="F248" s="94"/>
      <c r="G248" s="100"/>
      <c r="H248" s="100"/>
      <c r="I248" s="101"/>
      <c r="J248" s="101"/>
      <c r="K248" s="96"/>
      <c r="L248" s="96"/>
      <c r="M248" s="96"/>
      <c r="N248" s="97"/>
      <c r="O248" s="97"/>
      <c r="P248" s="97"/>
      <c r="Q248" s="98"/>
      <c r="R248" s="99"/>
      <c r="S248" s="96"/>
      <c r="T248" s="92"/>
      <c r="U248" s="93"/>
      <c r="V248" s="93"/>
      <c r="W248" s="93"/>
    </row>
    <row r="249">
      <c r="A249" s="31"/>
      <c r="B249" s="94"/>
      <c r="C249" s="94"/>
      <c r="D249" s="94"/>
      <c r="E249" s="94"/>
      <c r="F249" s="94"/>
      <c r="G249" s="100"/>
      <c r="H249" s="100"/>
      <c r="I249" s="101"/>
      <c r="J249" s="101"/>
      <c r="K249" s="96"/>
      <c r="L249" s="96"/>
      <c r="M249" s="96"/>
      <c r="N249" s="97"/>
      <c r="O249" s="97"/>
      <c r="P249" s="97"/>
      <c r="Q249" s="98"/>
      <c r="R249" s="99"/>
      <c r="S249" s="96"/>
      <c r="T249" s="92"/>
      <c r="U249" s="93"/>
      <c r="V249" s="93"/>
      <c r="W249" s="93"/>
    </row>
    <row r="250">
      <c r="A250" s="31"/>
      <c r="B250" s="94"/>
      <c r="C250" s="94"/>
      <c r="D250" s="94"/>
      <c r="E250" s="94"/>
      <c r="F250" s="94"/>
      <c r="G250" s="100"/>
      <c r="H250" s="100"/>
      <c r="I250" s="101"/>
      <c r="J250" s="101"/>
      <c r="K250" s="96"/>
      <c r="L250" s="96"/>
      <c r="M250" s="96"/>
      <c r="N250" s="97"/>
      <c r="O250" s="97"/>
      <c r="P250" s="97"/>
      <c r="Q250" s="98"/>
      <c r="R250" s="99"/>
      <c r="S250" s="96"/>
      <c r="T250" s="92"/>
      <c r="U250" s="93"/>
      <c r="V250" s="93"/>
      <c r="W250" s="93"/>
    </row>
    <row r="251">
      <c r="A251" s="31"/>
      <c r="B251" s="94"/>
      <c r="C251" s="94"/>
      <c r="D251" s="94"/>
      <c r="E251" s="94"/>
      <c r="F251" s="94"/>
      <c r="G251" s="100"/>
      <c r="H251" s="100"/>
      <c r="I251" s="101"/>
      <c r="J251" s="101"/>
      <c r="K251" s="96"/>
      <c r="L251" s="96"/>
      <c r="M251" s="96"/>
      <c r="N251" s="97"/>
      <c r="O251" s="97"/>
      <c r="P251" s="97"/>
      <c r="Q251" s="98"/>
      <c r="R251" s="99"/>
      <c r="S251" s="96"/>
      <c r="T251" s="92"/>
      <c r="U251" s="93"/>
      <c r="V251" s="93"/>
      <c r="W251" s="93"/>
    </row>
    <row r="252">
      <c r="A252" s="31"/>
      <c r="B252" s="94"/>
      <c r="C252" s="94"/>
      <c r="D252" s="94"/>
      <c r="E252" s="94"/>
      <c r="F252" s="94"/>
      <c r="G252" s="100"/>
      <c r="H252" s="100"/>
      <c r="I252" s="101"/>
      <c r="J252" s="101"/>
      <c r="K252" s="96"/>
      <c r="L252" s="96"/>
      <c r="M252" s="96"/>
      <c r="N252" s="97"/>
      <c r="O252" s="97"/>
      <c r="P252" s="97"/>
      <c r="Q252" s="98"/>
      <c r="R252" s="99"/>
      <c r="S252" s="96"/>
      <c r="T252" s="92"/>
      <c r="U252" s="93"/>
      <c r="V252" s="93"/>
      <c r="W252" s="93"/>
    </row>
    <row r="253">
      <c r="A253" s="31"/>
      <c r="B253" s="94"/>
      <c r="C253" s="94"/>
      <c r="D253" s="94"/>
      <c r="E253" s="94"/>
      <c r="F253" s="94"/>
      <c r="G253" s="100"/>
      <c r="H253" s="100"/>
      <c r="I253" s="101"/>
      <c r="J253" s="101"/>
      <c r="K253" s="96"/>
      <c r="L253" s="96"/>
      <c r="M253" s="96"/>
      <c r="N253" s="97"/>
      <c r="O253" s="97"/>
      <c r="P253" s="97"/>
      <c r="Q253" s="98"/>
      <c r="R253" s="99"/>
      <c r="S253" s="96"/>
      <c r="T253" s="92"/>
      <c r="U253" s="93"/>
      <c r="V253" s="93"/>
      <c r="W253" s="93"/>
    </row>
    <row r="254">
      <c r="A254" s="31"/>
      <c r="B254" s="94"/>
      <c r="C254" s="94"/>
      <c r="D254" s="94"/>
      <c r="E254" s="94"/>
      <c r="F254" s="94"/>
      <c r="G254" s="100"/>
      <c r="H254" s="100"/>
      <c r="I254" s="101"/>
      <c r="J254" s="101"/>
      <c r="K254" s="96"/>
      <c r="L254" s="96"/>
      <c r="M254" s="96"/>
      <c r="N254" s="97"/>
      <c r="O254" s="97"/>
      <c r="P254" s="97"/>
      <c r="Q254" s="98"/>
      <c r="R254" s="99"/>
      <c r="S254" s="96"/>
      <c r="T254" s="92"/>
      <c r="U254" s="93"/>
      <c r="V254" s="93"/>
      <c r="W254" s="93"/>
    </row>
    <row r="255">
      <c r="A255" s="31"/>
      <c r="B255" s="94"/>
      <c r="C255" s="94"/>
      <c r="D255" s="94"/>
      <c r="E255" s="94"/>
      <c r="F255" s="94"/>
      <c r="G255" s="100"/>
      <c r="H255" s="100"/>
      <c r="I255" s="101"/>
      <c r="J255" s="101"/>
      <c r="K255" s="96"/>
      <c r="L255" s="96"/>
      <c r="M255" s="96"/>
      <c r="N255" s="97"/>
      <c r="O255" s="97"/>
      <c r="P255" s="97"/>
      <c r="Q255" s="98"/>
      <c r="R255" s="99"/>
      <c r="S255" s="96"/>
      <c r="T255" s="92"/>
      <c r="U255" s="93"/>
      <c r="V255" s="93"/>
      <c r="W255" s="93"/>
    </row>
    <row r="256">
      <c r="A256" s="31"/>
      <c r="B256" s="94"/>
      <c r="C256" s="94"/>
      <c r="D256" s="94"/>
      <c r="E256" s="94"/>
      <c r="F256" s="94"/>
      <c r="G256" s="100"/>
      <c r="H256" s="100"/>
      <c r="I256" s="101"/>
      <c r="J256" s="101"/>
      <c r="K256" s="96"/>
      <c r="L256" s="96"/>
      <c r="M256" s="96"/>
      <c r="N256" s="97"/>
      <c r="O256" s="97"/>
      <c r="P256" s="97"/>
      <c r="Q256" s="98"/>
      <c r="R256" s="99"/>
      <c r="S256" s="96"/>
      <c r="T256" s="92"/>
      <c r="U256" s="93"/>
      <c r="V256" s="93"/>
      <c r="W256" s="93"/>
    </row>
    <row r="257">
      <c r="A257" s="31"/>
      <c r="B257" s="94"/>
      <c r="C257" s="94"/>
      <c r="D257" s="94"/>
      <c r="E257" s="94"/>
      <c r="F257" s="94"/>
      <c r="G257" s="100"/>
      <c r="H257" s="100"/>
      <c r="I257" s="101"/>
      <c r="J257" s="101"/>
      <c r="K257" s="96"/>
      <c r="L257" s="96"/>
      <c r="M257" s="96"/>
      <c r="N257" s="97"/>
      <c r="O257" s="97"/>
      <c r="P257" s="97"/>
      <c r="Q257" s="98"/>
      <c r="R257" s="99"/>
      <c r="S257" s="96"/>
      <c r="T257" s="92"/>
      <c r="U257" s="93"/>
      <c r="V257" s="93"/>
      <c r="W257" s="93"/>
    </row>
    <row r="258">
      <c r="A258" s="31"/>
      <c r="B258" s="94"/>
      <c r="C258" s="94"/>
      <c r="D258" s="94"/>
      <c r="E258" s="94"/>
      <c r="F258" s="94"/>
      <c r="G258" s="100"/>
      <c r="H258" s="100"/>
      <c r="I258" s="101"/>
      <c r="J258" s="101"/>
      <c r="K258" s="96"/>
      <c r="L258" s="96"/>
      <c r="M258" s="96"/>
      <c r="N258" s="97"/>
      <c r="O258" s="97"/>
      <c r="P258" s="97"/>
      <c r="Q258" s="98"/>
      <c r="R258" s="99"/>
      <c r="S258" s="96"/>
      <c r="T258" s="92"/>
      <c r="U258" s="93"/>
      <c r="V258" s="93"/>
      <c r="W258" s="93"/>
    </row>
    <row r="259">
      <c r="A259" s="31"/>
      <c r="B259" s="94"/>
      <c r="C259" s="94"/>
      <c r="D259" s="94"/>
      <c r="E259" s="94"/>
      <c r="F259" s="94"/>
      <c r="G259" s="100"/>
      <c r="H259" s="100"/>
      <c r="I259" s="101"/>
      <c r="J259" s="101"/>
      <c r="K259" s="96"/>
      <c r="L259" s="96"/>
      <c r="M259" s="96"/>
      <c r="N259" s="97"/>
      <c r="O259" s="97"/>
      <c r="P259" s="97"/>
      <c r="Q259" s="98"/>
      <c r="R259" s="99"/>
      <c r="S259" s="96"/>
      <c r="T259" s="92"/>
      <c r="U259" s="93"/>
      <c r="V259" s="93"/>
      <c r="W259" s="93"/>
    </row>
    <row r="260">
      <c r="A260" s="31"/>
      <c r="B260" s="94"/>
      <c r="C260" s="94"/>
      <c r="D260" s="94"/>
      <c r="E260" s="94"/>
      <c r="F260" s="94"/>
      <c r="G260" s="100"/>
      <c r="H260" s="100"/>
      <c r="I260" s="101"/>
      <c r="J260" s="101"/>
      <c r="K260" s="96"/>
      <c r="L260" s="96"/>
      <c r="M260" s="96"/>
      <c r="N260" s="97"/>
      <c r="O260" s="97"/>
      <c r="P260" s="97"/>
      <c r="Q260" s="98"/>
      <c r="R260" s="99"/>
      <c r="S260" s="96"/>
      <c r="T260" s="92"/>
      <c r="U260" s="93"/>
      <c r="V260" s="93"/>
      <c r="W260" s="93"/>
    </row>
    <row r="261">
      <c r="A261" s="31"/>
      <c r="B261" s="94"/>
      <c r="C261" s="94"/>
      <c r="D261" s="94"/>
      <c r="E261" s="94"/>
      <c r="F261" s="94"/>
      <c r="G261" s="100"/>
      <c r="H261" s="100"/>
      <c r="I261" s="101"/>
      <c r="J261" s="101"/>
      <c r="K261" s="96"/>
      <c r="L261" s="96"/>
      <c r="M261" s="96"/>
      <c r="N261" s="97"/>
      <c r="O261" s="97"/>
      <c r="P261" s="97"/>
      <c r="Q261" s="98"/>
      <c r="R261" s="99"/>
      <c r="S261" s="96"/>
      <c r="T261" s="92"/>
      <c r="U261" s="93"/>
      <c r="V261" s="93"/>
      <c r="W261" s="93"/>
    </row>
    <row r="262">
      <c r="A262" s="31"/>
      <c r="B262" s="94"/>
      <c r="C262" s="94"/>
      <c r="D262" s="94"/>
      <c r="E262" s="94"/>
      <c r="F262" s="94"/>
      <c r="G262" s="100"/>
      <c r="H262" s="100"/>
      <c r="I262" s="101"/>
      <c r="J262" s="101"/>
      <c r="K262" s="96"/>
      <c r="L262" s="96"/>
      <c r="M262" s="96"/>
      <c r="N262" s="97"/>
      <c r="O262" s="97"/>
      <c r="P262" s="97"/>
      <c r="Q262" s="98"/>
      <c r="R262" s="99"/>
      <c r="S262" s="96"/>
      <c r="T262" s="92"/>
      <c r="U262" s="93"/>
      <c r="V262" s="93"/>
      <c r="W262" s="93"/>
    </row>
    <row r="263">
      <c r="A263" s="31"/>
      <c r="B263" s="94"/>
      <c r="C263" s="94"/>
      <c r="D263" s="94"/>
      <c r="E263" s="94"/>
      <c r="F263" s="94"/>
      <c r="G263" s="100"/>
      <c r="H263" s="100"/>
      <c r="I263" s="101"/>
      <c r="J263" s="101"/>
      <c r="K263" s="96"/>
      <c r="L263" s="96"/>
      <c r="M263" s="96"/>
      <c r="N263" s="97"/>
      <c r="O263" s="97"/>
      <c r="P263" s="97"/>
      <c r="Q263" s="98"/>
      <c r="R263" s="99"/>
      <c r="S263" s="96"/>
      <c r="T263" s="92"/>
      <c r="U263" s="93"/>
      <c r="V263" s="93"/>
      <c r="W263" s="93"/>
    </row>
    <row r="264">
      <c r="A264" s="31"/>
      <c r="B264" s="94"/>
      <c r="C264" s="94"/>
      <c r="D264" s="94"/>
      <c r="E264" s="94"/>
      <c r="F264" s="94"/>
      <c r="G264" s="100"/>
      <c r="H264" s="100"/>
      <c r="I264" s="101"/>
      <c r="J264" s="101"/>
      <c r="K264" s="96"/>
      <c r="L264" s="96"/>
      <c r="M264" s="96"/>
      <c r="N264" s="97"/>
      <c r="O264" s="97"/>
      <c r="P264" s="97"/>
      <c r="Q264" s="98"/>
      <c r="R264" s="99"/>
      <c r="S264" s="96"/>
      <c r="T264" s="92"/>
      <c r="U264" s="93"/>
      <c r="V264" s="93"/>
      <c r="W264" s="93"/>
    </row>
    <row r="265">
      <c r="A265" s="31"/>
      <c r="B265" s="94"/>
      <c r="C265" s="94"/>
      <c r="D265" s="94"/>
      <c r="E265" s="94"/>
      <c r="F265" s="94"/>
      <c r="G265" s="100"/>
      <c r="H265" s="100"/>
      <c r="I265" s="101"/>
      <c r="J265" s="101"/>
      <c r="K265" s="96"/>
      <c r="L265" s="96"/>
      <c r="M265" s="96"/>
      <c r="N265" s="97"/>
      <c r="O265" s="97"/>
      <c r="P265" s="97"/>
      <c r="Q265" s="98"/>
      <c r="R265" s="99"/>
      <c r="S265" s="96"/>
      <c r="T265" s="92"/>
      <c r="U265" s="93"/>
      <c r="V265" s="93"/>
      <c r="W265" s="93"/>
    </row>
    <row r="266">
      <c r="A266" s="31"/>
      <c r="B266" s="94"/>
      <c r="C266" s="94"/>
      <c r="D266" s="94"/>
      <c r="E266" s="94"/>
      <c r="F266" s="94"/>
      <c r="G266" s="100"/>
      <c r="H266" s="100"/>
      <c r="I266" s="101"/>
      <c r="J266" s="101"/>
      <c r="K266" s="96"/>
      <c r="L266" s="96"/>
      <c r="M266" s="96"/>
      <c r="N266" s="97"/>
      <c r="O266" s="97"/>
      <c r="P266" s="97"/>
      <c r="Q266" s="98"/>
      <c r="R266" s="99"/>
      <c r="S266" s="96"/>
      <c r="T266" s="92"/>
      <c r="U266" s="93"/>
      <c r="V266" s="93"/>
      <c r="W266" s="93"/>
    </row>
    <row r="267">
      <c r="A267" s="31"/>
      <c r="B267" s="94"/>
      <c r="C267" s="94"/>
      <c r="D267" s="94"/>
      <c r="E267" s="94"/>
      <c r="F267" s="94"/>
      <c r="G267" s="100"/>
      <c r="H267" s="100"/>
      <c r="I267" s="101"/>
      <c r="J267" s="101"/>
      <c r="K267" s="96"/>
      <c r="L267" s="96"/>
      <c r="M267" s="96"/>
      <c r="N267" s="97"/>
      <c r="O267" s="97"/>
      <c r="P267" s="97"/>
      <c r="Q267" s="98"/>
      <c r="R267" s="99"/>
      <c r="S267" s="96"/>
      <c r="T267" s="92"/>
      <c r="U267" s="93"/>
      <c r="V267" s="93"/>
      <c r="W267" s="93"/>
    </row>
    <row r="268">
      <c r="A268" s="31"/>
      <c r="B268" s="94"/>
      <c r="C268" s="94"/>
      <c r="D268" s="94"/>
      <c r="E268" s="94"/>
      <c r="F268" s="94"/>
      <c r="G268" s="100"/>
      <c r="H268" s="100"/>
      <c r="I268" s="101"/>
      <c r="J268" s="101"/>
      <c r="K268" s="96"/>
      <c r="L268" s="96"/>
      <c r="M268" s="96"/>
      <c r="N268" s="97"/>
      <c r="O268" s="97"/>
      <c r="P268" s="97"/>
      <c r="Q268" s="98"/>
      <c r="R268" s="99"/>
      <c r="S268" s="96"/>
      <c r="T268" s="92"/>
      <c r="U268" s="93"/>
      <c r="V268" s="93"/>
      <c r="W268" s="93"/>
    </row>
    <row r="269">
      <c r="A269" s="31"/>
      <c r="B269" s="94"/>
      <c r="C269" s="94"/>
      <c r="D269" s="94"/>
      <c r="E269" s="94"/>
      <c r="F269" s="94"/>
      <c r="G269" s="100"/>
      <c r="H269" s="100"/>
      <c r="I269" s="101"/>
      <c r="J269" s="101"/>
      <c r="K269" s="96"/>
      <c r="L269" s="96"/>
      <c r="M269" s="96"/>
      <c r="N269" s="97"/>
      <c r="O269" s="97"/>
      <c r="P269" s="97"/>
      <c r="Q269" s="98"/>
      <c r="R269" s="99"/>
      <c r="S269" s="96"/>
      <c r="T269" s="92"/>
      <c r="U269" s="93"/>
      <c r="V269" s="93"/>
      <c r="W269" s="93"/>
    </row>
    <row r="270">
      <c r="A270" s="31"/>
      <c r="B270" s="94"/>
      <c r="C270" s="94"/>
      <c r="D270" s="94"/>
      <c r="E270" s="94"/>
      <c r="F270" s="94"/>
      <c r="G270" s="100"/>
      <c r="H270" s="100"/>
      <c r="I270" s="101"/>
      <c r="J270" s="101"/>
      <c r="K270" s="96"/>
      <c r="L270" s="96"/>
      <c r="M270" s="96"/>
      <c r="N270" s="97"/>
      <c r="O270" s="97"/>
      <c r="P270" s="97"/>
      <c r="Q270" s="98"/>
      <c r="R270" s="99"/>
      <c r="S270" s="96"/>
      <c r="T270" s="92"/>
      <c r="U270" s="93"/>
      <c r="V270" s="93"/>
      <c r="W270" s="93"/>
    </row>
    <row r="271">
      <c r="A271" s="31"/>
      <c r="B271" s="94"/>
      <c r="C271" s="94"/>
      <c r="D271" s="94"/>
      <c r="E271" s="94"/>
      <c r="F271" s="94"/>
      <c r="G271" s="100"/>
      <c r="H271" s="100"/>
      <c r="I271" s="101"/>
      <c r="J271" s="101"/>
      <c r="K271" s="96"/>
      <c r="L271" s="96"/>
      <c r="M271" s="96"/>
      <c r="N271" s="97"/>
      <c r="O271" s="97"/>
      <c r="P271" s="97"/>
      <c r="Q271" s="98"/>
      <c r="R271" s="99"/>
      <c r="S271" s="96"/>
      <c r="T271" s="92"/>
      <c r="U271" s="93"/>
      <c r="V271" s="93"/>
      <c r="W271" s="93"/>
    </row>
    <row r="272">
      <c r="A272" s="31"/>
      <c r="B272" s="94"/>
      <c r="C272" s="94"/>
      <c r="D272" s="94"/>
      <c r="E272" s="94"/>
      <c r="F272" s="94"/>
      <c r="G272" s="100"/>
      <c r="H272" s="100"/>
      <c r="I272" s="101"/>
      <c r="J272" s="101"/>
      <c r="K272" s="96"/>
      <c r="L272" s="96"/>
      <c r="M272" s="96"/>
      <c r="N272" s="97"/>
      <c r="O272" s="97"/>
      <c r="P272" s="97"/>
      <c r="Q272" s="98"/>
      <c r="R272" s="99"/>
      <c r="S272" s="96"/>
      <c r="T272" s="92"/>
      <c r="U272" s="93"/>
      <c r="V272" s="93"/>
      <c r="W272" s="93"/>
    </row>
    <row r="273">
      <c r="A273" s="31"/>
      <c r="B273" s="94"/>
      <c r="C273" s="94"/>
      <c r="D273" s="94"/>
      <c r="E273" s="94"/>
      <c r="F273" s="94"/>
      <c r="G273" s="100"/>
      <c r="H273" s="100"/>
      <c r="I273" s="101"/>
      <c r="J273" s="101"/>
      <c r="K273" s="96"/>
      <c r="L273" s="96"/>
      <c r="M273" s="96"/>
      <c r="N273" s="97"/>
      <c r="O273" s="97"/>
      <c r="P273" s="97"/>
      <c r="Q273" s="98"/>
      <c r="R273" s="99"/>
      <c r="S273" s="96"/>
      <c r="T273" s="92"/>
      <c r="U273" s="93"/>
      <c r="V273" s="93"/>
      <c r="W273" s="93"/>
    </row>
    <row r="274">
      <c r="A274" s="31"/>
      <c r="B274" s="94"/>
      <c r="C274" s="94"/>
      <c r="D274" s="94"/>
      <c r="E274" s="94"/>
      <c r="F274" s="94"/>
      <c r="G274" s="100"/>
      <c r="H274" s="100"/>
      <c r="I274" s="101"/>
      <c r="J274" s="101"/>
      <c r="K274" s="96"/>
      <c r="L274" s="96"/>
      <c r="M274" s="96"/>
      <c r="N274" s="97"/>
      <c r="O274" s="97"/>
      <c r="P274" s="97"/>
      <c r="Q274" s="98"/>
      <c r="R274" s="99"/>
      <c r="S274" s="96"/>
      <c r="T274" s="92"/>
      <c r="U274" s="93"/>
      <c r="V274" s="93"/>
      <c r="W274" s="93"/>
    </row>
    <row r="275">
      <c r="A275" s="31"/>
      <c r="B275" s="94"/>
      <c r="C275" s="94"/>
      <c r="D275" s="94"/>
      <c r="E275" s="94"/>
      <c r="F275" s="94"/>
      <c r="G275" s="100"/>
      <c r="H275" s="100"/>
      <c r="I275" s="101"/>
      <c r="J275" s="101"/>
      <c r="K275" s="96"/>
      <c r="L275" s="96"/>
      <c r="M275" s="96"/>
      <c r="N275" s="97"/>
      <c r="O275" s="97"/>
      <c r="P275" s="97"/>
      <c r="Q275" s="98"/>
      <c r="R275" s="99"/>
      <c r="S275" s="96"/>
      <c r="T275" s="92"/>
      <c r="U275" s="93"/>
      <c r="V275" s="93"/>
      <c r="W275" s="93"/>
    </row>
    <row r="276">
      <c r="A276" s="31"/>
      <c r="B276" s="94"/>
      <c r="C276" s="94"/>
      <c r="D276" s="94"/>
      <c r="E276" s="94"/>
      <c r="F276" s="94"/>
      <c r="G276" s="100"/>
      <c r="H276" s="100"/>
      <c r="I276" s="101"/>
      <c r="J276" s="101"/>
      <c r="K276" s="96"/>
      <c r="L276" s="96"/>
      <c r="M276" s="96"/>
      <c r="N276" s="97"/>
      <c r="O276" s="97"/>
      <c r="P276" s="97"/>
      <c r="Q276" s="98"/>
      <c r="R276" s="99"/>
      <c r="S276" s="96"/>
      <c r="T276" s="92"/>
      <c r="U276" s="93"/>
      <c r="V276" s="93"/>
      <c r="W276" s="93"/>
    </row>
    <row r="277">
      <c r="A277" s="31"/>
      <c r="B277" s="94"/>
      <c r="C277" s="94"/>
      <c r="D277" s="94"/>
      <c r="E277" s="94"/>
      <c r="F277" s="94"/>
      <c r="G277" s="100"/>
      <c r="H277" s="100"/>
      <c r="I277" s="101"/>
      <c r="J277" s="101"/>
      <c r="K277" s="96"/>
      <c r="L277" s="96"/>
      <c r="M277" s="96"/>
      <c r="N277" s="97"/>
      <c r="O277" s="97"/>
      <c r="P277" s="97"/>
      <c r="Q277" s="98"/>
      <c r="R277" s="99"/>
      <c r="S277" s="96"/>
      <c r="T277" s="92"/>
      <c r="U277" s="93"/>
      <c r="V277" s="93"/>
      <c r="W277" s="93"/>
    </row>
    <row r="278">
      <c r="A278" s="31"/>
      <c r="B278" s="94"/>
      <c r="C278" s="94"/>
      <c r="D278" s="94"/>
      <c r="E278" s="94"/>
      <c r="F278" s="94"/>
      <c r="G278" s="100"/>
      <c r="H278" s="100"/>
      <c r="I278" s="101"/>
      <c r="J278" s="101"/>
      <c r="K278" s="96"/>
      <c r="L278" s="96"/>
      <c r="M278" s="96"/>
      <c r="N278" s="97"/>
      <c r="O278" s="97"/>
      <c r="P278" s="97"/>
      <c r="Q278" s="98"/>
      <c r="R278" s="99"/>
      <c r="S278" s="96"/>
      <c r="T278" s="92"/>
      <c r="U278" s="93"/>
      <c r="V278" s="93"/>
      <c r="W278" s="93"/>
    </row>
    <row r="279">
      <c r="A279" s="31"/>
      <c r="B279" s="94"/>
      <c r="C279" s="94"/>
      <c r="D279" s="94"/>
      <c r="E279" s="94"/>
      <c r="F279" s="94"/>
      <c r="G279" s="100"/>
      <c r="H279" s="100"/>
      <c r="I279" s="101"/>
      <c r="J279" s="101"/>
      <c r="K279" s="96"/>
      <c r="L279" s="96"/>
      <c r="M279" s="96"/>
      <c r="N279" s="97"/>
      <c r="O279" s="97"/>
      <c r="P279" s="97"/>
      <c r="Q279" s="98"/>
      <c r="R279" s="99"/>
      <c r="S279" s="96"/>
      <c r="T279" s="92"/>
      <c r="U279" s="93"/>
      <c r="V279" s="93"/>
      <c r="W279" s="93"/>
    </row>
    <row r="280">
      <c r="A280" s="31"/>
      <c r="B280" s="94"/>
      <c r="C280" s="94"/>
      <c r="D280" s="94"/>
      <c r="E280" s="94"/>
      <c r="F280" s="94"/>
      <c r="G280" s="100"/>
      <c r="H280" s="100"/>
      <c r="I280" s="101"/>
      <c r="J280" s="101"/>
      <c r="K280" s="96"/>
      <c r="L280" s="96"/>
      <c r="M280" s="96"/>
      <c r="N280" s="97"/>
      <c r="O280" s="97"/>
      <c r="P280" s="97"/>
      <c r="Q280" s="98"/>
      <c r="R280" s="99"/>
      <c r="S280" s="96"/>
      <c r="T280" s="92"/>
      <c r="U280" s="93"/>
      <c r="V280" s="93"/>
      <c r="W280" s="93"/>
    </row>
    <row r="281">
      <c r="A281" s="31"/>
      <c r="B281" s="94"/>
      <c r="C281" s="94"/>
      <c r="D281" s="94"/>
      <c r="E281" s="94"/>
      <c r="F281" s="94"/>
      <c r="G281" s="100"/>
      <c r="H281" s="100"/>
      <c r="I281" s="101"/>
      <c r="J281" s="101"/>
      <c r="K281" s="96"/>
      <c r="L281" s="96"/>
      <c r="M281" s="96"/>
      <c r="N281" s="97"/>
      <c r="O281" s="97"/>
      <c r="P281" s="97"/>
      <c r="Q281" s="98"/>
      <c r="R281" s="99"/>
      <c r="S281" s="96"/>
      <c r="T281" s="92"/>
      <c r="U281" s="93"/>
      <c r="V281" s="93"/>
      <c r="W281" s="93"/>
    </row>
    <row r="282">
      <c r="A282" s="31"/>
      <c r="B282" s="94"/>
      <c r="C282" s="94"/>
      <c r="D282" s="94"/>
      <c r="E282" s="94"/>
      <c r="F282" s="94"/>
      <c r="G282" s="100"/>
      <c r="H282" s="100"/>
      <c r="I282" s="101"/>
      <c r="J282" s="101"/>
      <c r="K282" s="96"/>
      <c r="L282" s="96"/>
      <c r="M282" s="96"/>
      <c r="N282" s="97"/>
      <c r="O282" s="97"/>
      <c r="P282" s="97"/>
      <c r="Q282" s="98"/>
      <c r="R282" s="99"/>
      <c r="S282" s="96"/>
      <c r="T282" s="92"/>
      <c r="U282" s="93"/>
      <c r="V282" s="93"/>
      <c r="W282" s="93"/>
    </row>
    <row r="283">
      <c r="A283" s="31"/>
      <c r="B283" s="94"/>
      <c r="C283" s="94"/>
      <c r="D283" s="94"/>
      <c r="E283" s="94"/>
      <c r="F283" s="94"/>
      <c r="G283" s="100"/>
      <c r="H283" s="100"/>
      <c r="I283" s="101"/>
      <c r="J283" s="101"/>
      <c r="K283" s="96"/>
      <c r="L283" s="96"/>
      <c r="M283" s="96"/>
      <c r="N283" s="97"/>
      <c r="O283" s="97"/>
      <c r="P283" s="97"/>
      <c r="Q283" s="98"/>
      <c r="R283" s="99"/>
      <c r="S283" s="96"/>
      <c r="T283" s="92"/>
      <c r="U283" s="93"/>
      <c r="V283" s="93"/>
      <c r="W283" s="93"/>
    </row>
    <row r="284">
      <c r="A284" s="31"/>
      <c r="B284" s="94"/>
      <c r="C284" s="94"/>
      <c r="D284" s="94"/>
      <c r="E284" s="94"/>
      <c r="F284" s="94"/>
      <c r="G284" s="100"/>
      <c r="H284" s="100"/>
      <c r="I284" s="101"/>
      <c r="J284" s="101"/>
      <c r="K284" s="96"/>
      <c r="L284" s="96"/>
      <c r="M284" s="96"/>
      <c r="N284" s="97"/>
      <c r="O284" s="97"/>
      <c r="P284" s="97"/>
      <c r="Q284" s="98"/>
      <c r="R284" s="99"/>
      <c r="S284" s="96"/>
      <c r="T284" s="92"/>
      <c r="U284" s="93"/>
      <c r="V284" s="93"/>
      <c r="W284" s="93"/>
    </row>
    <row r="285">
      <c r="A285" s="31"/>
      <c r="B285" s="94"/>
      <c r="C285" s="94"/>
      <c r="D285" s="94"/>
      <c r="E285" s="94"/>
      <c r="F285" s="94"/>
      <c r="G285" s="100"/>
      <c r="H285" s="100"/>
      <c r="I285" s="101"/>
      <c r="J285" s="101"/>
      <c r="K285" s="96"/>
      <c r="L285" s="96"/>
      <c r="M285" s="96"/>
      <c r="N285" s="97"/>
      <c r="O285" s="97"/>
      <c r="P285" s="97"/>
      <c r="Q285" s="98"/>
      <c r="R285" s="99"/>
      <c r="S285" s="96"/>
      <c r="T285" s="92"/>
      <c r="U285" s="93"/>
      <c r="V285" s="93"/>
      <c r="W285" s="93"/>
    </row>
    <row r="286">
      <c r="A286" s="31"/>
      <c r="B286" s="94"/>
      <c r="C286" s="94"/>
      <c r="D286" s="94"/>
      <c r="E286" s="94"/>
      <c r="F286" s="94"/>
      <c r="G286" s="100"/>
      <c r="H286" s="100"/>
      <c r="I286" s="101"/>
      <c r="J286" s="101"/>
      <c r="K286" s="96"/>
      <c r="L286" s="96"/>
      <c r="M286" s="96"/>
      <c r="N286" s="97"/>
      <c r="O286" s="97"/>
      <c r="P286" s="97"/>
      <c r="Q286" s="98"/>
      <c r="R286" s="99"/>
      <c r="S286" s="96"/>
      <c r="T286" s="92"/>
      <c r="U286" s="93"/>
      <c r="V286" s="93"/>
      <c r="W286" s="93"/>
    </row>
    <row r="287">
      <c r="A287" s="31"/>
      <c r="B287" s="94"/>
      <c r="C287" s="94"/>
      <c r="D287" s="94"/>
      <c r="E287" s="94"/>
      <c r="F287" s="94"/>
      <c r="G287" s="100"/>
      <c r="H287" s="100"/>
      <c r="I287" s="101"/>
      <c r="J287" s="101"/>
      <c r="K287" s="96"/>
      <c r="L287" s="96"/>
      <c r="M287" s="96"/>
      <c r="N287" s="97"/>
      <c r="O287" s="97"/>
      <c r="P287" s="97"/>
      <c r="Q287" s="98"/>
      <c r="R287" s="99"/>
      <c r="S287" s="96"/>
      <c r="T287" s="92"/>
      <c r="U287" s="93"/>
      <c r="V287" s="93"/>
      <c r="W287" s="93"/>
    </row>
    <row r="288">
      <c r="A288" s="31"/>
      <c r="B288" s="94"/>
      <c r="C288" s="94"/>
      <c r="D288" s="94"/>
      <c r="E288" s="94"/>
      <c r="F288" s="94"/>
      <c r="G288" s="100"/>
      <c r="H288" s="100"/>
      <c r="I288" s="101"/>
      <c r="J288" s="101"/>
      <c r="K288" s="96"/>
      <c r="L288" s="96"/>
      <c r="M288" s="96"/>
      <c r="N288" s="97"/>
      <c r="O288" s="97"/>
      <c r="P288" s="97"/>
      <c r="Q288" s="98"/>
      <c r="R288" s="99"/>
      <c r="S288" s="96"/>
      <c r="T288" s="92"/>
      <c r="U288" s="93"/>
      <c r="V288" s="93"/>
      <c r="W288" s="93"/>
    </row>
    <row r="289">
      <c r="A289" s="31"/>
      <c r="B289" s="94"/>
      <c r="C289" s="94"/>
      <c r="D289" s="94"/>
      <c r="E289" s="94"/>
      <c r="F289" s="94"/>
      <c r="G289" s="100"/>
      <c r="H289" s="100"/>
      <c r="I289" s="101"/>
      <c r="J289" s="101"/>
      <c r="K289" s="96"/>
      <c r="L289" s="96"/>
      <c r="M289" s="96"/>
      <c r="N289" s="97"/>
      <c r="O289" s="97"/>
      <c r="P289" s="97"/>
      <c r="Q289" s="98"/>
      <c r="R289" s="99"/>
      <c r="S289" s="96"/>
      <c r="T289" s="92"/>
      <c r="U289" s="93"/>
      <c r="V289" s="93"/>
      <c r="W289" s="93"/>
    </row>
    <row r="290">
      <c r="A290" s="31"/>
      <c r="B290" s="94"/>
      <c r="C290" s="94"/>
      <c r="D290" s="94"/>
      <c r="E290" s="94"/>
      <c r="F290" s="94"/>
      <c r="G290" s="100"/>
      <c r="H290" s="100"/>
      <c r="I290" s="101"/>
      <c r="J290" s="101"/>
      <c r="K290" s="96"/>
      <c r="L290" s="96"/>
      <c r="M290" s="96"/>
      <c r="N290" s="97"/>
      <c r="O290" s="97"/>
      <c r="P290" s="97"/>
      <c r="Q290" s="98"/>
      <c r="R290" s="99"/>
      <c r="S290" s="96"/>
      <c r="T290" s="92"/>
      <c r="U290" s="93"/>
      <c r="V290" s="93"/>
      <c r="W290" s="93"/>
    </row>
    <row r="291">
      <c r="A291" s="31"/>
      <c r="B291" s="94"/>
      <c r="C291" s="94"/>
      <c r="D291" s="94"/>
      <c r="E291" s="94"/>
      <c r="F291" s="94"/>
      <c r="G291" s="100"/>
      <c r="H291" s="100"/>
      <c r="I291" s="101"/>
      <c r="J291" s="101"/>
      <c r="K291" s="96"/>
      <c r="L291" s="96"/>
      <c r="M291" s="96"/>
      <c r="N291" s="97"/>
      <c r="O291" s="97"/>
      <c r="P291" s="97"/>
      <c r="Q291" s="98"/>
      <c r="R291" s="99"/>
      <c r="S291" s="96"/>
      <c r="T291" s="92"/>
      <c r="U291" s="93"/>
      <c r="V291" s="93"/>
      <c r="W291" s="93"/>
    </row>
    <row r="292">
      <c r="A292" s="31"/>
      <c r="B292" s="94"/>
      <c r="C292" s="94"/>
      <c r="D292" s="94"/>
      <c r="E292" s="94"/>
      <c r="F292" s="94"/>
      <c r="G292" s="100"/>
      <c r="H292" s="100"/>
      <c r="I292" s="101"/>
      <c r="J292" s="101"/>
      <c r="K292" s="96"/>
      <c r="L292" s="96"/>
      <c r="M292" s="96"/>
      <c r="N292" s="97"/>
      <c r="O292" s="97"/>
      <c r="P292" s="97"/>
      <c r="Q292" s="98"/>
      <c r="R292" s="99"/>
      <c r="S292" s="96"/>
      <c r="T292" s="92"/>
      <c r="U292" s="93"/>
      <c r="V292" s="93"/>
      <c r="W292" s="93"/>
    </row>
    <row r="293">
      <c r="A293" s="31"/>
      <c r="B293" s="94"/>
      <c r="C293" s="94"/>
      <c r="D293" s="94"/>
      <c r="E293" s="94"/>
      <c r="F293" s="94"/>
      <c r="G293" s="100"/>
      <c r="H293" s="100"/>
      <c r="I293" s="101"/>
      <c r="J293" s="101"/>
      <c r="K293" s="96"/>
      <c r="L293" s="96"/>
      <c r="M293" s="96"/>
      <c r="N293" s="97"/>
      <c r="O293" s="97"/>
      <c r="P293" s="97"/>
      <c r="Q293" s="98"/>
      <c r="R293" s="99"/>
      <c r="S293" s="96"/>
      <c r="T293" s="92"/>
      <c r="U293" s="93"/>
      <c r="V293" s="93"/>
      <c r="W293" s="93"/>
    </row>
    <row r="294">
      <c r="A294" s="31"/>
      <c r="B294" s="94"/>
      <c r="C294" s="94"/>
      <c r="D294" s="94"/>
      <c r="E294" s="94"/>
      <c r="F294" s="94"/>
      <c r="G294" s="100"/>
      <c r="H294" s="100"/>
      <c r="I294" s="101"/>
      <c r="J294" s="101"/>
      <c r="K294" s="96"/>
      <c r="L294" s="96"/>
      <c r="M294" s="96"/>
      <c r="N294" s="97"/>
      <c r="O294" s="97"/>
      <c r="P294" s="97"/>
      <c r="Q294" s="98"/>
      <c r="R294" s="99"/>
      <c r="S294" s="96"/>
      <c r="T294" s="92"/>
      <c r="U294" s="93"/>
      <c r="V294" s="93"/>
      <c r="W294" s="93"/>
    </row>
    <row r="295">
      <c r="A295" s="31"/>
      <c r="B295" s="94"/>
      <c r="C295" s="94"/>
      <c r="D295" s="94"/>
      <c r="E295" s="94"/>
      <c r="F295" s="94"/>
      <c r="G295" s="100"/>
      <c r="H295" s="100"/>
      <c r="I295" s="101"/>
      <c r="J295" s="101"/>
      <c r="K295" s="96"/>
      <c r="L295" s="96"/>
      <c r="M295" s="96"/>
      <c r="N295" s="97"/>
      <c r="O295" s="97"/>
      <c r="P295" s="97"/>
      <c r="Q295" s="98"/>
      <c r="R295" s="99"/>
      <c r="S295" s="96"/>
      <c r="T295" s="92"/>
      <c r="U295" s="93"/>
      <c r="V295" s="93"/>
      <c r="W295" s="93"/>
    </row>
    <row r="296">
      <c r="A296" s="31"/>
      <c r="B296" s="94"/>
      <c r="C296" s="94"/>
      <c r="D296" s="94"/>
      <c r="E296" s="94"/>
      <c r="F296" s="94"/>
      <c r="G296" s="100"/>
      <c r="H296" s="100"/>
      <c r="I296" s="101"/>
      <c r="J296" s="101"/>
      <c r="K296" s="96"/>
      <c r="L296" s="96"/>
      <c r="M296" s="96"/>
      <c r="N296" s="97"/>
      <c r="O296" s="97"/>
      <c r="P296" s="97"/>
      <c r="Q296" s="98"/>
      <c r="R296" s="99"/>
      <c r="S296" s="96"/>
      <c r="T296" s="92"/>
      <c r="U296" s="93"/>
      <c r="V296" s="93"/>
      <c r="W296" s="93"/>
    </row>
    <row r="297">
      <c r="A297" s="31"/>
      <c r="B297" s="94"/>
      <c r="C297" s="94"/>
      <c r="D297" s="94"/>
      <c r="E297" s="94"/>
      <c r="F297" s="94"/>
      <c r="G297" s="100"/>
      <c r="H297" s="100"/>
      <c r="I297" s="101"/>
      <c r="J297" s="101"/>
      <c r="K297" s="96"/>
      <c r="L297" s="96"/>
      <c r="M297" s="96"/>
      <c r="N297" s="97"/>
      <c r="O297" s="97"/>
      <c r="P297" s="97"/>
      <c r="Q297" s="98"/>
      <c r="R297" s="99"/>
      <c r="S297" s="96"/>
      <c r="T297" s="92"/>
      <c r="U297" s="93"/>
      <c r="V297" s="93"/>
      <c r="W297" s="93"/>
    </row>
    <row r="298">
      <c r="A298" s="31"/>
      <c r="B298" s="94"/>
      <c r="C298" s="94"/>
      <c r="D298" s="94"/>
      <c r="E298" s="94"/>
      <c r="F298" s="94"/>
      <c r="G298" s="100"/>
      <c r="H298" s="100"/>
      <c r="I298" s="101"/>
      <c r="J298" s="101"/>
      <c r="K298" s="96"/>
      <c r="L298" s="96"/>
      <c r="M298" s="96"/>
      <c r="N298" s="97"/>
      <c r="O298" s="97"/>
      <c r="P298" s="97"/>
      <c r="Q298" s="98"/>
      <c r="R298" s="99"/>
      <c r="S298" s="96"/>
      <c r="T298" s="92"/>
      <c r="U298" s="93"/>
      <c r="V298" s="93"/>
      <c r="W298" s="93"/>
    </row>
    <row r="299">
      <c r="A299" s="31"/>
      <c r="B299" s="94"/>
      <c r="C299" s="94"/>
      <c r="D299" s="94"/>
      <c r="E299" s="94"/>
      <c r="F299" s="94"/>
      <c r="G299" s="100"/>
      <c r="H299" s="100"/>
      <c r="I299" s="101"/>
      <c r="J299" s="101"/>
      <c r="K299" s="96"/>
      <c r="L299" s="96"/>
      <c r="M299" s="96"/>
      <c r="N299" s="97"/>
      <c r="O299" s="97"/>
      <c r="P299" s="97"/>
      <c r="Q299" s="98"/>
      <c r="R299" s="99"/>
      <c r="S299" s="96"/>
      <c r="T299" s="92"/>
      <c r="U299" s="93"/>
      <c r="V299" s="93"/>
      <c r="W299" s="93"/>
    </row>
    <row r="300">
      <c r="A300" s="31"/>
      <c r="B300" s="94"/>
      <c r="C300" s="94"/>
      <c r="D300" s="94"/>
      <c r="E300" s="94"/>
      <c r="F300" s="94"/>
      <c r="G300" s="100"/>
      <c r="H300" s="100"/>
      <c r="I300" s="101"/>
      <c r="J300" s="101"/>
      <c r="K300" s="96"/>
      <c r="L300" s="96"/>
      <c r="M300" s="96"/>
      <c r="N300" s="97"/>
      <c r="O300" s="97"/>
      <c r="P300" s="97"/>
      <c r="Q300" s="98"/>
      <c r="R300" s="99"/>
      <c r="S300" s="96"/>
      <c r="T300" s="92"/>
      <c r="U300" s="93"/>
      <c r="V300" s="93"/>
      <c r="W300" s="93"/>
    </row>
    <row r="301">
      <c r="A301" s="31"/>
      <c r="B301" s="94"/>
      <c r="C301" s="94"/>
      <c r="D301" s="94"/>
      <c r="E301" s="94"/>
      <c r="F301" s="94"/>
      <c r="G301" s="100"/>
      <c r="H301" s="100"/>
      <c r="I301" s="101"/>
      <c r="J301" s="101"/>
      <c r="K301" s="96"/>
      <c r="L301" s="96"/>
      <c r="M301" s="96"/>
      <c r="N301" s="97"/>
      <c r="O301" s="97"/>
      <c r="P301" s="97"/>
      <c r="Q301" s="98"/>
      <c r="R301" s="99"/>
      <c r="S301" s="96"/>
      <c r="T301" s="92"/>
      <c r="U301" s="93"/>
      <c r="V301" s="93"/>
      <c r="W301" s="93"/>
    </row>
    <row r="302">
      <c r="A302" s="31"/>
      <c r="B302" s="94"/>
      <c r="C302" s="94"/>
      <c r="D302" s="94"/>
      <c r="E302" s="94"/>
      <c r="F302" s="94"/>
      <c r="G302" s="100"/>
      <c r="H302" s="100"/>
      <c r="I302" s="101"/>
      <c r="J302" s="101"/>
      <c r="K302" s="96"/>
      <c r="L302" s="96"/>
      <c r="M302" s="96"/>
      <c r="N302" s="97"/>
      <c r="O302" s="97"/>
      <c r="P302" s="97"/>
      <c r="Q302" s="98"/>
      <c r="R302" s="99"/>
      <c r="S302" s="96"/>
      <c r="T302" s="92"/>
      <c r="U302" s="93"/>
      <c r="V302" s="93"/>
      <c r="W302" s="93"/>
    </row>
    <row r="303">
      <c r="A303" s="31"/>
      <c r="B303" s="94"/>
      <c r="C303" s="94"/>
      <c r="D303" s="94"/>
      <c r="E303" s="94"/>
      <c r="F303" s="94"/>
      <c r="G303" s="100"/>
      <c r="H303" s="100"/>
      <c r="I303" s="101"/>
      <c r="J303" s="101"/>
      <c r="K303" s="96"/>
      <c r="L303" s="96"/>
      <c r="M303" s="96"/>
      <c r="N303" s="97"/>
      <c r="O303" s="97"/>
      <c r="P303" s="97"/>
      <c r="Q303" s="98"/>
      <c r="R303" s="99"/>
      <c r="S303" s="96"/>
      <c r="T303" s="92"/>
      <c r="U303" s="93"/>
      <c r="V303" s="93"/>
      <c r="W303" s="93"/>
    </row>
    <row r="304">
      <c r="A304" s="31"/>
      <c r="B304" s="94"/>
      <c r="C304" s="94"/>
      <c r="D304" s="94"/>
      <c r="E304" s="94"/>
      <c r="F304" s="94"/>
      <c r="G304" s="100"/>
      <c r="H304" s="100"/>
      <c r="I304" s="101"/>
      <c r="J304" s="101"/>
      <c r="K304" s="96"/>
      <c r="L304" s="96"/>
      <c r="M304" s="96"/>
      <c r="N304" s="97"/>
      <c r="O304" s="97"/>
      <c r="P304" s="97"/>
      <c r="Q304" s="98"/>
      <c r="R304" s="99"/>
      <c r="S304" s="96"/>
      <c r="T304" s="92"/>
      <c r="U304" s="93"/>
      <c r="V304" s="93"/>
      <c r="W304" s="93"/>
    </row>
    <row r="305">
      <c r="A305" s="31"/>
      <c r="B305" s="94"/>
      <c r="C305" s="94"/>
      <c r="D305" s="94"/>
      <c r="E305" s="94"/>
      <c r="F305" s="94"/>
      <c r="G305" s="100"/>
      <c r="H305" s="100"/>
      <c r="I305" s="101"/>
      <c r="J305" s="101"/>
      <c r="K305" s="96"/>
      <c r="L305" s="96"/>
      <c r="M305" s="96"/>
      <c r="N305" s="97"/>
      <c r="O305" s="97"/>
      <c r="P305" s="97"/>
      <c r="Q305" s="98"/>
      <c r="R305" s="99"/>
      <c r="S305" s="96"/>
      <c r="T305" s="92"/>
      <c r="U305" s="93"/>
      <c r="V305" s="93"/>
      <c r="W305" s="93"/>
    </row>
    <row r="306">
      <c r="A306" s="31"/>
      <c r="B306" s="94"/>
      <c r="C306" s="94"/>
      <c r="D306" s="94"/>
      <c r="E306" s="94"/>
      <c r="F306" s="94"/>
      <c r="G306" s="100"/>
      <c r="H306" s="100"/>
      <c r="I306" s="101"/>
      <c r="J306" s="101"/>
      <c r="K306" s="96"/>
      <c r="L306" s="96"/>
      <c r="M306" s="96"/>
      <c r="N306" s="97"/>
      <c r="O306" s="97"/>
      <c r="P306" s="97"/>
      <c r="Q306" s="98"/>
      <c r="R306" s="99"/>
      <c r="S306" s="96"/>
      <c r="T306" s="92"/>
      <c r="U306" s="93"/>
      <c r="V306" s="93"/>
      <c r="W306" s="93"/>
    </row>
    <row r="307">
      <c r="A307" s="31"/>
      <c r="B307" s="94"/>
      <c r="C307" s="94"/>
      <c r="D307" s="94"/>
      <c r="E307" s="94"/>
      <c r="F307" s="94"/>
      <c r="G307" s="100"/>
      <c r="H307" s="100"/>
      <c r="I307" s="101"/>
      <c r="J307" s="101"/>
      <c r="K307" s="96"/>
      <c r="L307" s="96"/>
      <c r="M307" s="96"/>
      <c r="N307" s="97"/>
      <c r="O307" s="97"/>
      <c r="P307" s="97"/>
      <c r="Q307" s="98"/>
      <c r="R307" s="99"/>
      <c r="S307" s="96"/>
      <c r="T307" s="92"/>
      <c r="U307" s="93"/>
      <c r="V307" s="93"/>
      <c r="W307" s="93"/>
    </row>
    <row r="308">
      <c r="A308" s="31"/>
      <c r="B308" s="94"/>
      <c r="C308" s="94"/>
      <c r="D308" s="94"/>
      <c r="E308" s="94"/>
      <c r="F308" s="94"/>
      <c r="G308" s="100"/>
      <c r="H308" s="100"/>
      <c r="I308" s="101"/>
      <c r="J308" s="101"/>
      <c r="K308" s="96"/>
      <c r="L308" s="96"/>
      <c r="M308" s="96"/>
      <c r="N308" s="97"/>
      <c r="O308" s="97"/>
      <c r="P308" s="97"/>
      <c r="Q308" s="98"/>
      <c r="R308" s="99"/>
      <c r="S308" s="96"/>
      <c r="T308" s="92"/>
      <c r="U308" s="93"/>
      <c r="V308" s="93"/>
      <c r="W308" s="93"/>
    </row>
    <row r="309">
      <c r="A309" s="31"/>
      <c r="B309" s="94"/>
      <c r="C309" s="94"/>
      <c r="D309" s="94"/>
      <c r="E309" s="94"/>
      <c r="F309" s="94"/>
      <c r="G309" s="100"/>
      <c r="H309" s="100"/>
      <c r="I309" s="101"/>
      <c r="J309" s="101"/>
      <c r="K309" s="96"/>
      <c r="L309" s="96"/>
      <c r="M309" s="96"/>
      <c r="N309" s="97"/>
      <c r="O309" s="97"/>
      <c r="P309" s="97"/>
      <c r="Q309" s="98"/>
      <c r="R309" s="99"/>
      <c r="S309" s="96"/>
      <c r="T309" s="92"/>
      <c r="U309" s="93"/>
      <c r="V309" s="93"/>
      <c r="W309" s="93"/>
    </row>
    <row r="310">
      <c r="A310" s="31"/>
      <c r="B310" s="94"/>
      <c r="C310" s="94"/>
      <c r="D310" s="94"/>
      <c r="E310" s="94"/>
      <c r="F310" s="94"/>
      <c r="G310" s="100"/>
      <c r="H310" s="100"/>
      <c r="I310" s="101"/>
      <c r="J310" s="101"/>
      <c r="K310" s="96"/>
      <c r="L310" s="96"/>
      <c r="M310" s="96"/>
      <c r="N310" s="97"/>
      <c r="O310" s="97"/>
      <c r="P310" s="97"/>
      <c r="Q310" s="98"/>
      <c r="R310" s="99"/>
      <c r="S310" s="96"/>
      <c r="T310" s="92"/>
      <c r="U310" s="93"/>
      <c r="V310" s="93"/>
      <c r="W310" s="93"/>
    </row>
    <row r="311">
      <c r="A311" s="31"/>
      <c r="B311" s="94"/>
      <c r="C311" s="94"/>
      <c r="D311" s="94"/>
      <c r="E311" s="94"/>
      <c r="F311" s="94"/>
      <c r="G311" s="100"/>
      <c r="H311" s="100"/>
      <c r="I311" s="101"/>
      <c r="J311" s="101"/>
      <c r="K311" s="96"/>
      <c r="L311" s="96"/>
      <c r="M311" s="96"/>
      <c r="N311" s="97"/>
      <c r="O311" s="97"/>
      <c r="P311" s="97"/>
      <c r="Q311" s="98"/>
      <c r="R311" s="99"/>
      <c r="S311" s="96"/>
      <c r="T311" s="92"/>
      <c r="U311" s="93"/>
      <c r="V311" s="93"/>
      <c r="W311" s="93"/>
    </row>
    <row r="312">
      <c r="A312" s="31"/>
      <c r="B312" s="94"/>
      <c r="C312" s="94"/>
      <c r="D312" s="94"/>
      <c r="E312" s="94"/>
      <c r="F312" s="94"/>
      <c r="G312" s="100"/>
      <c r="H312" s="100"/>
      <c r="I312" s="101"/>
      <c r="J312" s="101"/>
      <c r="K312" s="96"/>
      <c r="L312" s="96"/>
      <c r="M312" s="96"/>
      <c r="N312" s="97"/>
      <c r="O312" s="97"/>
      <c r="P312" s="97"/>
      <c r="Q312" s="98"/>
      <c r="R312" s="99"/>
      <c r="S312" s="96"/>
      <c r="T312" s="92"/>
      <c r="U312" s="93"/>
      <c r="V312" s="93"/>
      <c r="W312" s="93"/>
    </row>
    <row r="313">
      <c r="A313" s="31"/>
      <c r="B313" s="94"/>
      <c r="C313" s="94"/>
      <c r="D313" s="94"/>
      <c r="E313" s="94"/>
      <c r="F313" s="94"/>
      <c r="G313" s="100"/>
      <c r="H313" s="100"/>
      <c r="I313" s="101"/>
      <c r="J313" s="101"/>
      <c r="K313" s="96"/>
      <c r="L313" s="96"/>
      <c r="M313" s="96"/>
      <c r="N313" s="97"/>
      <c r="O313" s="97"/>
      <c r="P313" s="97"/>
      <c r="Q313" s="98"/>
      <c r="R313" s="99"/>
      <c r="S313" s="96"/>
      <c r="T313" s="92"/>
      <c r="U313" s="93"/>
      <c r="V313" s="93"/>
      <c r="W313" s="93"/>
    </row>
    <row r="314">
      <c r="A314" s="31"/>
      <c r="B314" s="94"/>
      <c r="C314" s="94"/>
      <c r="D314" s="94"/>
      <c r="E314" s="94"/>
      <c r="F314" s="94"/>
      <c r="G314" s="100"/>
      <c r="H314" s="100"/>
      <c r="I314" s="101"/>
      <c r="J314" s="101"/>
      <c r="K314" s="96"/>
      <c r="L314" s="96"/>
      <c r="M314" s="96"/>
      <c r="N314" s="97"/>
      <c r="O314" s="97"/>
      <c r="P314" s="97"/>
      <c r="Q314" s="98"/>
      <c r="R314" s="99"/>
      <c r="S314" s="96"/>
      <c r="T314" s="92"/>
      <c r="U314" s="93"/>
      <c r="V314" s="93"/>
      <c r="W314" s="93"/>
    </row>
    <row r="315">
      <c r="A315" s="31"/>
      <c r="B315" s="94"/>
      <c r="C315" s="94"/>
      <c r="D315" s="94"/>
      <c r="E315" s="94"/>
      <c r="F315" s="94"/>
      <c r="G315" s="100"/>
      <c r="H315" s="100"/>
      <c r="I315" s="101"/>
      <c r="J315" s="101"/>
      <c r="K315" s="96"/>
      <c r="L315" s="96"/>
      <c r="M315" s="96"/>
      <c r="N315" s="97"/>
      <c r="O315" s="97"/>
      <c r="P315" s="97"/>
      <c r="Q315" s="98"/>
      <c r="R315" s="99"/>
      <c r="S315" s="96"/>
      <c r="T315" s="92"/>
      <c r="U315" s="93"/>
      <c r="V315" s="93"/>
      <c r="W315" s="93"/>
    </row>
    <row r="316">
      <c r="A316" s="31"/>
      <c r="B316" s="94"/>
      <c r="C316" s="94"/>
      <c r="D316" s="94"/>
      <c r="E316" s="94"/>
      <c r="F316" s="94"/>
      <c r="G316" s="100"/>
      <c r="H316" s="100"/>
      <c r="I316" s="101"/>
      <c r="J316" s="101"/>
      <c r="K316" s="96"/>
      <c r="L316" s="96"/>
      <c r="M316" s="96"/>
      <c r="N316" s="97"/>
      <c r="O316" s="97"/>
      <c r="P316" s="97"/>
      <c r="Q316" s="98"/>
      <c r="R316" s="99"/>
      <c r="S316" s="96"/>
      <c r="T316" s="92"/>
      <c r="U316" s="93"/>
      <c r="V316" s="93"/>
      <c r="W316" s="93"/>
    </row>
    <row r="317">
      <c r="A317" s="31"/>
      <c r="B317" s="94"/>
      <c r="C317" s="94"/>
      <c r="D317" s="94"/>
      <c r="E317" s="94"/>
      <c r="F317" s="94"/>
      <c r="G317" s="100"/>
      <c r="H317" s="100"/>
      <c r="I317" s="101"/>
      <c r="J317" s="101"/>
      <c r="K317" s="96"/>
      <c r="L317" s="96"/>
      <c r="M317" s="96"/>
      <c r="N317" s="97"/>
      <c r="O317" s="97"/>
      <c r="P317" s="97"/>
      <c r="Q317" s="98"/>
      <c r="R317" s="99"/>
      <c r="S317" s="96"/>
      <c r="T317" s="92"/>
      <c r="U317" s="93"/>
      <c r="V317" s="93"/>
      <c r="W317" s="93"/>
    </row>
    <row r="318">
      <c r="A318" s="31"/>
      <c r="B318" s="94"/>
      <c r="C318" s="94"/>
      <c r="D318" s="94"/>
      <c r="E318" s="94"/>
      <c r="F318" s="94"/>
      <c r="G318" s="100"/>
      <c r="H318" s="100"/>
      <c r="I318" s="101"/>
      <c r="J318" s="101"/>
      <c r="K318" s="96"/>
      <c r="L318" s="96"/>
      <c r="M318" s="96"/>
      <c r="N318" s="97"/>
      <c r="O318" s="97"/>
      <c r="P318" s="97"/>
      <c r="Q318" s="98"/>
      <c r="R318" s="99"/>
      <c r="S318" s="96"/>
      <c r="T318" s="92"/>
      <c r="U318" s="93"/>
      <c r="V318" s="93"/>
      <c r="W318" s="93"/>
    </row>
    <row r="319">
      <c r="A319" s="31"/>
      <c r="B319" s="94"/>
      <c r="C319" s="94"/>
      <c r="D319" s="94"/>
      <c r="E319" s="94"/>
      <c r="F319" s="94"/>
      <c r="G319" s="100"/>
      <c r="H319" s="100"/>
      <c r="I319" s="101"/>
      <c r="J319" s="101"/>
      <c r="K319" s="96"/>
      <c r="L319" s="96"/>
      <c r="M319" s="96"/>
      <c r="N319" s="97"/>
      <c r="O319" s="97"/>
      <c r="P319" s="97"/>
      <c r="Q319" s="98"/>
      <c r="R319" s="99"/>
      <c r="S319" s="96"/>
      <c r="T319" s="92"/>
      <c r="U319" s="93"/>
      <c r="V319" s="93"/>
      <c r="W319" s="93"/>
    </row>
    <row r="320">
      <c r="A320" s="31"/>
      <c r="B320" s="94"/>
      <c r="C320" s="94"/>
      <c r="D320" s="94"/>
      <c r="E320" s="94"/>
      <c r="F320" s="94"/>
      <c r="G320" s="100"/>
      <c r="H320" s="100"/>
      <c r="I320" s="101"/>
      <c r="J320" s="101"/>
      <c r="K320" s="96"/>
      <c r="L320" s="96"/>
      <c r="M320" s="96"/>
      <c r="N320" s="97"/>
      <c r="O320" s="97"/>
      <c r="P320" s="97"/>
      <c r="Q320" s="98"/>
      <c r="R320" s="99"/>
      <c r="S320" s="96"/>
      <c r="T320" s="92"/>
      <c r="U320" s="93"/>
      <c r="V320" s="93"/>
      <c r="W320" s="93"/>
    </row>
    <row r="321">
      <c r="A321" s="31"/>
      <c r="B321" s="94"/>
      <c r="C321" s="94"/>
      <c r="D321" s="94"/>
      <c r="E321" s="94"/>
      <c r="F321" s="94"/>
      <c r="G321" s="100"/>
      <c r="H321" s="100"/>
      <c r="I321" s="101"/>
      <c r="J321" s="101"/>
      <c r="K321" s="96"/>
      <c r="L321" s="96"/>
      <c r="M321" s="96"/>
      <c r="N321" s="97"/>
      <c r="O321" s="97"/>
      <c r="P321" s="97"/>
      <c r="Q321" s="98"/>
      <c r="R321" s="99"/>
      <c r="S321" s="96"/>
      <c r="T321" s="92"/>
      <c r="U321" s="93"/>
      <c r="V321" s="93"/>
      <c r="W321" s="93"/>
    </row>
    <row r="322">
      <c r="A322" s="31"/>
      <c r="B322" s="94"/>
      <c r="C322" s="94"/>
      <c r="D322" s="94"/>
      <c r="E322" s="94"/>
      <c r="F322" s="94"/>
      <c r="G322" s="100"/>
      <c r="H322" s="100"/>
      <c r="I322" s="101"/>
      <c r="J322" s="101"/>
      <c r="K322" s="96"/>
      <c r="L322" s="96"/>
      <c r="M322" s="96"/>
      <c r="N322" s="97"/>
      <c r="O322" s="97"/>
      <c r="P322" s="97"/>
      <c r="Q322" s="98"/>
      <c r="R322" s="99"/>
      <c r="S322" s="96"/>
      <c r="T322" s="92"/>
      <c r="U322" s="93"/>
      <c r="V322" s="93"/>
      <c r="W322" s="93"/>
    </row>
    <row r="323">
      <c r="A323" s="31"/>
      <c r="B323" s="94"/>
      <c r="C323" s="94"/>
      <c r="D323" s="94"/>
      <c r="E323" s="94"/>
      <c r="F323" s="94"/>
      <c r="G323" s="100"/>
      <c r="H323" s="100"/>
      <c r="I323" s="101"/>
      <c r="J323" s="101"/>
      <c r="K323" s="96"/>
      <c r="L323" s="96"/>
      <c r="M323" s="96"/>
      <c r="N323" s="97"/>
      <c r="O323" s="97"/>
      <c r="P323" s="97"/>
      <c r="Q323" s="98"/>
      <c r="R323" s="99"/>
      <c r="S323" s="96"/>
      <c r="T323" s="92"/>
      <c r="U323" s="93"/>
      <c r="V323" s="93"/>
      <c r="W323" s="93"/>
    </row>
    <row r="324">
      <c r="A324" s="31"/>
      <c r="B324" s="94"/>
      <c r="C324" s="94"/>
      <c r="D324" s="94"/>
      <c r="E324" s="94"/>
      <c r="F324" s="94"/>
      <c r="G324" s="100"/>
      <c r="H324" s="100"/>
      <c r="I324" s="101"/>
      <c r="J324" s="101"/>
      <c r="K324" s="96"/>
      <c r="L324" s="96"/>
      <c r="M324" s="96"/>
      <c r="N324" s="97"/>
      <c r="O324" s="97"/>
      <c r="P324" s="97"/>
      <c r="Q324" s="98"/>
      <c r="R324" s="99"/>
      <c r="S324" s="96"/>
      <c r="T324" s="92"/>
      <c r="U324" s="93"/>
      <c r="V324" s="93"/>
      <c r="W324" s="93"/>
    </row>
    <row r="325">
      <c r="A325" s="31"/>
      <c r="B325" s="94"/>
      <c r="C325" s="94"/>
      <c r="D325" s="94"/>
      <c r="E325" s="94"/>
      <c r="F325" s="94"/>
      <c r="G325" s="100"/>
      <c r="H325" s="100"/>
      <c r="I325" s="101"/>
      <c r="J325" s="101"/>
      <c r="K325" s="96"/>
      <c r="L325" s="96"/>
      <c r="M325" s="96"/>
      <c r="N325" s="97"/>
      <c r="O325" s="97"/>
      <c r="P325" s="97"/>
      <c r="Q325" s="98"/>
      <c r="R325" s="99"/>
      <c r="S325" s="96"/>
      <c r="T325" s="92"/>
      <c r="U325" s="93"/>
      <c r="V325" s="93"/>
      <c r="W325" s="93"/>
    </row>
    <row r="326">
      <c r="A326" s="31"/>
      <c r="B326" s="94"/>
      <c r="C326" s="94"/>
      <c r="D326" s="94"/>
      <c r="E326" s="94"/>
      <c r="F326" s="94"/>
      <c r="G326" s="100"/>
      <c r="H326" s="100"/>
      <c r="I326" s="101"/>
      <c r="J326" s="101"/>
      <c r="K326" s="96"/>
      <c r="L326" s="96"/>
      <c r="M326" s="96"/>
      <c r="N326" s="97"/>
      <c r="O326" s="97"/>
      <c r="P326" s="97"/>
      <c r="Q326" s="98"/>
      <c r="R326" s="99"/>
      <c r="S326" s="96"/>
      <c r="T326" s="92"/>
      <c r="U326" s="93"/>
      <c r="V326" s="93"/>
      <c r="W326" s="93"/>
    </row>
    <row r="327">
      <c r="A327" s="31"/>
      <c r="B327" s="94"/>
      <c r="C327" s="94"/>
      <c r="D327" s="94"/>
      <c r="E327" s="94"/>
      <c r="F327" s="94"/>
      <c r="G327" s="100"/>
      <c r="H327" s="100"/>
      <c r="I327" s="101"/>
      <c r="J327" s="101"/>
      <c r="K327" s="96"/>
      <c r="L327" s="96"/>
      <c r="M327" s="96"/>
      <c r="N327" s="97"/>
      <c r="O327" s="97"/>
      <c r="P327" s="97"/>
      <c r="Q327" s="98"/>
      <c r="R327" s="99"/>
      <c r="S327" s="96"/>
      <c r="T327" s="92"/>
      <c r="U327" s="93"/>
      <c r="V327" s="93"/>
      <c r="W327" s="93"/>
    </row>
    <row r="328">
      <c r="A328" s="31"/>
      <c r="B328" s="94"/>
      <c r="C328" s="94"/>
      <c r="D328" s="94"/>
      <c r="E328" s="94"/>
      <c r="F328" s="94"/>
      <c r="G328" s="100"/>
      <c r="H328" s="100"/>
      <c r="I328" s="101"/>
      <c r="J328" s="101"/>
      <c r="K328" s="96"/>
      <c r="L328" s="96"/>
      <c r="M328" s="96"/>
      <c r="N328" s="97"/>
      <c r="O328" s="97"/>
      <c r="P328" s="97"/>
      <c r="Q328" s="98"/>
      <c r="R328" s="99"/>
      <c r="S328" s="96"/>
      <c r="T328" s="92"/>
      <c r="U328" s="93"/>
      <c r="V328" s="93"/>
      <c r="W328" s="93"/>
    </row>
    <row r="329">
      <c r="A329" s="31"/>
      <c r="B329" s="94"/>
      <c r="C329" s="94"/>
      <c r="D329" s="94"/>
      <c r="E329" s="94"/>
      <c r="F329" s="94"/>
      <c r="G329" s="100"/>
      <c r="H329" s="100"/>
      <c r="I329" s="101"/>
      <c r="J329" s="101"/>
      <c r="K329" s="96"/>
      <c r="L329" s="96"/>
      <c r="M329" s="96"/>
      <c r="N329" s="97"/>
      <c r="O329" s="97"/>
      <c r="P329" s="97"/>
      <c r="Q329" s="98"/>
      <c r="R329" s="99"/>
      <c r="S329" s="96"/>
      <c r="T329" s="92"/>
      <c r="U329" s="93"/>
      <c r="V329" s="93"/>
      <c r="W329" s="93"/>
    </row>
    <row r="330">
      <c r="A330" s="31"/>
      <c r="B330" s="94"/>
      <c r="C330" s="94"/>
      <c r="D330" s="94"/>
      <c r="E330" s="94"/>
      <c r="F330" s="94"/>
      <c r="G330" s="100"/>
      <c r="H330" s="100"/>
      <c r="I330" s="101"/>
      <c r="J330" s="101"/>
      <c r="K330" s="96"/>
      <c r="L330" s="96"/>
      <c r="M330" s="96"/>
      <c r="N330" s="97"/>
      <c r="O330" s="97"/>
      <c r="P330" s="97"/>
      <c r="Q330" s="98"/>
      <c r="R330" s="99"/>
      <c r="S330" s="96"/>
      <c r="T330" s="92"/>
      <c r="U330" s="93"/>
      <c r="V330" s="93"/>
      <c r="W330" s="93"/>
    </row>
    <row r="331">
      <c r="A331" s="31"/>
      <c r="B331" s="94"/>
      <c r="C331" s="94"/>
      <c r="D331" s="94"/>
      <c r="E331" s="94"/>
      <c r="F331" s="94"/>
      <c r="G331" s="100"/>
      <c r="H331" s="100"/>
      <c r="I331" s="101"/>
      <c r="J331" s="101"/>
      <c r="K331" s="96"/>
      <c r="L331" s="96"/>
      <c r="M331" s="96"/>
      <c r="N331" s="97"/>
      <c r="O331" s="97"/>
      <c r="P331" s="97"/>
      <c r="Q331" s="98"/>
      <c r="R331" s="99"/>
      <c r="S331" s="96"/>
      <c r="T331" s="92"/>
      <c r="U331" s="93"/>
      <c r="V331" s="93"/>
      <c r="W331" s="93"/>
    </row>
    <row r="332">
      <c r="A332" s="31"/>
      <c r="B332" s="94"/>
      <c r="C332" s="94"/>
      <c r="D332" s="94"/>
      <c r="E332" s="94"/>
      <c r="F332" s="94"/>
      <c r="G332" s="100"/>
      <c r="H332" s="100"/>
      <c r="I332" s="101"/>
      <c r="J332" s="101"/>
      <c r="K332" s="96"/>
      <c r="L332" s="96"/>
      <c r="M332" s="96"/>
      <c r="N332" s="97"/>
      <c r="O332" s="97"/>
      <c r="P332" s="97"/>
      <c r="Q332" s="98"/>
      <c r="R332" s="99"/>
      <c r="S332" s="96"/>
      <c r="T332" s="92"/>
      <c r="U332" s="93"/>
      <c r="V332" s="93"/>
      <c r="W332" s="93"/>
    </row>
    <row r="333">
      <c r="A333" s="31"/>
      <c r="B333" s="94"/>
      <c r="C333" s="94"/>
      <c r="D333" s="94"/>
      <c r="E333" s="94"/>
      <c r="F333" s="94"/>
      <c r="G333" s="100"/>
      <c r="H333" s="100"/>
      <c r="I333" s="101"/>
      <c r="J333" s="101"/>
      <c r="K333" s="96"/>
      <c r="L333" s="96"/>
      <c r="M333" s="96"/>
      <c r="N333" s="97"/>
      <c r="O333" s="97"/>
      <c r="P333" s="97"/>
      <c r="Q333" s="98"/>
      <c r="R333" s="99"/>
      <c r="S333" s="96"/>
      <c r="T333" s="92"/>
      <c r="U333" s="93"/>
      <c r="V333" s="93"/>
      <c r="W333" s="93"/>
    </row>
    <row r="334">
      <c r="A334" s="31"/>
      <c r="B334" s="94"/>
      <c r="C334" s="94"/>
      <c r="D334" s="94"/>
      <c r="E334" s="94"/>
      <c r="F334" s="94"/>
      <c r="G334" s="100"/>
      <c r="H334" s="100"/>
      <c r="I334" s="101"/>
      <c r="J334" s="101"/>
      <c r="K334" s="96"/>
      <c r="L334" s="96"/>
      <c r="M334" s="96"/>
      <c r="N334" s="97"/>
      <c r="O334" s="97"/>
      <c r="P334" s="97"/>
      <c r="Q334" s="98"/>
      <c r="R334" s="99"/>
      <c r="S334" s="96"/>
      <c r="T334" s="92"/>
      <c r="U334" s="93"/>
      <c r="V334" s="93"/>
      <c r="W334" s="93"/>
    </row>
    <row r="335">
      <c r="A335" s="31"/>
      <c r="B335" s="94"/>
      <c r="C335" s="94"/>
      <c r="D335" s="94"/>
      <c r="E335" s="94"/>
      <c r="F335" s="94"/>
      <c r="G335" s="100"/>
      <c r="H335" s="100"/>
      <c r="I335" s="101"/>
      <c r="J335" s="101"/>
      <c r="K335" s="96"/>
      <c r="L335" s="96"/>
      <c r="M335" s="96"/>
      <c r="N335" s="97"/>
      <c r="O335" s="97"/>
      <c r="P335" s="97"/>
      <c r="Q335" s="98"/>
      <c r="R335" s="99"/>
      <c r="S335" s="96"/>
      <c r="T335" s="92"/>
      <c r="U335" s="93"/>
      <c r="V335" s="93"/>
      <c r="W335" s="93"/>
    </row>
    <row r="336">
      <c r="A336" s="31"/>
      <c r="B336" s="94"/>
      <c r="C336" s="94"/>
      <c r="D336" s="94"/>
      <c r="E336" s="94"/>
      <c r="F336" s="94"/>
      <c r="G336" s="100"/>
      <c r="H336" s="100"/>
      <c r="I336" s="101"/>
      <c r="J336" s="101"/>
      <c r="K336" s="96"/>
      <c r="L336" s="96"/>
      <c r="M336" s="96"/>
      <c r="N336" s="97"/>
      <c r="O336" s="97"/>
      <c r="P336" s="97"/>
      <c r="Q336" s="98"/>
      <c r="R336" s="99"/>
      <c r="S336" s="96"/>
      <c r="T336" s="92"/>
      <c r="U336" s="93"/>
      <c r="V336" s="93"/>
      <c r="W336" s="93"/>
    </row>
    <row r="337">
      <c r="A337" s="31"/>
      <c r="B337" s="94"/>
      <c r="C337" s="94"/>
      <c r="D337" s="94"/>
      <c r="E337" s="94"/>
      <c r="F337" s="94"/>
      <c r="G337" s="100"/>
      <c r="H337" s="100"/>
      <c r="I337" s="101"/>
      <c r="J337" s="101"/>
      <c r="K337" s="96"/>
      <c r="L337" s="96"/>
      <c r="M337" s="96"/>
      <c r="N337" s="97"/>
      <c r="O337" s="97"/>
      <c r="P337" s="97"/>
      <c r="Q337" s="98"/>
      <c r="R337" s="99"/>
      <c r="S337" s="96"/>
      <c r="T337" s="92"/>
      <c r="U337" s="93"/>
      <c r="V337" s="93"/>
      <c r="W337" s="93"/>
    </row>
    <row r="338">
      <c r="A338" s="31"/>
      <c r="B338" s="94"/>
      <c r="C338" s="94"/>
      <c r="D338" s="94"/>
      <c r="E338" s="94"/>
      <c r="F338" s="94"/>
      <c r="G338" s="100"/>
      <c r="H338" s="100"/>
      <c r="I338" s="101"/>
      <c r="J338" s="101"/>
      <c r="K338" s="96"/>
      <c r="L338" s="96"/>
      <c r="M338" s="96"/>
      <c r="N338" s="97"/>
      <c r="O338" s="97"/>
      <c r="P338" s="97"/>
      <c r="Q338" s="98"/>
      <c r="R338" s="99"/>
      <c r="S338" s="96"/>
      <c r="T338" s="92"/>
      <c r="U338" s="93"/>
      <c r="V338" s="93"/>
      <c r="W338" s="93"/>
    </row>
    <row r="339">
      <c r="A339" s="31"/>
      <c r="B339" s="94"/>
      <c r="C339" s="94"/>
      <c r="D339" s="94"/>
      <c r="E339" s="94"/>
      <c r="F339" s="94"/>
      <c r="G339" s="100"/>
      <c r="H339" s="100"/>
      <c r="I339" s="101"/>
      <c r="J339" s="101"/>
      <c r="K339" s="96"/>
      <c r="L339" s="96"/>
      <c r="M339" s="96"/>
      <c r="N339" s="97"/>
      <c r="O339" s="97"/>
      <c r="P339" s="97"/>
      <c r="Q339" s="98"/>
      <c r="R339" s="99"/>
      <c r="S339" s="96"/>
      <c r="T339" s="92"/>
      <c r="U339" s="93"/>
      <c r="V339" s="93"/>
      <c r="W339" s="93"/>
    </row>
    <row r="340">
      <c r="A340" s="31"/>
      <c r="B340" s="94"/>
      <c r="C340" s="94"/>
      <c r="D340" s="94"/>
      <c r="E340" s="94"/>
      <c r="F340" s="94"/>
      <c r="G340" s="100"/>
      <c r="H340" s="100"/>
      <c r="I340" s="101"/>
      <c r="J340" s="101"/>
      <c r="K340" s="96"/>
      <c r="L340" s="96"/>
      <c r="M340" s="96"/>
      <c r="N340" s="97"/>
      <c r="O340" s="97"/>
      <c r="P340" s="97"/>
      <c r="Q340" s="98"/>
      <c r="R340" s="99"/>
      <c r="S340" s="96"/>
      <c r="T340" s="92"/>
      <c r="U340" s="93"/>
      <c r="V340" s="93"/>
      <c r="W340" s="93"/>
    </row>
    <row r="341">
      <c r="A341" s="31"/>
      <c r="B341" s="94"/>
      <c r="C341" s="94"/>
      <c r="D341" s="94"/>
      <c r="E341" s="94"/>
      <c r="F341" s="94"/>
      <c r="G341" s="100"/>
      <c r="H341" s="100"/>
      <c r="I341" s="101"/>
      <c r="J341" s="101"/>
      <c r="K341" s="96"/>
      <c r="L341" s="96"/>
      <c r="M341" s="96"/>
      <c r="N341" s="97"/>
      <c r="O341" s="97"/>
      <c r="P341" s="97"/>
      <c r="Q341" s="98"/>
      <c r="R341" s="99"/>
      <c r="S341" s="96"/>
      <c r="T341" s="92"/>
      <c r="U341" s="93"/>
      <c r="V341" s="93"/>
      <c r="W341" s="93"/>
    </row>
    <row r="342">
      <c r="A342" s="31"/>
      <c r="B342" s="94"/>
      <c r="C342" s="94"/>
      <c r="D342" s="94"/>
      <c r="E342" s="94"/>
      <c r="F342" s="94"/>
      <c r="G342" s="100"/>
      <c r="H342" s="100"/>
      <c r="I342" s="101"/>
      <c r="J342" s="101"/>
      <c r="K342" s="96"/>
      <c r="L342" s="96"/>
      <c r="M342" s="96"/>
      <c r="N342" s="97"/>
      <c r="O342" s="97"/>
      <c r="P342" s="97"/>
      <c r="Q342" s="98"/>
      <c r="R342" s="99"/>
      <c r="S342" s="96"/>
      <c r="T342" s="92"/>
      <c r="U342" s="93"/>
      <c r="V342" s="93"/>
      <c r="W342" s="93"/>
    </row>
    <row r="343">
      <c r="A343" s="31"/>
      <c r="B343" s="94"/>
      <c r="C343" s="94"/>
      <c r="D343" s="94"/>
      <c r="E343" s="94"/>
      <c r="F343" s="94"/>
      <c r="G343" s="100"/>
      <c r="H343" s="100"/>
      <c r="I343" s="101"/>
      <c r="J343" s="101"/>
      <c r="K343" s="96"/>
      <c r="L343" s="96"/>
      <c r="M343" s="96"/>
      <c r="N343" s="97"/>
      <c r="O343" s="97"/>
      <c r="P343" s="97"/>
      <c r="Q343" s="98"/>
      <c r="R343" s="99"/>
      <c r="S343" s="96"/>
      <c r="T343" s="92"/>
      <c r="U343" s="93"/>
      <c r="V343" s="93"/>
      <c r="W343" s="93"/>
    </row>
    <row r="344">
      <c r="A344" s="31"/>
      <c r="B344" s="94"/>
      <c r="C344" s="94"/>
      <c r="D344" s="94"/>
      <c r="E344" s="94"/>
      <c r="F344" s="94"/>
      <c r="G344" s="100"/>
      <c r="H344" s="100"/>
      <c r="I344" s="101"/>
      <c r="J344" s="101"/>
      <c r="K344" s="96"/>
      <c r="L344" s="96"/>
      <c r="M344" s="96"/>
      <c r="N344" s="97"/>
      <c r="O344" s="97"/>
      <c r="P344" s="97"/>
      <c r="Q344" s="98"/>
      <c r="R344" s="99"/>
      <c r="S344" s="96"/>
      <c r="T344" s="92"/>
      <c r="U344" s="93"/>
      <c r="V344" s="93"/>
      <c r="W344" s="93"/>
    </row>
    <row r="345">
      <c r="A345" s="31"/>
      <c r="B345" s="94"/>
      <c r="C345" s="94"/>
      <c r="D345" s="94"/>
      <c r="E345" s="94"/>
      <c r="F345" s="94"/>
      <c r="G345" s="100"/>
      <c r="H345" s="100"/>
      <c r="I345" s="101"/>
      <c r="J345" s="101"/>
      <c r="K345" s="96"/>
      <c r="L345" s="96"/>
      <c r="M345" s="96"/>
      <c r="N345" s="97"/>
      <c r="O345" s="97"/>
      <c r="P345" s="97"/>
      <c r="Q345" s="98"/>
      <c r="R345" s="99"/>
      <c r="S345" s="96"/>
      <c r="T345" s="92"/>
      <c r="U345" s="93"/>
      <c r="V345" s="93"/>
      <c r="W345" s="93"/>
    </row>
    <row r="346">
      <c r="A346" s="31"/>
      <c r="B346" s="94"/>
      <c r="C346" s="94"/>
      <c r="D346" s="94"/>
      <c r="E346" s="94"/>
      <c r="F346" s="94"/>
      <c r="G346" s="100"/>
      <c r="H346" s="100"/>
      <c r="I346" s="101"/>
      <c r="J346" s="101"/>
      <c r="K346" s="96"/>
      <c r="L346" s="96"/>
      <c r="M346" s="96"/>
      <c r="N346" s="97"/>
      <c r="O346" s="97"/>
      <c r="P346" s="97"/>
      <c r="Q346" s="98"/>
      <c r="R346" s="99"/>
      <c r="S346" s="96"/>
      <c r="T346" s="92"/>
      <c r="U346" s="93"/>
      <c r="V346" s="93"/>
      <c r="W346" s="93"/>
    </row>
    <row r="347">
      <c r="A347" s="31"/>
      <c r="B347" s="94"/>
      <c r="C347" s="94"/>
      <c r="D347" s="94"/>
      <c r="E347" s="94"/>
      <c r="F347" s="94"/>
      <c r="G347" s="100"/>
      <c r="H347" s="100"/>
      <c r="I347" s="101"/>
      <c r="J347" s="101"/>
      <c r="K347" s="96"/>
      <c r="L347" s="96"/>
      <c r="M347" s="96"/>
      <c r="N347" s="97"/>
      <c r="O347" s="97"/>
      <c r="P347" s="97"/>
      <c r="Q347" s="98"/>
      <c r="R347" s="99"/>
      <c r="S347" s="96"/>
      <c r="T347" s="92"/>
      <c r="U347" s="93"/>
      <c r="V347" s="93"/>
      <c r="W347" s="93"/>
    </row>
    <row r="348">
      <c r="A348" s="31"/>
      <c r="B348" s="94"/>
      <c r="C348" s="94"/>
      <c r="D348" s="94"/>
      <c r="E348" s="94"/>
      <c r="F348" s="94"/>
      <c r="G348" s="100"/>
      <c r="H348" s="100"/>
      <c r="I348" s="101"/>
      <c r="J348" s="101"/>
      <c r="K348" s="96"/>
      <c r="L348" s="96"/>
      <c r="M348" s="96"/>
      <c r="N348" s="97"/>
      <c r="O348" s="97"/>
      <c r="P348" s="97"/>
      <c r="Q348" s="98"/>
      <c r="R348" s="99"/>
      <c r="S348" s="96"/>
      <c r="T348" s="92"/>
      <c r="U348" s="93"/>
      <c r="V348" s="93"/>
      <c r="W348" s="93"/>
    </row>
    <row r="349">
      <c r="A349" s="31"/>
      <c r="B349" s="94"/>
      <c r="C349" s="94"/>
      <c r="D349" s="94"/>
      <c r="E349" s="94"/>
      <c r="F349" s="94"/>
      <c r="G349" s="100"/>
      <c r="H349" s="100"/>
      <c r="I349" s="101"/>
      <c r="J349" s="101"/>
      <c r="K349" s="96"/>
      <c r="L349" s="96"/>
      <c r="M349" s="96"/>
      <c r="N349" s="97"/>
      <c r="O349" s="97"/>
      <c r="P349" s="97"/>
      <c r="Q349" s="98"/>
      <c r="R349" s="99"/>
      <c r="S349" s="96"/>
      <c r="T349" s="92"/>
      <c r="U349" s="93"/>
      <c r="V349" s="93"/>
      <c r="W349" s="93"/>
    </row>
    <row r="350">
      <c r="A350" s="31"/>
      <c r="B350" s="94"/>
      <c r="C350" s="94"/>
      <c r="D350" s="94"/>
      <c r="E350" s="94"/>
      <c r="F350" s="94"/>
      <c r="G350" s="100"/>
      <c r="H350" s="100"/>
      <c r="I350" s="101"/>
      <c r="J350" s="101"/>
      <c r="K350" s="96"/>
      <c r="L350" s="96"/>
      <c r="M350" s="96"/>
      <c r="N350" s="97"/>
      <c r="O350" s="97"/>
      <c r="P350" s="97"/>
      <c r="Q350" s="98"/>
      <c r="R350" s="99"/>
      <c r="S350" s="96"/>
      <c r="T350" s="92"/>
      <c r="U350" s="93"/>
      <c r="V350" s="93"/>
      <c r="W350" s="93"/>
    </row>
    <row r="351">
      <c r="A351" s="31"/>
      <c r="B351" s="94"/>
      <c r="C351" s="94"/>
      <c r="D351" s="94"/>
      <c r="E351" s="94"/>
      <c r="F351" s="94"/>
      <c r="G351" s="100"/>
      <c r="H351" s="100"/>
      <c r="I351" s="101"/>
      <c r="J351" s="101"/>
      <c r="K351" s="96"/>
      <c r="L351" s="96"/>
      <c r="M351" s="96"/>
      <c r="N351" s="97"/>
      <c r="O351" s="97"/>
      <c r="P351" s="97"/>
      <c r="Q351" s="98"/>
      <c r="R351" s="99"/>
      <c r="S351" s="96"/>
      <c r="T351" s="92"/>
      <c r="U351" s="93"/>
      <c r="V351" s="93"/>
      <c r="W351" s="93"/>
    </row>
    <row r="352">
      <c r="A352" s="31"/>
      <c r="B352" s="94"/>
      <c r="C352" s="94"/>
      <c r="D352" s="94"/>
      <c r="E352" s="94"/>
      <c r="F352" s="94"/>
      <c r="G352" s="100"/>
      <c r="H352" s="100"/>
      <c r="I352" s="101"/>
      <c r="J352" s="101"/>
      <c r="K352" s="96"/>
      <c r="L352" s="96"/>
      <c r="M352" s="96"/>
      <c r="N352" s="97"/>
      <c r="O352" s="97"/>
      <c r="P352" s="97"/>
      <c r="Q352" s="98"/>
      <c r="R352" s="99"/>
      <c r="S352" s="96"/>
      <c r="T352" s="92"/>
      <c r="U352" s="93"/>
      <c r="V352" s="93"/>
      <c r="W352" s="93"/>
    </row>
    <row r="353">
      <c r="A353" s="31"/>
      <c r="B353" s="94"/>
      <c r="C353" s="94"/>
      <c r="D353" s="94"/>
      <c r="E353" s="94"/>
      <c r="F353" s="94"/>
      <c r="G353" s="100"/>
      <c r="H353" s="100"/>
      <c r="I353" s="101"/>
      <c r="J353" s="101"/>
      <c r="K353" s="96"/>
      <c r="L353" s="96"/>
      <c r="M353" s="96"/>
      <c r="N353" s="97"/>
      <c r="O353" s="97"/>
      <c r="P353" s="97"/>
      <c r="Q353" s="98"/>
      <c r="R353" s="99"/>
      <c r="S353" s="96"/>
      <c r="T353" s="92"/>
      <c r="U353" s="93"/>
      <c r="V353" s="93"/>
      <c r="W353" s="93"/>
    </row>
    <row r="354">
      <c r="A354" s="31"/>
      <c r="B354" s="94"/>
      <c r="C354" s="94"/>
      <c r="D354" s="94"/>
      <c r="E354" s="94"/>
      <c r="F354" s="94"/>
      <c r="G354" s="100"/>
      <c r="H354" s="100"/>
      <c r="I354" s="101"/>
      <c r="J354" s="101"/>
      <c r="K354" s="96"/>
      <c r="L354" s="96"/>
      <c r="M354" s="96"/>
      <c r="N354" s="97"/>
      <c r="O354" s="97"/>
      <c r="P354" s="97"/>
      <c r="Q354" s="98"/>
      <c r="R354" s="99"/>
      <c r="S354" s="96"/>
      <c r="T354" s="92"/>
      <c r="U354" s="93"/>
      <c r="V354" s="93"/>
      <c r="W354" s="93"/>
    </row>
    <row r="355">
      <c r="A355" s="31"/>
      <c r="B355" s="94"/>
      <c r="C355" s="94"/>
      <c r="D355" s="94"/>
      <c r="E355" s="94"/>
      <c r="F355" s="94"/>
      <c r="G355" s="100"/>
      <c r="H355" s="100"/>
      <c r="I355" s="101"/>
      <c r="J355" s="101"/>
      <c r="K355" s="96"/>
      <c r="L355" s="96"/>
      <c r="M355" s="96"/>
      <c r="N355" s="97"/>
      <c r="O355" s="97"/>
      <c r="P355" s="97"/>
      <c r="Q355" s="98"/>
      <c r="R355" s="99"/>
      <c r="S355" s="96"/>
      <c r="T355" s="92"/>
      <c r="U355" s="93"/>
      <c r="V355" s="93"/>
      <c r="W355" s="93"/>
    </row>
    <row r="356">
      <c r="A356" s="31"/>
      <c r="B356" s="94"/>
      <c r="C356" s="94"/>
      <c r="D356" s="94"/>
      <c r="E356" s="94"/>
      <c r="F356" s="94"/>
      <c r="G356" s="100"/>
      <c r="H356" s="100"/>
      <c r="I356" s="101"/>
      <c r="J356" s="101"/>
      <c r="K356" s="96"/>
      <c r="L356" s="96"/>
      <c r="M356" s="96"/>
      <c r="N356" s="97"/>
      <c r="O356" s="97"/>
      <c r="P356" s="97"/>
      <c r="Q356" s="98"/>
      <c r="R356" s="99"/>
      <c r="S356" s="96"/>
      <c r="T356" s="92"/>
      <c r="U356" s="93"/>
      <c r="V356" s="93"/>
      <c r="W356" s="93"/>
    </row>
    <row r="357">
      <c r="A357" s="31"/>
      <c r="B357" s="94"/>
      <c r="C357" s="94"/>
      <c r="D357" s="94"/>
      <c r="E357" s="94"/>
      <c r="F357" s="94"/>
      <c r="G357" s="100"/>
      <c r="H357" s="100"/>
      <c r="I357" s="101"/>
      <c r="J357" s="101"/>
      <c r="K357" s="96"/>
      <c r="L357" s="96"/>
      <c r="M357" s="96"/>
      <c r="N357" s="97"/>
      <c r="O357" s="97"/>
      <c r="P357" s="97"/>
      <c r="Q357" s="98"/>
      <c r="R357" s="99"/>
      <c r="S357" s="96"/>
      <c r="T357" s="92"/>
      <c r="U357" s="93"/>
      <c r="V357" s="93"/>
      <c r="W357" s="93"/>
    </row>
    <row r="358">
      <c r="A358" s="31"/>
      <c r="B358" s="94"/>
      <c r="C358" s="94"/>
      <c r="D358" s="94"/>
      <c r="E358" s="94"/>
      <c r="F358" s="94"/>
      <c r="G358" s="100"/>
      <c r="H358" s="100"/>
      <c r="I358" s="101"/>
      <c r="J358" s="101"/>
      <c r="K358" s="96"/>
      <c r="L358" s="96"/>
      <c r="M358" s="96"/>
      <c r="N358" s="97"/>
      <c r="O358" s="97"/>
      <c r="P358" s="97"/>
      <c r="Q358" s="98"/>
      <c r="R358" s="99"/>
      <c r="S358" s="96"/>
      <c r="T358" s="92"/>
      <c r="U358" s="93"/>
      <c r="V358" s="93"/>
      <c r="W358" s="93"/>
    </row>
    <row r="359">
      <c r="A359" s="31"/>
      <c r="B359" s="94"/>
      <c r="C359" s="94"/>
      <c r="D359" s="94"/>
      <c r="E359" s="94"/>
      <c r="F359" s="94"/>
      <c r="G359" s="100"/>
      <c r="H359" s="100"/>
      <c r="I359" s="101"/>
      <c r="J359" s="101"/>
      <c r="K359" s="96"/>
      <c r="L359" s="96"/>
      <c r="M359" s="96"/>
      <c r="N359" s="97"/>
      <c r="O359" s="97"/>
      <c r="P359" s="97"/>
      <c r="Q359" s="98"/>
      <c r="R359" s="99"/>
      <c r="S359" s="96"/>
      <c r="T359" s="92"/>
      <c r="U359" s="93"/>
      <c r="V359" s="93"/>
      <c r="W359" s="93"/>
    </row>
    <row r="360">
      <c r="A360" s="31"/>
      <c r="B360" s="94"/>
      <c r="C360" s="94"/>
      <c r="D360" s="94"/>
      <c r="E360" s="94"/>
      <c r="F360" s="94"/>
      <c r="G360" s="100"/>
      <c r="H360" s="100"/>
      <c r="I360" s="101"/>
      <c r="J360" s="101"/>
      <c r="K360" s="96"/>
      <c r="L360" s="96"/>
      <c r="M360" s="96"/>
      <c r="N360" s="97"/>
      <c r="O360" s="97"/>
      <c r="P360" s="97"/>
      <c r="Q360" s="98"/>
      <c r="R360" s="99"/>
      <c r="S360" s="96"/>
      <c r="T360" s="92"/>
      <c r="U360" s="93"/>
      <c r="V360" s="93"/>
      <c r="W360" s="93"/>
    </row>
    <row r="361">
      <c r="A361" s="31"/>
      <c r="B361" s="94"/>
      <c r="C361" s="94"/>
      <c r="D361" s="94"/>
      <c r="E361" s="94"/>
      <c r="F361" s="94"/>
      <c r="G361" s="100"/>
      <c r="H361" s="100"/>
      <c r="I361" s="101"/>
      <c r="J361" s="101"/>
      <c r="K361" s="96"/>
      <c r="L361" s="96"/>
      <c r="M361" s="96"/>
      <c r="N361" s="97"/>
      <c r="O361" s="97"/>
      <c r="P361" s="97"/>
      <c r="Q361" s="98"/>
      <c r="R361" s="99"/>
      <c r="S361" s="96"/>
      <c r="T361" s="92"/>
      <c r="U361" s="93"/>
      <c r="V361" s="93"/>
      <c r="W361" s="93"/>
    </row>
    <row r="362">
      <c r="A362" s="31"/>
      <c r="B362" s="94"/>
      <c r="C362" s="94"/>
      <c r="D362" s="94"/>
      <c r="E362" s="94"/>
      <c r="F362" s="94"/>
      <c r="G362" s="100"/>
      <c r="H362" s="100"/>
      <c r="I362" s="101"/>
      <c r="J362" s="101"/>
      <c r="K362" s="96"/>
      <c r="L362" s="96"/>
      <c r="M362" s="96"/>
      <c r="N362" s="97"/>
      <c r="O362" s="97"/>
      <c r="P362" s="97"/>
      <c r="Q362" s="98"/>
      <c r="R362" s="99"/>
      <c r="S362" s="96"/>
      <c r="T362" s="92"/>
      <c r="U362" s="93"/>
      <c r="V362" s="93"/>
      <c r="W362" s="93"/>
    </row>
    <row r="363">
      <c r="A363" s="31"/>
      <c r="B363" s="94"/>
      <c r="C363" s="94"/>
      <c r="D363" s="94"/>
      <c r="E363" s="94"/>
      <c r="F363" s="94"/>
      <c r="G363" s="100"/>
      <c r="H363" s="100"/>
      <c r="I363" s="101"/>
      <c r="J363" s="101"/>
      <c r="K363" s="96"/>
      <c r="L363" s="96"/>
      <c r="M363" s="96"/>
      <c r="N363" s="97"/>
      <c r="O363" s="97"/>
      <c r="P363" s="97"/>
      <c r="Q363" s="98"/>
      <c r="R363" s="99"/>
      <c r="S363" s="96"/>
      <c r="T363" s="92"/>
      <c r="U363" s="93"/>
      <c r="V363" s="93"/>
      <c r="W363" s="93"/>
    </row>
    <row r="364">
      <c r="A364" s="31"/>
      <c r="B364" s="94"/>
      <c r="C364" s="94"/>
      <c r="D364" s="94"/>
      <c r="E364" s="94"/>
      <c r="F364" s="94"/>
      <c r="G364" s="100"/>
      <c r="H364" s="100"/>
      <c r="I364" s="101"/>
      <c r="J364" s="101"/>
      <c r="K364" s="96"/>
      <c r="L364" s="96"/>
      <c r="M364" s="96"/>
      <c r="N364" s="97"/>
      <c r="O364" s="97"/>
      <c r="P364" s="97"/>
      <c r="Q364" s="98"/>
      <c r="R364" s="99"/>
      <c r="S364" s="96"/>
      <c r="T364" s="92"/>
      <c r="U364" s="93"/>
      <c r="V364" s="93"/>
      <c r="W364" s="93"/>
    </row>
    <row r="365">
      <c r="A365" s="31"/>
      <c r="B365" s="94"/>
      <c r="C365" s="94"/>
      <c r="D365" s="94"/>
      <c r="E365" s="94"/>
      <c r="F365" s="94"/>
      <c r="G365" s="100"/>
      <c r="H365" s="100"/>
      <c r="I365" s="101"/>
      <c r="J365" s="101"/>
      <c r="K365" s="96"/>
      <c r="L365" s="96"/>
      <c r="M365" s="96"/>
      <c r="N365" s="97"/>
      <c r="O365" s="97"/>
      <c r="P365" s="97"/>
      <c r="Q365" s="98"/>
      <c r="R365" s="99"/>
      <c r="S365" s="96"/>
      <c r="T365" s="92"/>
      <c r="U365" s="93"/>
      <c r="V365" s="93"/>
      <c r="W365" s="93"/>
    </row>
    <row r="366">
      <c r="A366" s="31"/>
      <c r="B366" s="94"/>
      <c r="C366" s="94"/>
      <c r="D366" s="94"/>
      <c r="E366" s="94"/>
      <c r="F366" s="94"/>
      <c r="G366" s="100"/>
      <c r="H366" s="100"/>
      <c r="I366" s="101"/>
      <c r="J366" s="101"/>
      <c r="K366" s="96"/>
      <c r="L366" s="96"/>
      <c r="M366" s="96"/>
      <c r="N366" s="97"/>
      <c r="O366" s="97"/>
      <c r="P366" s="97"/>
      <c r="Q366" s="98"/>
      <c r="R366" s="99"/>
      <c r="S366" s="96"/>
      <c r="T366" s="92"/>
      <c r="U366" s="93"/>
      <c r="V366" s="93"/>
      <c r="W366" s="93"/>
    </row>
    <row r="367">
      <c r="A367" s="31"/>
      <c r="B367" s="94"/>
      <c r="C367" s="94"/>
      <c r="D367" s="94"/>
      <c r="E367" s="94"/>
      <c r="F367" s="94"/>
      <c r="G367" s="100"/>
      <c r="H367" s="100"/>
      <c r="I367" s="101"/>
      <c r="J367" s="101"/>
      <c r="K367" s="96"/>
      <c r="L367" s="96"/>
      <c r="M367" s="96"/>
      <c r="N367" s="97"/>
      <c r="O367" s="97"/>
      <c r="P367" s="97"/>
      <c r="Q367" s="98"/>
      <c r="R367" s="99"/>
      <c r="S367" s="96"/>
      <c r="T367" s="92"/>
      <c r="U367" s="93"/>
      <c r="V367" s="93"/>
      <c r="W367" s="93"/>
    </row>
    <row r="368">
      <c r="A368" s="31"/>
      <c r="B368" s="94"/>
      <c r="C368" s="94"/>
      <c r="D368" s="94"/>
      <c r="E368" s="94"/>
      <c r="F368" s="94"/>
      <c r="G368" s="100"/>
      <c r="H368" s="100"/>
      <c r="I368" s="101"/>
      <c r="J368" s="101"/>
      <c r="K368" s="96"/>
      <c r="L368" s="96"/>
      <c r="M368" s="96"/>
      <c r="N368" s="97"/>
      <c r="O368" s="97"/>
      <c r="P368" s="97"/>
      <c r="Q368" s="98"/>
      <c r="R368" s="99"/>
      <c r="S368" s="96"/>
      <c r="T368" s="92"/>
      <c r="U368" s="93"/>
      <c r="V368" s="93"/>
      <c r="W368" s="93"/>
    </row>
    <row r="369">
      <c r="A369" s="31"/>
      <c r="B369" s="94"/>
      <c r="C369" s="94"/>
      <c r="D369" s="94"/>
      <c r="E369" s="94"/>
      <c r="F369" s="94"/>
      <c r="G369" s="100"/>
      <c r="H369" s="100"/>
      <c r="I369" s="101"/>
      <c r="J369" s="101"/>
      <c r="K369" s="96"/>
      <c r="L369" s="96"/>
      <c r="M369" s="96"/>
      <c r="N369" s="97"/>
      <c r="O369" s="97"/>
      <c r="P369" s="97"/>
      <c r="Q369" s="98"/>
      <c r="R369" s="99"/>
      <c r="S369" s="96"/>
      <c r="T369" s="92"/>
      <c r="U369" s="93"/>
      <c r="V369" s="93"/>
      <c r="W369" s="93"/>
    </row>
    <row r="370">
      <c r="A370" s="31"/>
      <c r="B370" s="94"/>
      <c r="C370" s="94"/>
      <c r="D370" s="94"/>
      <c r="E370" s="94"/>
      <c r="F370" s="94"/>
      <c r="G370" s="100"/>
      <c r="H370" s="100"/>
      <c r="I370" s="101"/>
      <c r="J370" s="101"/>
      <c r="K370" s="96"/>
      <c r="L370" s="96"/>
      <c r="M370" s="96"/>
      <c r="N370" s="97"/>
      <c r="O370" s="97"/>
      <c r="P370" s="97"/>
      <c r="Q370" s="98"/>
      <c r="R370" s="99"/>
      <c r="S370" s="96"/>
      <c r="T370" s="92"/>
      <c r="U370" s="93"/>
      <c r="V370" s="93"/>
      <c r="W370" s="93"/>
    </row>
    <row r="371">
      <c r="A371" s="31"/>
      <c r="B371" s="94"/>
      <c r="C371" s="94"/>
      <c r="D371" s="94"/>
      <c r="E371" s="94"/>
      <c r="F371" s="94"/>
      <c r="G371" s="100"/>
      <c r="H371" s="100"/>
      <c r="I371" s="101"/>
      <c r="J371" s="101"/>
      <c r="K371" s="96"/>
      <c r="L371" s="96"/>
      <c r="M371" s="96"/>
      <c r="N371" s="97"/>
      <c r="O371" s="97"/>
      <c r="P371" s="97"/>
      <c r="Q371" s="98"/>
      <c r="R371" s="99"/>
      <c r="S371" s="96"/>
      <c r="T371" s="92"/>
      <c r="U371" s="93"/>
      <c r="V371" s="93"/>
      <c r="W371" s="93"/>
    </row>
    <row r="372">
      <c r="A372" s="31"/>
      <c r="B372" s="94"/>
      <c r="C372" s="94"/>
      <c r="D372" s="94"/>
      <c r="E372" s="94"/>
      <c r="F372" s="94"/>
      <c r="G372" s="100"/>
      <c r="H372" s="100"/>
      <c r="I372" s="101"/>
      <c r="J372" s="101"/>
      <c r="K372" s="96"/>
      <c r="L372" s="96"/>
      <c r="M372" s="96"/>
      <c r="N372" s="97"/>
      <c r="O372" s="97"/>
      <c r="P372" s="97"/>
      <c r="Q372" s="98"/>
      <c r="R372" s="99"/>
      <c r="S372" s="96"/>
      <c r="T372" s="92"/>
      <c r="U372" s="93"/>
      <c r="V372" s="93"/>
      <c r="W372" s="93"/>
    </row>
    <row r="373">
      <c r="A373" s="31"/>
      <c r="B373" s="94"/>
      <c r="C373" s="94"/>
      <c r="D373" s="94"/>
      <c r="E373" s="94"/>
      <c r="F373" s="94"/>
      <c r="G373" s="100"/>
      <c r="H373" s="100"/>
      <c r="I373" s="101"/>
      <c r="J373" s="101"/>
      <c r="K373" s="96"/>
      <c r="L373" s="96"/>
      <c r="M373" s="96"/>
      <c r="N373" s="97"/>
      <c r="O373" s="97"/>
      <c r="P373" s="97"/>
      <c r="Q373" s="98"/>
      <c r="R373" s="99"/>
      <c r="S373" s="96"/>
      <c r="T373" s="92"/>
      <c r="U373" s="93"/>
      <c r="V373" s="93"/>
      <c r="W373" s="93"/>
    </row>
    <row r="374">
      <c r="A374" s="31"/>
      <c r="B374" s="94"/>
      <c r="C374" s="94"/>
      <c r="D374" s="94"/>
      <c r="E374" s="94"/>
      <c r="F374" s="94"/>
      <c r="G374" s="100"/>
      <c r="H374" s="100"/>
      <c r="I374" s="101"/>
      <c r="J374" s="101"/>
      <c r="K374" s="96"/>
      <c r="L374" s="96"/>
      <c r="M374" s="96"/>
      <c r="N374" s="97"/>
      <c r="O374" s="97"/>
      <c r="P374" s="97"/>
      <c r="Q374" s="98"/>
      <c r="R374" s="99"/>
      <c r="S374" s="96"/>
      <c r="T374" s="92"/>
      <c r="U374" s="93"/>
      <c r="V374" s="93"/>
      <c r="W374" s="93"/>
    </row>
    <row r="375">
      <c r="A375" s="31"/>
      <c r="B375" s="94"/>
      <c r="C375" s="94"/>
      <c r="D375" s="94"/>
      <c r="E375" s="94"/>
      <c r="F375" s="94"/>
      <c r="G375" s="100"/>
      <c r="H375" s="100"/>
      <c r="I375" s="101"/>
      <c r="J375" s="101"/>
      <c r="K375" s="96"/>
      <c r="L375" s="96"/>
      <c r="M375" s="96"/>
      <c r="N375" s="97"/>
      <c r="O375" s="97"/>
      <c r="P375" s="97"/>
      <c r="Q375" s="98"/>
      <c r="R375" s="99"/>
      <c r="S375" s="96"/>
      <c r="T375" s="92"/>
      <c r="U375" s="93"/>
      <c r="V375" s="93"/>
      <c r="W375" s="93"/>
    </row>
    <row r="376">
      <c r="A376" s="31"/>
      <c r="B376" s="94"/>
      <c r="C376" s="94"/>
      <c r="D376" s="94"/>
      <c r="E376" s="94"/>
      <c r="F376" s="94"/>
      <c r="G376" s="100"/>
      <c r="H376" s="100"/>
      <c r="I376" s="101"/>
      <c r="J376" s="101"/>
      <c r="K376" s="96"/>
      <c r="L376" s="96"/>
      <c r="M376" s="96"/>
      <c r="N376" s="97"/>
      <c r="O376" s="97"/>
      <c r="P376" s="97"/>
      <c r="Q376" s="98"/>
      <c r="R376" s="99"/>
      <c r="S376" s="96"/>
      <c r="T376" s="92"/>
      <c r="U376" s="93"/>
      <c r="V376" s="93"/>
      <c r="W376" s="93"/>
    </row>
    <row r="377">
      <c r="A377" s="31"/>
      <c r="B377" s="94"/>
      <c r="C377" s="94"/>
      <c r="D377" s="94"/>
      <c r="E377" s="94"/>
      <c r="F377" s="94"/>
      <c r="G377" s="100"/>
      <c r="H377" s="100"/>
      <c r="I377" s="101"/>
      <c r="J377" s="101"/>
      <c r="K377" s="96"/>
      <c r="L377" s="96"/>
      <c r="M377" s="96"/>
      <c r="N377" s="97"/>
      <c r="O377" s="97"/>
      <c r="P377" s="97"/>
      <c r="Q377" s="98"/>
      <c r="R377" s="99"/>
      <c r="S377" s="96"/>
      <c r="T377" s="92"/>
      <c r="U377" s="93"/>
      <c r="V377" s="93"/>
      <c r="W377" s="93"/>
    </row>
    <row r="378">
      <c r="A378" s="31"/>
      <c r="B378" s="94"/>
      <c r="C378" s="94"/>
      <c r="D378" s="94"/>
      <c r="E378" s="94"/>
      <c r="F378" s="94"/>
      <c r="G378" s="100"/>
      <c r="H378" s="100"/>
      <c r="I378" s="101"/>
      <c r="J378" s="101"/>
      <c r="K378" s="96"/>
      <c r="L378" s="96"/>
      <c r="M378" s="96"/>
      <c r="N378" s="97"/>
      <c r="O378" s="97"/>
      <c r="P378" s="97"/>
      <c r="Q378" s="98"/>
      <c r="R378" s="99"/>
      <c r="S378" s="96"/>
      <c r="T378" s="92"/>
      <c r="U378" s="93"/>
      <c r="V378" s="93"/>
      <c r="W378" s="93"/>
    </row>
    <row r="379">
      <c r="A379" s="31"/>
      <c r="B379" s="94"/>
      <c r="C379" s="94"/>
      <c r="D379" s="94"/>
      <c r="E379" s="94"/>
      <c r="F379" s="94"/>
      <c r="G379" s="100"/>
      <c r="H379" s="100"/>
      <c r="I379" s="101"/>
      <c r="J379" s="101"/>
      <c r="K379" s="96"/>
      <c r="L379" s="96"/>
      <c r="M379" s="96"/>
      <c r="N379" s="97"/>
      <c r="O379" s="97"/>
      <c r="P379" s="97"/>
      <c r="Q379" s="98"/>
      <c r="R379" s="99"/>
      <c r="S379" s="96"/>
      <c r="T379" s="92"/>
      <c r="U379" s="93"/>
      <c r="V379" s="93"/>
      <c r="W379" s="93"/>
    </row>
    <row r="380">
      <c r="A380" s="31"/>
      <c r="B380" s="94"/>
      <c r="C380" s="94"/>
      <c r="D380" s="94"/>
      <c r="E380" s="94"/>
      <c r="F380" s="94"/>
      <c r="G380" s="100"/>
      <c r="H380" s="100"/>
      <c r="I380" s="101"/>
      <c r="J380" s="101"/>
      <c r="K380" s="96"/>
      <c r="L380" s="96"/>
      <c r="M380" s="96"/>
      <c r="N380" s="97"/>
      <c r="O380" s="97"/>
      <c r="P380" s="97"/>
      <c r="Q380" s="98"/>
      <c r="R380" s="99"/>
      <c r="S380" s="96"/>
      <c r="T380" s="92"/>
      <c r="U380" s="93"/>
      <c r="V380" s="93"/>
      <c r="W380" s="93"/>
    </row>
    <row r="381">
      <c r="A381" s="31"/>
      <c r="B381" s="94"/>
      <c r="C381" s="94"/>
      <c r="D381" s="94"/>
      <c r="E381" s="94"/>
      <c r="F381" s="94"/>
      <c r="G381" s="100"/>
      <c r="H381" s="100"/>
      <c r="I381" s="101"/>
      <c r="J381" s="101"/>
      <c r="K381" s="96"/>
      <c r="L381" s="96"/>
      <c r="M381" s="96"/>
      <c r="N381" s="97"/>
      <c r="O381" s="97"/>
      <c r="P381" s="97"/>
      <c r="Q381" s="98"/>
      <c r="R381" s="99"/>
      <c r="S381" s="96"/>
      <c r="T381" s="92"/>
      <c r="U381" s="93"/>
      <c r="V381" s="93"/>
      <c r="W381" s="93"/>
    </row>
    <row r="382">
      <c r="A382" s="31"/>
      <c r="B382" s="94"/>
      <c r="C382" s="94"/>
      <c r="D382" s="94"/>
      <c r="E382" s="94"/>
      <c r="F382" s="94"/>
      <c r="G382" s="100"/>
      <c r="H382" s="100"/>
      <c r="I382" s="101"/>
      <c r="J382" s="101"/>
      <c r="K382" s="96"/>
      <c r="L382" s="96"/>
      <c r="M382" s="96"/>
      <c r="N382" s="97"/>
      <c r="O382" s="97"/>
      <c r="P382" s="97"/>
      <c r="Q382" s="98"/>
      <c r="R382" s="99"/>
      <c r="S382" s="96"/>
      <c r="T382" s="92"/>
      <c r="U382" s="93"/>
      <c r="V382" s="93"/>
      <c r="W382" s="93"/>
    </row>
    <row r="383">
      <c r="A383" s="31"/>
      <c r="B383" s="94"/>
      <c r="C383" s="94"/>
      <c r="D383" s="94"/>
      <c r="E383" s="94"/>
      <c r="F383" s="94"/>
      <c r="G383" s="100"/>
      <c r="H383" s="100"/>
      <c r="I383" s="101"/>
      <c r="J383" s="101"/>
      <c r="K383" s="96"/>
      <c r="L383" s="96"/>
      <c r="M383" s="96"/>
      <c r="N383" s="97"/>
      <c r="O383" s="97"/>
      <c r="P383" s="97"/>
      <c r="Q383" s="98"/>
      <c r="R383" s="99"/>
      <c r="S383" s="96"/>
      <c r="T383" s="92"/>
      <c r="U383" s="93"/>
      <c r="V383" s="93"/>
      <c r="W383" s="93"/>
    </row>
    <row r="384">
      <c r="A384" s="31"/>
      <c r="B384" s="94"/>
      <c r="C384" s="94"/>
      <c r="D384" s="94"/>
      <c r="E384" s="94"/>
      <c r="F384" s="94"/>
      <c r="G384" s="100"/>
      <c r="H384" s="100"/>
      <c r="I384" s="101"/>
      <c r="J384" s="101"/>
      <c r="K384" s="96"/>
      <c r="L384" s="96"/>
      <c r="M384" s="96"/>
      <c r="N384" s="97"/>
      <c r="O384" s="97"/>
      <c r="P384" s="97"/>
      <c r="Q384" s="98"/>
      <c r="R384" s="99"/>
      <c r="S384" s="96"/>
      <c r="T384" s="92"/>
      <c r="U384" s="93"/>
      <c r="V384" s="93"/>
      <c r="W384" s="93"/>
    </row>
    <row r="385">
      <c r="A385" s="31"/>
      <c r="B385" s="94"/>
      <c r="C385" s="94"/>
      <c r="D385" s="94"/>
      <c r="E385" s="94"/>
      <c r="F385" s="94"/>
      <c r="G385" s="100"/>
      <c r="H385" s="100"/>
      <c r="I385" s="101"/>
      <c r="J385" s="101"/>
      <c r="K385" s="96"/>
      <c r="L385" s="96"/>
      <c r="M385" s="96"/>
      <c r="N385" s="97"/>
      <c r="O385" s="97"/>
      <c r="P385" s="97"/>
      <c r="Q385" s="98"/>
      <c r="R385" s="99"/>
      <c r="S385" s="96"/>
      <c r="T385" s="92"/>
      <c r="U385" s="93"/>
      <c r="V385" s="93"/>
      <c r="W385" s="93"/>
    </row>
    <row r="386">
      <c r="A386" s="31"/>
      <c r="B386" s="94"/>
      <c r="C386" s="94"/>
      <c r="D386" s="94"/>
      <c r="E386" s="94"/>
      <c r="F386" s="94"/>
      <c r="G386" s="100"/>
      <c r="H386" s="100"/>
      <c r="I386" s="101"/>
      <c r="J386" s="101"/>
      <c r="K386" s="96"/>
      <c r="L386" s="96"/>
      <c r="M386" s="96"/>
      <c r="N386" s="97"/>
      <c r="O386" s="97"/>
      <c r="P386" s="97"/>
      <c r="Q386" s="98"/>
      <c r="R386" s="99"/>
      <c r="S386" s="96"/>
      <c r="T386" s="92"/>
      <c r="U386" s="93"/>
      <c r="V386" s="93"/>
      <c r="W386" s="93"/>
    </row>
    <row r="387">
      <c r="A387" s="31"/>
      <c r="B387" s="94"/>
      <c r="C387" s="94"/>
      <c r="D387" s="94"/>
      <c r="E387" s="94"/>
      <c r="F387" s="94"/>
      <c r="G387" s="100"/>
      <c r="H387" s="100"/>
      <c r="I387" s="101"/>
      <c r="J387" s="101"/>
      <c r="K387" s="96"/>
      <c r="L387" s="96"/>
      <c r="M387" s="96"/>
      <c r="N387" s="97"/>
      <c r="O387" s="97"/>
      <c r="P387" s="97"/>
      <c r="Q387" s="98"/>
      <c r="R387" s="99"/>
      <c r="S387" s="96"/>
      <c r="T387" s="92"/>
      <c r="U387" s="93"/>
      <c r="V387" s="93"/>
      <c r="W387" s="93"/>
    </row>
    <row r="388">
      <c r="A388" s="31"/>
      <c r="B388" s="94"/>
      <c r="C388" s="94"/>
      <c r="D388" s="94"/>
      <c r="E388" s="94"/>
      <c r="F388" s="94"/>
      <c r="G388" s="100"/>
      <c r="H388" s="100"/>
      <c r="I388" s="101"/>
      <c r="J388" s="101"/>
      <c r="K388" s="96"/>
      <c r="L388" s="96"/>
      <c r="M388" s="96"/>
      <c r="N388" s="97"/>
      <c r="O388" s="97"/>
      <c r="P388" s="97"/>
      <c r="Q388" s="98"/>
      <c r="R388" s="99"/>
      <c r="S388" s="96"/>
      <c r="T388" s="92"/>
      <c r="U388" s="93"/>
      <c r="V388" s="93"/>
      <c r="W388" s="93"/>
    </row>
    <row r="389">
      <c r="A389" s="31"/>
      <c r="B389" s="94"/>
      <c r="C389" s="94"/>
      <c r="D389" s="94"/>
      <c r="E389" s="94"/>
      <c r="F389" s="94"/>
      <c r="G389" s="100"/>
      <c r="H389" s="100"/>
      <c r="I389" s="101"/>
      <c r="J389" s="101"/>
      <c r="K389" s="96"/>
      <c r="L389" s="96"/>
      <c r="M389" s="96"/>
      <c r="N389" s="97"/>
      <c r="O389" s="97"/>
      <c r="P389" s="97"/>
      <c r="Q389" s="98"/>
      <c r="R389" s="99"/>
      <c r="S389" s="96"/>
      <c r="T389" s="92"/>
      <c r="U389" s="93"/>
      <c r="V389" s="93"/>
      <c r="W389" s="93"/>
    </row>
    <row r="390">
      <c r="A390" s="31"/>
      <c r="B390" s="94"/>
      <c r="C390" s="94"/>
      <c r="D390" s="94"/>
      <c r="E390" s="94"/>
      <c r="F390" s="94"/>
      <c r="G390" s="100"/>
      <c r="H390" s="100"/>
      <c r="I390" s="101"/>
      <c r="J390" s="101"/>
      <c r="K390" s="96"/>
      <c r="L390" s="96"/>
      <c r="M390" s="96"/>
      <c r="N390" s="97"/>
      <c r="O390" s="97"/>
      <c r="P390" s="97"/>
      <c r="Q390" s="98"/>
      <c r="R390" s="99"/>
      <c r="S390" s="96"/>
      <c r="T390" s="92"/>
      <c r="U390" s="93"/>
      <c r="V390" s="93"/>
      <c r="W390" s="93"/>
    </row>
    <row r="391">
      <c r="A391" s="31"/>
      <c r="B391" s="94"/>
      <c r="C391" s="94"/>
      <c r="D391" s="94"/>
      <c r="E391" s="94"/>
      <c r="F391" s="94"/>
      <c r="G391" s="100"/>
      <c r="H391" s="100"/>
      <c r="I391" s="101"/>
      <c r="J391" s="101"/>
      <c r="K391" s="96"/>
      <c r="L391" s="96"/>
      <c r="M391" s="96"/>
      <c r="N391" s="97"/>
      <c r="O391" s="97"/>
      <c r="P391" s="97"/>
      <c r="Q391" s="98"/>
      <c r="R391" s="99"/>
      <c r="S391" s="96"/>
      <c r="T391" s="92"/>
      <c r="U391" s="93"/>
      <c r="V391" s="93"/>
      <c r="W391" s="93"/>
    </row>
    <row r="392">
      <c r="A392" s="31"/>
      <c r="B392" s="94"/>
      <c r="C392" s="94"/>
      <c r="D392" s="94"/>
      <c r="E392" s="94"/>
      <c r="F392" s="94"/>
      <c r="G392" s="100"/>
      <c r="H392" s="100"/>
      <c r="I392" s="101"/>
      <c r="J392" s="101"/>
      <c r="K392" s="96"/>
      <c r="L392" s="96"/>
      <c r="M392" s="96"/>
      <c r="N392" s="97"/>
      <c r="O392" s="97"/>
      <c r="P392" s="97"/>
      <c r="Q392" s="98"/>
      <c r="R392" s="99"/>
      <c r="S392" s="96"/>
      <c r="T392" s="92"/>
      <c r="U392" s="93"/>
      <c r="V392" s="93"/>
      <c r="W392" s="93"/>
    </row>
    <row r="393">
      <c r="A393" s="31"/>
      <c r="B393" s="94"/>
      <c r="C393" s="94"/>
      <c r="D393" s="94"/>
      <c r="E393" s="94"/>
      <c r="F393" s="94"/>
      <c r="G393" s="100"/>
      <c r="H393" s="100"/>
      <c r="I393" s="101"/>
      <c r="J393" s="101"/>
      <c r="K393" s="96"/>
      <c r="L393" s="96"/>
      <c r="M393" s="96"/>
      <c r="N393" s="97"/>
      <c r="O393" s="97"/>
      <c r="P393" s="97"/>
      <c r="Q393" s="98"/>
      <c r="R393" s="99"/>
      <c r="S393" s="96"/>
      <c r="T393" s="92"/>
      <c r="U393" s="93"/>
      <c r="V393" s="93"/>
      <c r="W393" s="93"/>
    </row>
    <row r="394">
      <c r="A394" s="31"/>
      <c r="B394" s="94"/>
      <c r="C394" s="94"/>
      <c r="D394" s="94"/>
      <c r="E394" s="94"/>
      <c r="F394" s="94"/>
      <c r="G394" s="100"/>
      <c r="H394" s="100"/>
      <c r="I394" s="101"/>
      <c r="J394" s="101"/>
      <c r="K394" s="96"/>
      <c r="L394" s="96"/>
      <c r="M394" s="96"/>
      <c r="N394" s="97"/>
      <c r="O394" s="97"/>
      <c r="P394" s="97"/>
      <c r="Q394" s="98"/>
      <c r="R394" s="99"/>
      <c r="S394" s="96"/>
      <c r="T394" s="92"/>
      <c r="U394" s="93"/>
      <c r="V394" s="93"/>
      <c r="W394" s="93"/>
    </row>
    <row r="395">
      <c r="A395" s="31"/>
      <c r="B395" s="94"/>
      <c r="C395" s="94"/>
      <c r="D395" s="94"/>
      <c r="E395" s="94"/>
      <c r="F395" s="94"/>
      <c r="G395" s="100"/>
      <c r="H395" s="100"/>
      <c r="I395" s="101"/>
      <c r="J395" s="101"/>
      <c r="K395" s="96"/>
      <c r="L395" s="96"/>
      <c r="M395" s="96"/>
      <c r="N395" s="97"/>
      <c r="O395" s="97"/>
      <c r="P395" s="97"/>
      <c r="Q395" s="98"/>
      <c r="R395" s="99"/>
      <c r="S395" s="96"/>
      <c r="T395" s="92"/>
      <c r="U395" s="93"/>
      <c r="V395" s="93"/>
      <c r="W395" s="93"/>
    </row>
    <row r="396">
      <c r="A396" s="31"/>
      <c r="B396" s="94"/>
      <c r="C396" s="94"/>
      <c r="D396" s="94"/>
      <c r="E396" s="94"/>
      <c r="F396" s="94"/>
      <c r="G396" s="100"/>
      <c r="H396" s="100"/>
      <c r="I396" s="101"/>
      <c r="J396" s="101"/>
      <c r="K396" s="96"/>
      <c r="L396" s="96"/>
      <c r="M396" s="96"/>
      <c r="N396" s="97"/>
      <c r="O396" s="97"/>
      <c r="P396" s="97"/>
      <c r="Q396" s="98"/>
      <c r="R396" s="99"/>
      <c r="S396" s="96"/>
      <c r="T396" s="92"/>
      <c r="U396" s="93"/>
      <c r="V396" s="93"/>
      <c r="W396" s="93"/>
    </row>
    <row r="397">
      <c r="A397" s="31"/>
      <c r="B397" s="94"/>
      <c r="C397" s="94"/>
      <c r="D397" s="94"/>
      <c r="E397" s="94"/>
      <c r="F397" s="94"/>
      <c r="G397" s="100"/>
      <c r="H397" s="100"/>
      <c r="I397" s="101"/>
      <c r="J397" s="101"/>
      <c r="K397" s="96"/>
      <c r="L397" s="96"/>
      <c r="M397" s="96"/>
      <c r="N397" s="97"/>
      <c r="O397" s="97"/>
      <c r="P397" s="97"/>
      <c r="Q397" s="98"/>
      <c r="R397" s="99"/>
      <c r="S397" s="96"/>
      <c r="T397" s="92"/>
      <c r="U397" s="93"/>
      <c r="V397" s="93"/>
      <c r="W397" s="93"/>
    </row>
    <row r="398">
      <c r="A398" s="31"/>
      <c r="B398" s="94"/>
      <c r="C398" s="94"/>
      <c r="D398" s="94"/>
      <c r="E398" s="94"/>
      <c r="F398" s="94"/>
      <c r="G398" s="100"/>
      <c r="H398" s="100"/>
      <c r="I398" s="101"/>
      <c r="J398" s="101"/>
      <c r="K398" s="96"/>
      <c r="L398" s="96"/>
      <c r="M398" s="96"/>
      <c r="N398" s="97"/>
      <c r="O398" s="97"/>
      <c r="P398" s="97"/>
      <c r="Q398" s="98"/>
      <c r="R398" s="99"/>
      <c r="S398" s="96"/>
      <c r="T398" s="92"/>
      <c r="U398" s="93"/>
      <c r="V398" s="93"/>
      <c r="W398" s="93"/>
    </row>
    <row r="399">
      <c r="A399" s="31"/>
      <c r="B399" s="94"/>
      <c r="C399" s="94"/>
      <c r="D399" s="94"/>
      <c r="E399" s="94"/>
      <c r="F399" s="94"/>
      <c r="G399" s="100"/>
      <c r="H399" s="100"/>
      <c r="I399" s="101"/>
      <c r="J399" s="101"/>
      <c r="K399" s="96"/>
      <c r="L399" s="96"/>
      <c r="M399" s="96"/>
      <c r="N399" s="97"/>
      <c r="O399" s="97"/>
      <c r="P399" s="97"/>
      <c r="Q399" s="98"/>
      <c r="R399" s="99"/>
      <c r="S399" s="96"/>
      <c r="T399" s="92"/>
      <c r="U399" s="93"/>
      <c r="V399" s="93"/>
      <c r="W399" s="93"/>
    </row>
    <row r="400">
      <c r="A400" s="31"/>
      <c r="B400" s="94"/>
      <c r="C400" s="94"/>
      <c r="D400" s="94"/>
      <c r="E400" s="94"/>
      <c r="F400" s="94"/>
      <c r="G400" s="100"/>
      <c r="H400" s="100"/>
      <c r="I400" s="101"/>
      <c r="J400" s="101"/>
      <c r="K400" s="96"/>
      <c r="L400" s="96"/>
      <c r="M400" s="96"/>
      <c r="N400" s="97"/>
      <c r="O400" s="97"/>
      <c r="P400" s="97"/>
      <c r="Q400" s="98"/>
      <c r="R400" s="99"/>
      <c r="S400" s="96"/>
      <c r="T400" s="92"/>
      <c r="U400" s="93"/>
      <c r="V400" s="93"/>
      <c r="W400" s="93"/>
    </row>
    <row r="401">
      <c r="A401" s="31"/>
      <c r="B401" s="94"/>
      <c r="C401" s="94"/>
      <c r="D401" s="94"/>
      <c r="E401" s="94"/>
      <c r="F401" s="94"/>
      <c r="G401" s="100"/>
      <c r="H401" s="100"/>
      <c r="I401" s="101"/>
      <c r="J401" s="101"/>
      <c r="K401" s="96"/>
      <c r="L401" s="96"/>
      <c r="M401" s="96"/>
      <c r="N401" s="97"/>
      <c r="O401" s="97"/>
      <c r="P401" s="97"/>
      <c r="Q401" s="98"/>
      <c r="R401" s="99"/>
      <c r="S401" s="96"/>
      <c r="T401" s="92"/>
      <c r="U401" s="93"/>
      <c r="V401" s="93"/>
      <c r="W401" s="93"/>
    </row>
    <row r="402">
      <c r="A402" s="31"/>
      <c r="B402" s="94"/>
      <c r="C402" s="94"/>
      <c r="D402" s="94"/>
      <c r="E402" s="94"/>
      <c r="F402" s="94"/>
      <c r="G402" s="100"/>
      <c r="H402" s="100"/>
      <c r="I402" s="101"/>
      <c r="J402" s="101"/>
      <c r="K402" s="96"/>
      <c r="L402" s="96"/>
      <c r="M402" s="96"/>
      <c r="N402" s="97"/>
      <c r="O402" s="97"/>
      <c r="P402" s="97"/>
      <c r="Q402" s="98"/>
      <c r="R402" s="99"/>
      <c r="S402" s="96"/>
      <c r="T402" s="92"/>
      <c r="U402" s="93"/>
      <c r="V402" s="93"/>
      <c r="W402" s="93"/>
    </row>
    <row r="403">
      <c r="A403" s="31"/>
      <c r="B403" s="94"/>
      <c r="C403" s="94"/>
      <c r="D403" s="94"/>
      <c r="E403" s="94"/>
      <c r="F403" s="94"/>
      <c r="G403" s="100"/>
      <c r="H403" s="100"/>
      <c r="I403" s="101"/>
      <c r="J403" s="101"/>
      <c r="K403" s="96"/>
      <c r="L403" s="96"/>
      <c r="M403" s="96"/>
      <c r="N403" s="97"/>
      <c r="O403" s="97"/>
      <c r="P403" s="97"/>
      <c r="Q403" s="98"/>
      <c r="R403" s="99"/>
      <c r="S403" s="96"/>
      <c r="T403" s="92"/>
      <c r="U403" s="93"/>
      <c r="V403" s="93"/>
      <c r="W403" s="93"/>
    </row>
    <row r="404">
      <c r="A404" s="31"/>
      <c r="B404" s="94"/>
      <c r="C404" s="94"/>
      <c r="D404" s="94"/>
      <c r="E404" s="94"/>
      <c r="F404" s="94"/>
      <c r="G404" s="100"/>
      <c r="H404" s="100"/>
      <c r="I404" s="101"/>
      <c r="J404" s="101"/>
      <c r="K404" s="96"/>
      <c r="L404" s="96"/>
      <c r="M404" s="96"/>
      <c r="N404" s="97"/>
      <c r="O404" s="97"/>
      <c r="P404" s="97"/>
      <c r="Q404" s="98"/>
      <c r="R404" s="99"/>
      <c r="S404" s="96"/>
      <c r="T404" s="92"/>
      <c r="U404" s="93"/>
      <c r="V404" s="93"/>
      <c r="W404" s="93"/>
    </row>
    <row r="405">
      <c r="A405" s="31"/>
      <c r="B405" s="94"/>
      <c r="C405" s="94"/>
      <c r="D405" s="94"/>
      <c r="E405" s="94"/>
      <c r="F405" s="94"/>
      <c r="G405" s="100"/>
      <c r="H405" s="100"/>
      <c r="I405" s="101"/>
      <c r="J405" s="101"/>
      <c r="K405" s="96"/>
      <c r="L405" s="96"/>
      <c r="M405" s="96"/>
      <c r="N405" s="97"/>
      <c r="O405" s="97"/>
      <c r="P405" s="97"/>
      <c r="Q405" s="98"/>
      <c r="R405" s="99"/>
      <c r="S405" s="96"/>
      <c r="T405" s="92"/>
      <c r="U405" s="93"/>
      <c r="V405" s="93"/>
      <c r="W405" s="93"/>
    </row>
    <row r="406">
      <c r="A406" s="31"/>
      <c r="B406" s="94"/>
      <c r="C406" s="94"/>
      <c r="D406" s="94"/>
      <c r="E406" s="94"/>
      <c r="F406" s="94"/>
      <c r="G406" s="100"/>
      <c r="H406" s="100"/>
      <c r="I406" s="101"/>
      <c r="J406" s="101"/>
      <c r="K406" s="96"/>
      <c r="L406" s="96"/>
      <c r="M406" s="96"/>
      <c r="N406" s="97"/>
      <c r="O406" s="97"/>
      <c r="P406" s="97"/>
      <c r="Q406" s="98"/>
      <c r="R406" s="99"/>
      <c r="S406" s="96"/>
      <c r="T406" s="92"/>
      <c r="U406" s="93"/>
      <c r="V406" s="93"/>
      <c r="W406" s="93"/>
    </row>
    <row r="407">
      <c r="A407" s="31"/>
      <c r="B407" s="94"/>
      <c r="C407" s="94"/>
      <c r="D407" s="94"/>
      <c r="E407" s="94"/>
      <c r="F407" s="94"/>
      <c r="G407" s="100"/>
      <c r="H407" s="100"/>
      <c r="I407" s="101"/>
      <c r="J407" s="101"/>
      <c r="K407" s="96"/>
      <c r="L407" s="96"/>
      <c r="M407" s="96"/>
      <c r="N407" s="97"/>
      <c r="O407" s="97"/>
      <c r="P407" s="97"/>
      <c r="Q407" s="98"/>
      <c r="R407" s="99"/>
      <c r="S407" s="96"/>
      <c r="T407" s="92"/>
      <c r="U407" s="93"/>
      <c r="V407" s="93"/>
      <c r="W407" s="93"/>
    </row>
    <row r="408">
      <c r="A408" s="31"/>
      <c r="B408" s="94"/>
      <c r="C408" s="94"/>
      <c r="D408" s="94"/>
      <c r="E408" s="94"/>
      <c r="F408" s="94"/>
      <c r="G408" s="100"/>
      <c r="H408" s="100"/>
      <c r="I408" s="101"/>
      <c r="J408" s="101"/>
      <c r="K408" s="96"/>
      <c r="L408" s="96"/>
      <c r="M408" s="96"/>
      <c r="N408" s="97"/>
      <c r="O408" s="97"/>
      <c r="P408" s="97"/>
      <c r="Q408" s="98"/>
      <c r="R408" s="99"/>
      <c r="S408" s="96"/>
      <c r="T408" s="92"/>
      <c r="U408" s="93"/>
      <c r="V408" s="93"/>
      <c r="W408" s="93"/>
    </row>
    <row r="409">
      <c r="A409" s="31"/>
      <c r="B409" s="94"/>
      <c r="C409" s="94"/>
      <c r="D409" s="94"/>
      <c r="E409" s="94"/>
      <c r="F409" s="94"/>
      <c r="G409" s="100"/>
      <c r="H409" s="100"/>
      <c r="I409" s="101"/>
      <c r="J409" s="101"/>
      <c r="K409" s="96"/>
      <c r="L409" s="96"/>
      <c r="M409" s="96"/>
      <c r="N409" s="97"/>
      <c r="O409" s="97"/>
      <c r="P409" s="97"/>
      <c r="Q409" s="98"/>
      <c r="R409" s="99"/>
      <c r="S409" s="96"/>
      <c r="T409" s="92"/>
      <c r="U409" s="93"/>
      <c r="V409" s="93"/>
      <c r="W409" s="93"/>
    </row>
    <row r="410">
      <c r="A410" s="31"/>
      <c r="B410" s="94"/>
      <c r="C410" s="94"/>
      <c r="D410" s="94"/>
      <c r="E410" s="94"/>
      <c r="F410" s="94"/>
      <c r="G410" s="100"/>
      <c r="H410" s="100"/>
      <c r="I410" s="101"/>
      <c r="J410" s="101"/>
      <c r="K410" s="96"/>
      <c r="L410" s="96"/>
      <c r="M410" s="96"/>
      <c r="N410" s="97"/>
      <c r="O410" s="97"/>
      <c r="P410" s="97"/>
      <c r="Q410" s="98"/>
      <c r="R410" s="99"/>
      <c r="S410" s="96"/>
      <c r="T410" s="92"/>
      <c r="U410" s="93"/>
      <c r="V410" s="93"/>
      <c r="W410" s="93"/>
    </row>
    <row r="411">
      <c r="A411" s="31"/>
      <c r="B411" s="94"/>
      <c r="C411" s="94"/>
      <c r="D411" s="94"/>
      <c r="E411" s="94"/>
      <c r="F411" s="94"/>
      <c r="G411" s="100"/>
      <c r="H411" s="100"/>
      <c r="I411" s="101"/>
      <c r="J411" s="101"/>
      <c r="K411" s="96"/>
      <c r="L411" s="96"/>
      <c r="M411" s="96"/>
      <c r="N411" s="97"/>
      <c r="O411" s="97"/>
      <c r="P411" s="97"/>
      <c r="Q411" s="98"/>
      <c r="R411" s="99"/>
      <c r="S411" s="96"/>
      <c r="T411" s="92"/>
      <c r="U411" s="93"/>
      <c r="V411" s="93"/>
      <c r="W411" s="93"/>
    </row>
    <row r="412">
      <c r="A412" s="31"/>
      <c r="B412" s="94"/>
      <c r="C412" s="94"/>
      <c r="D412" s="94"/>
      <c r="E412" s="94"/>
      <c r="F412" s="94"/>
      <c r="G412" s="100"/>
      <c r="H412" s="100"/>
      <c r="I412" s="101"/>
      <c r="J412" s="101"/>
      <c r="K412" s="96"/>
      <c r="L412" s="96"/>
      <c r="M412" s="96"/>
      <c r="N412" s="97"/>
      <c r="O412" s="97"/>
      <c r="P412" s="97"/>
      <c r="Q412" s="98"/>
      <c r="R412" s="99"/>
      <c r="S412" s="96"/>
      <c r="T412" s="92"/>
      <c r="U412" s="93"/>
      <c r="V412" s="93"/>
      <c r="W412" s="93"/>
    </row>
    <row r="413">
      <c r="A413" s="31"/>
      <c r="B413" s="94"/>
      <c r="C413" s="94"/>
      <c r="D413" s="94"/>
      <c r="E413" s="94"/>
      <c r="F413" s="94"/>
      <c r="G413" s="100"/>
      <c r="H413" s="100"/>
      <c r="I413" s="101"/>
      <c r="J413" s="101"/>
      <c r="K413" s="96"/>
      <c r="L413" s="96"/>
      <c r="M413" s="96"/>
      <c r="N413" s="97"/>
      <c r="O413" s="97"/>
      <c r="P413" s="97"/>
      <c r="Q413" s="98"/>
      <c r="R413" s="99"/>
      <c r="S413" s="96"/>
      <c r="T413" s="92"/>
      <c r="U413" s="93"/>
      <c r="V413" s="93"/>
      <c r="W413" s="93"/>
    </row>
    <row r="414">
      <c r="A414" s="31"/>
      <c r="B414" s="94"/>
      <c r="C414" s="94"/>
      <c r="D414" s="94"/>
      <c r="E414" s="94"/>
      <c r="F414" s="94"/>
      <c r="G414" s="100"/>
      <c r="H414" s="100"/>
      <c r="I414" s="101"/>
      <c r="J414" s="101"/>
      <c r="K414" s="96"/>
      <c r="L414" s="96"/>
      <c r="M414" s="96"/>
      <c r="N414" s="97"/>
      <c r="O414" s="97"/>
      <c r="P414" s="97"/>
      <c r="Q414" s="98"/>
      <c r="R414" s="99"/>
      <c r="S414" s="96"/>
      <c r="T414" s="92"/>
      <c r="U414" s="93"/>
      <c r="V414" s="93"/>
      <c r="W414" s="93"/>
    </row>
    <row r="415">
      <c r="A415" s="31"/>
      <c r="B415" s="94"/>
      <c r="C415" s="94"/>
      <c r="D415" s="94"/>
      <c r="E415" s="94"/>
      <c r="F415" s="94"/>
      <c r="G415" s="100"/>
      <c r="H415" s="100"/>
      <c r="I415" s="101"/>
      <c r="J415" s="101"/>
      <c r="K415" s="96"/>
      <c r="L415" s="96"/>
      <c r="M415" s="96"/>
      <c r="N415" s="97"/>
      <c r="O415" s="97"/>
      <c r="P415" s="97"/>
      <c r="Q415" s="98"/>
      <c r="R415" s="99"/>
      <c r="S415" s="96"/>
      <c r="T415" s="92"/>
      <c r="U415" s="93"/>
      <c r="V415" s="93"/>
      <c r="W415" s="93"/>
    </row>
    <row r="416">
      <c r="A416" s="31"/>
      <c r="B416" s="94"/>
      <c r="C416" s="94"/>
      <c r="D416" s="94"/>
      <c r="E416" s="94"/>
      <c r="F416" s="94"/>
      <c r="G416" s="100"/>
      <c r="H416" s="100"/>
      <c r="I416" s="101"/>
      <c r="J416" s="101"/>
      <c r="K416" s="96"/>
      <c r="L416" s="96"/>
      <c r="M416" s="96"/>
      <c r="N416" s="97"/>
      <c r="O416" s="97"/>
      <c r="P416" s="97"/>
      <c r="Q416" s="98"/>
      <c r="R416" s="99"/>
      <c r="S416" s="96"/>
      <c r="T416" s="92"/>
      <c r="U416" s="93"/>
      <c r="V416" s="93"/>
      <c r="W416" s="93"/>
    </row>
    <row r="417">
      <c r="A417" s="31"/>
      <c r="B417" s="94"/>
      <c r="C417" s="94"/>
      <c r="D417" s="94"/>
      <c r="E417" s="94"/>
      <c r="F417" s="94"/>
      <c r="G417" s="100"/>
      <c r="H417" s="100"/>
      <c r="I417" s="101"/>
      <c r="J417" s="101"/>
      <c r="K417" s="96"/>
      <c r="L417" s="96"/>
      <c r="M417" s="96"/>
      <c r="N417" s="97"/>
      <c r="O417" s="97"/>
      <c r="P417" s="97"/>
      <c r="Q417" s="98"/>
      <c r="R417" s="99"/>
      <c r="S417" s="96"/>
      <c r="T417" s="92"/>
      <c r="U417" s="93"/>
      <c r="V417" s="93"/>
      <c r="W417" s="93"/>
    </row>
    <row r="418">
      <c r="A418" s="31"/>
      <c r="B418" s="94"/>
      <c r="C418" s="94"/>
      <c r="D418" s="94"/>
      <c r="E418" s="94"/>
      <c r="F418" s="94"/>
      <c r="G418" s="100"/>
      <c r="H418" s="100"/>
      <c r="I418" s="101"/>
      <c r="J418" s="101"/>
      <c r="K418" s="96"/>
      <c r="L418" s="96"/>
      <c r="M418" s="96"/>
      <c r="N418" s="97"/>
      <c r="O418" s="97"/>
      <c r="P418" s="97"/>
      <c r="Q418" s="98"/>
      <c r="R418" s="99"/>
      <c r="S418" s="96"/>
      <c r="T418" s="92"/>
      <c r="U418" s="93"/>
      <c r="V418" s="93"/>
      <c r="W418" s="93"/>
    </row>
    <row r="419">
      <c r="A419" s="31"/>
      <c r="B419" s="94"/>
      <c r="C419" s="94"/>
      <c r="D419" s="94"/>
      <c r="E419" s="94"/>
      <c r="F419" s="94"/>
      <c r="G419" s="100"/>
      <c r="H419" s="100"/>
      <c r="I419" s="101"/>
      <c r="J419" s="101"/>
      <c r="K419" s="96"/>
      <c r="L419" s="96"/>
      <c r="M419" s="96"/>
      <c r="N419" s="97"/>
      <c r="O419" s="97"/>
      <c r="P419" s="97"/>
      <c r="Q419" s="98"/>
      <c r="R419" s="99"/>
      <c r="S419" s="96"/>
      <c r="T419" s="92"/>
      <c r="U419" s="93"/>
      <c r="V419" s="93"/>
      <c r="W419" s="93"/>
    </row>
    <row r="420">
      <c r="A420" s="31"/>
      <c r="B420" s="94"/>
      <c r="C420" s="94"/>
      <c r="D420" s="94"/>
      <c r="E420" s="94"/>
      <c r="F420" s="94"/>
      <c r="G420" s="100"/>
      <c r="H420" s="100"/>
      <c r="I420" s="101"/>
      <c r="J420" s="101"/>
      <c r="K420" s="96"/>
      <c r="L420" s="96"/>
      <c r="M420" s="96"/>
      <c r="N420" s="97"/>
      <c r="O420" s="97"/>
      <c r="P420" s="97"/>
      <c r="Q420" s="98"/>
      <c r="R420" s="99"/>
      <c r="S420" s="96"/>
      <c r="T420" s="92"/>
      <c r="U420" s="93"/>
      <c r="V420" s="93"/>
      <c r="W420" s="93"/>
    </row>
    <row r="421">
      <c r="A421" s="31"/>
      <c r="B421" s="94"/>
      <c r="C421" s="94"/>
      <c r="D421" s="94"/>
      <c r="E421" s="94"/>
      <c r="F421" s="94"/>
      <c r="G421" s="100"/>
      <c r="H421" s="100"/>
      <c r="I421" s="101"/>
      <c r="J421" s="101"/>
      <c r="K421" s="96"/>
      <c r="L421" s="96"/>
      <c r="M421" s="96"/>
      <c r="N421" s="97"/>
      <c r="O421" s="97"/>
      <c r="P421" s="97"/>
      <c r="Q421" s="98"/>
      <c r="R421" s="99"/>
      <c r="S421" s="96"/>
      <c r="T421" s="92"/>
      <c r="U421" s="93"/>
      <c r="V421" s="93"/>
      <c r="W421" s="93"/>
    </row>
    <row r="422">
      <c r="A422" s="31"/>
      <c r="B422" s="94"/>
      <c r="C422" s="94"/>
      <c r="D422" s="94"/>
      <c r="E422" s="94"/>
      <c r="F422" s="94"/>
      <c r="G422" s="100"/>
      <c r="H422" s="100"/>
      <c r="I422" s="101"/>
      <c r="J422" s="101"/>
      <c r="K422" s="96"/>
      <c r="L422" s="96"/>
      <c r="M422" s="96"/>
      <c r="N422" s="97"/>
      <c r="O422" s="97"/>
      <c r="P422" s="97"/>
      <c r="Q422" s="98"/>
      <c r="R422" s="99"/>
      <c r="S422" s="96"/>
      <c r="T422" s="92"/>
      <c r="U422" s="93"/>
      <c r="V422" s="93"/>
      <c r="W422" s="93"/>
    </row>
    <row r="423">
      <c r="A423" s="31"/>
      <c r="B423" s="94"/>
      <c r="C423" s="94"/>
      <c r="D423" s="94"/>
      <c r="E423" s="94"/>
      <c r="F423" s="94"/>
      <c r="G423" s="100"/>
      <c r="H423" s="100"/>
      <c r="I423" s="101"/>
      <c r="J423" s="101"/>
      <c r="K423" s="96"/>
      <c r="L423" s="96"/>
      <c r="M423" s="96"/>
      <c r="N423" s="97"/>
      <c r="O423" s="97"/>
      <c r="P423" s="97"/>
      <c r="Q423" s="98"/>
      <c r="R423" s="99"/>
      <c r="S423" s="96"/>
      <c r="T423" s="92"/>
      <c r="U423" s="93"/>
      <c r="V423" s="93"/>
      <c r="W423" s="93"/>
    </row>
    <row r="424">
      <c r="A424" s="31"/>
      <c r="B424" s="94"/>
      <c r="C424" s="94"/>
      <c r="D424" s="94"/>
      <c r="E424" s="94"/>
      <c r="F424" s="94"/>
      <c r="G424" s="100"/>
      <c r="H424" s="100"/>
      <c r="I424" s="101"/>
      <c r="J424" s="101"/>
      <c r="K424" s="96"/>
      <c r="L424" s="96"/>
      <c r="M424" s="96"/>
      <c r="N424" s="97"/>
      <c r="O424" s="97"/>
      <c r="P424" s="97"/>
      <c r="Q424" s="98"/>
      <c r="R424" s="99"/>
      <c r="S424" s="96"/>
      <c r="T424" s="92"/>
      <c r="U424" s="93"/>
      <c r="V424" s="93"/>
      <c r="W424" s="93"/>
    </row>
    <row r="425">
      <c r="A425" s="31"/>
      <c r="B425" s="94"/>
      <c r="C425" s="94"/>
      <c r="D425" s="94"/>
      <c r="E425" s="94"/>
      <c r="F425" s="94"/>
      <c r="G425" s="100"/>
      <c r="H425" s="100"/>
      <c r="I425" s="101"/>
      <c r="J425" s="101"/>
      <c r="K425" s="96"/>
      <c r="L425" s="96"/>
      <c r="M425" s="96"/>
      <c r="N425" s="97"/>
      <c r="O425" s="97"/>
      <c r="P425" s="97"/>
      <c r="Q425" s="98"/>
      <c r="R425" s="99"/>
      <c r="S425" s="96"/>
      <c r="T425" s="92"/>
      <c r="U425" s="93"/>
      <c r="V425" s="93"/>
      <c r="W425" s="93"/>
    </row>
    <row r="426">
      <c r="A426" s="31"/>
      <c r="B426" s="94"/>
      <c r="C426" s="94"/>
      <c r="D426" s="94"/>
      <c r="E426" s="94"/>
      <c r="F426" s="94"/>
      <c r="G426" s="100"/>
      <c r="H426" s="100"/>
      <c r="I426" s="101"/>
      <c r="J426" s="101"/>
      <c r="K426" s="96"/>
      <c r="L426" s="96"/>
      <c r="M426" s="96"/>
      <c r="N426" s="97"/>
      <c r="O426" s="97"/>
      <c r="P426" s="97"/>
      <c r="Q426" s="98"/>
      <c r="R426" s="99"/>
      <c r="S426" s="96"/>
      <c r="T426" s="92"/>
      <c r="U426" s="93"/>
      <c r="V426" s="93"/>
      <c r="W426" s="93"/>
    </row>
    <row r="427">
      <c r="A427" s="31"/>
      <c r="B427" s="94"/>
      <c r="C427" s="94"/>
      <c r="D427" s="94"/>
      <c r="E427" s="94"/>
      <c r="F427" s="94"/>
      <c r="G427" s="100"/>
      <c r="H427" s="100"/>
      <c r="I427" s="101"/>
      <c r="J427" s="101"/>
      <c r="K427" s="96"/>
      <c r="L427" s="96"/>
      <c r="M427" s="96"/>
      <c r="N427" s="97"/>
      <c r="O427" s="97"/>
      <c r="P427" s="97"/>
      <c r="Q427" s="98"/>
      <c r="R427" s="99"/>
      <c r="S427" s="96"/>
      <c r="T427" s="92"/>
      <c r="U427" s="93"/>
      <c r="V427" s="93"/>
      <c r="W427" s="93"/>
    </row>
    <row r="428">
      <c r="A428" s="31"/>
      <c r="B428" s="94"/>
      <c r="C428" s="94"/>
      <c r="D428" s="94"/>
      <c r="E428" s="94"/>
      <c r="F428" s="94"/>
      <c r="G428" s="100"/>
      <c r="H428" s="100"/>
      <c r="I428" s="101"/>
      <c r="J428" s="101"/>
      <c r="K428" s="96"/>
      <c r="L428" s="96"/>
      <c r="M428" s="96"/>
      <c r="N428" s="97"/>
      <c r="O428" s="97"/>
      <c r="P428" s="97"/>
      <c r="Q428" s="98"/>
      <c r="R428" s="99"/>
      <c r="S428" s="96"/>
      <c r="T428" s="92"/>
      <c r="U428" s="93"/>
      <c r="V428" s="93"/>
      <c r="W428" s="93"/>
    </row>
    <row r="429">
      <c r="A429" s="31"/>
      <c r="B429" s="94"/>
      <c r="C429" s="94"/>
      <c r="D429" s="94"/>
      <c r="E429" s="94"/>
      <c r="F429" s="94"/>
      <c r="G429" s="100"/>
      <c r="H429" s="100"/>
      <c r="I429" s="101"/>
      <c r="J429" s="101"/>
      <c r="K429" s="96"/>
      <c r="L429" s="96"/>
      <c r="M429" s="96"/>
      <c r="N429" s="97"/>
      <c r="O429" s="97"/>
      <c r="P429" s="97"/>
      <c r="Q429" s="98"/>
      <c r="R429" s="99"/>
      <c r="S429" s="96"/>
      <c r="T429" s="92"/>
      <c r="U429" s="93"/>
      <c r="V429" s="93"/>
      <c r="W429" s="93"/>
    </row>
    <row r="430">
      <c r="A430" s="31"/>
      <c r="B430" s="94"/>
      <c r="C430" s="94"/>
      <c r="D430" s="94"/>
      <c r="E430" s="94"/>
      <c r="F430" s="94"/>
      <c r="G430" s="100"/>
      <c r="H430" s="100"/>
      <c r="I430" s="101"/>
      <c r="J430" s="101"/>
      <c r="K430" s="96"/>
      <c r="L430" s="96"/>
      <c r="M430" s="96"/>
      <c r="N430" s="97"/>
      <c r="O430" s="97"/>
      <c r="P430" s="97"/>
      <c r="Q430" s="98"/>
      <c r="R430" s="99"/>
      <c r="S430" s="96"/>
      <c r="T430" s="92"/>
      <c r="U430" s="93"/>
      <c r="V430" s="93"/>
      <c r="W430" s="93"/>
    </row>
    <row r="431">
      <c r="A431" s="31"/>
      <c r="B431" s="94"/>
      <c r="C431" s="94"/>
      <c r="D431" s="94"/>
      <c r="E431" s="94"/>
      <c r="F431" s="94"/>
      <c r="G431" s="100"/>
      <c r="H431" s="100"/>
      <c r="I431" s="101"/>
      <c r="J431" s="101"/>
      <c r="K431" s="96"/>
      <c r="L431" s="96"/>
      <c r="M431" s="96"/>
      <c r="N431" s="97"/>
      <c r="O431" s="97"/>
      <c r="P431" s="97"/>
      <c r="Q431" s="98"/>
      <c r="R431" s="99"/>
      <c r="S431" s="96"/>
      <c r="T431" s="92"/>
      <c r="U431" s="93"/>
      <c r="V431" s="93"/>
      <c r="W431" s="93"/>
    </row>
    <row r="432">
      <c r="A432" s="31"/>
      <c r="B432" s="94"/>
      <c r="C432" s="94"/>
      <c r="D432" s="94"/>
      <c r="E432" s="94"/>
      <c r="F432" s="94"/>
      <c r="G432" s="100"/>
      <c r="H432" s="100"/>
      <c r="I432" s="101"/>
      <c r="J432" s="101"/>
      <c r="K432" s="96"/>
      <c r="L432" s="96"/>
      <c r="M432" s="96"/>
      <c r="N432" s="97"/>
      <c r="O432" s="97"/>
      <c r="P432" s="97"/>
      <c r="Q432" s="98"/>
      <c r="R432" s="99"/>
      <c r="S432" s="96"/>
      <c r="T432" s="92"/>
      <c r="U432" s="93"/>
      <c r="V432" s="93"/>
      <c r="W432" s="93"/>
    </row>
    <row r="433">
      <c r="A433" s="31"/>
      <c r="B433" s="94"/>
      <c r="C433" s="94"/>
      <c r="D433" s="94"/>
      <c r="E433" s="94"/>
      <c r="F433" s="94"/>
      <c r="G433" s="100"/>
      <c r="H433" s="100"/>
      <c r="I433" s="101"/>
      <c r="J433" s="101"/>
      <c r="K433" s="96"/>
      <c r="L433" s="96"/>
      <c r="M433" s="96"/>
      <c r="N433" s="97"/>
      <c r="O433" s="97"/>
      <c r="P433" s="97"/>
      <c r="Q433" s="98"/>
      <c r="R433" s="99"/>
      <c r="S433" s="96"/>
      <c r="T433" s="92"/>
      <c r="U433" s="93"/>
      <c r="V433" s="93"/>
      <c r="W433" s="93"/>
    </row>
    <row r="434">
      <c r="A434" s="31"/>
      <c r="B434" s="94"/>
      <c r="C434" s="94"/>
      <c r="D434" s="94"/>
      <c r="E434" s="94"/>
      <c r="F434" s="94"/>
      <c r="G434" s="100"/>
      <c r="H434" s="100"/>
      <c r="I434" s="101"/>
      <c r="J434" s="101"/>
      <c r="K434" s="96"/>
      <c r="L434" s="96"/>
      <c r="M434" s="96"/>
      <c r="N434" s="97"/>
      <c r="O434" s="97"/>
      <c r="P434" s="97"/>
      <c r="Q434" s="98"/>
      <c r="R434" s="99"/>
      <c r="S434" s="96"/>
      <c r="T434" s="92"/>
      <c r="U434" s="93"/>
      <c r="V434" s="93"/>
      <c r="W434" s="93"/>
    </row>
    <row r="435">
      <c r="A435" s="31"/>
      <c r="B435" s="94"/>
      <c r="C435" s="94"/>
      <c r="D435" s="94"/>
      <c r="E435" s="94"/>
      <c r="F435" s="94"/>
      <c r="G435" s="100"/>
      <c r="H435" s="100"/>
      <c r="I435" s="101"/>
      <c r="J435" s="101"/>
      <c r="K435" s="96"/>
      <c r="L435" s="96"/>
      <c r="M435" s="96"/>
      <c r="N435" s="97"/>
      <c r="O435" s="97"/>
      <c r="P435" s="97"/>
      <c r="Q435" s="98"/>
      <c r="R435" s="99"/>
      <c r="S435" s="96"/>
      <c r="T435" s="92"/>
      <c r="U435" s="93"/>
      <c r="V435" s="93"/>
      <c r="W435" s="93"/>
    </row>
    <row r="436">
      <c r="A436" s="31"/>
      <c r="B436" s="94"/>
      <c r="C436" s="94"/>
      <c r="D436" s="94"/>
      <c r="E436" s="94"/>
      <c r="F436" s="94"/>
      <c r="G436" s="100"/>
      <c r="H436" s="100"/>
      <c r="I436" s="101"/>
      <c r="J436" s="101"/>
      <c r="K436" s="96"/>
      <c r="L436" s="96"/>
      <c r="M436" s="96"/>
      <c r="N436" s="97"/>
      <c r="O436" s="97"/>
      <c r="P436" s="97"/>
      <c r="Q436" s="98"/>
      <c r="R436" s="99"/>
      <c r="S436" s="96"/>
      <c r="T436" s="92"/>
      <c r="U436" s="93"/>
      <c r="V436" s="93"/>
      <c r="W436" s="93"/>
    </row>
    <row r="437">
      <c r="A437" s="31"/>
      <c r="B437" s="94"/>
      <c r="C437" s="94"/>
      <c r="D437" s="94"/>
      <c r="E437" s="94"/>
      <c r="F437" s="94"/>
      <c r="G437" s="100"/>
      <c r="H437" s="100"/>
      <c r="I437" s="101"/>
      <c r="J437" s="101"/>
      <c r="K437" s="96"/>
      <c r="L437" s="96"/>
      <c r="M437" s="96"/>
      <c r="N437" s="97"/>
      <c r="O437" s="97"/>
      <c r="P437" s="97"/>
      <c r="Q437" s="98"/>
      <c r="R437" s="99"/>
      <c r="S437" s="96"/>
      <c r="T437" s="92"/>
      <c r="U437" s="93"/>
      <c r="V437" s="93"/>
      <c r="W437" s="93"/>
    </row>
    <row r="438">
      <c r="A438" s="31"/>
      <c r="B438" s="94"/>
      <c r="C438" s="94"/>
      <c r="D438" s="94"/>
      <c r="E438" s="94"/>
      <c r="F438" s="94"/>
      <c r="G438" s="100"/>
      <c r="H438" s="100"/>
      <c r="I438" s="101"/>
      <c r="J438" s="101"/>
      <c r="K438" s="96"/>
      <c r="L438" s="96"/>
      <c r="M438" s="96"/>
      <c r="N438" s="97"/>
      <c r="O438" s="97"/>
      <c r="P438" s="97"/>
      <c r="Q438" s="98"/>
      <c r="R438" s="99"/>
      <c r="S438" s="96"/>
      <c r="T438" s="92"/>
      <c r="U438" s="93"/>
      <c r="V438" s="93"/>
      <c r="W438" s="93"/>
    </row>
    <row r="439">
      <c r="A439" s="31"/>
      <c r="B439" s="94"/>
      <c r="C439" s="94"/>
      <c r="D439" s="94"/>
      <c r="E439" s="94"/>
      <c r="F439" s="94"/>
      <c r="G439" s="100"/>
      <c r="H439" s="100"/>
      <c r="I439" s="101"/>
      <c r="J439" s="101"/>
      <c r="K439" s="96"/>
      <c r="L439" s="96"/>
      <c r="M439" s="96"/>
      <c r="N439" s="97"/>
      <c r="O439" s="97"/>
      <c r="P439" s="97"/>
      <c r="Q439" s="98"/>
      <c r="R439" s="99"/>
      <c r="S439" s="96"/>
      <c r="T439" s="92"/>
      <c r="U439" s="93"/>
      <c r="V439" s="93"/>
      <c r="W439" s="93"/>
    </row>
    <row r="440">
      <c r="A440" s="31"/>
      <c r="B440" s="94"/>
      <c r="C440" s="94"/>
      <c r="D440" s="94"/>
      <c r="E440" s="94"/>
      <c r="F440" s="94"/>
      <c r="G440" s="100"/>
      <c r="H440" s="100"/>
      <c r="I440" s="101"/>
      <c r="J440" s="101"/>
      <c r="K440" s="96"/>
      <c r="L440" s="96"/>
      <c r="M440" s="96"/>
      <c r="N440" s="97"/>
      <c r="O440" s="97"/>
      <c r="P440" s="97"/>
      <c r="Q440" s="98"/>
      <c r="R440" s="99"/>
      <c r="S440" s="96"/>
      <c r="T440" s="92"/>
      <c r="U440" s="93"/>
      <c r="V440" s="93"/>
      <c r="W440" s="93"/>
    </row>
    <row r="441">
      <c r="A441" s="31"/>
      <c r="B441" s="94"/>
      <c r="C441" s="94"/>
      <c r="D441" s="94"/>
      <c r="E441" s="94"/>
      <c r="F441" s="94"/>
      <c r="G441" s="100"/>
      <c r="H441" s="100"/>
      <c r="I441" s="101"/>
      <c r="J441" s="101"/>
      <c r="K441" s="96"/>
      <c r="L441" s="96"/>
      <c r="M441" s="96"/>
      <c r="N441" s="97"/>
      <c r="O441" s="97"/>
      <c r="P441" s="97"/>
      <c r="Q441" s="98"/>
      <c r="R441" s="99"/>
      <c r="S441" s="96"/>
      <c r="T441" s="92"/>
      <c r="U441" s="93"/>
      <c r="V441" s="93"/>
      <c r="W441" s="93"/>
    </row>
    <row r="442">
      <c r="A442" s="31"/>
      <c r="B442" s="94"/>
      <c r="C442" s="94"/>
      <c r="D442" s="94"/>
      <c r="E442" s="94"/>
      <c r="F442" s="94"/>
      <c r="G442" s="100"/>
      <c r="H442" s="100"/>
      <c r="I442" s="101"/>
      <c r="J442" s="101"/>
      <c r="K442" s="96"/>
      <c r="L442" s="96"/>
      <c r="M442" s="96"/>
      <c r="N442" s="97"/>
      <c r="O442" s="97"/>
      <c r="P442" s="97"/>
      <c r="Q442" s="98"/>
      <c r="R442" s="99"/>
      <c r="S442" s="96"/>
      <c r="T442" s="92"/>
      <c r="U442" s="93"/>
      <c r="V442" s="93"/>
      <c r="W442" s="93"/>
    </row>
    <row r="443">
      <c r="A443" s="31"/>
      <c r="B443" s="94"/>
      <c r="C443" s="94"/>
      <c r="D443" s="94"/>
      <c r="E443" s="94"/>
      <c r="F443" s="94"/>
      <c r="G443" s="100"/>
      <c r="H443" s="100"/>
      <c r="I443" s="101"/>
      <c r="J443" s="101"/>
      <c r="K443" s="96"/>
      <c r="L443" s="96"/>
      <c r="M443" s="96"/>
      <c r="N443" s="97"/>
      <c r="O443" s="97"/>
      <c r="P443" s="97"/>
      <c r="Q443" s="98"/>
      <c r="R443" s="99"/>
      <c r="S443" s="96"/>
      <c r="T443" s="92"/>
      <c r="U443" s="93"/>
      <c r="V443" s="93"/>
      <c r="W443" s="93"/>
    </row>
    <row r="444">
      <c r="A444" s="31"/>
      <c r="B444" s="94"/>
      <c r="C444" s="94"/>
      <c r="D444" s="94"/>
      <c r="E444" s="94"/>
      <c r="F444" s="94"/>
      <c r="G444" s="100"/>
      <c r="H444" s="100"/>
      <c r="I444" s="101"/>
      <c r="J444" s="101"/>
      <c r="K444" s="96"/>
      <c r="L444" s="96"/>
      <c r="M444" s="96"/>
      <c r="N444" s="97"/>
      <c r="O444" s="97"/>
      <c r="P444" s="97"/>
      <c r="Q444" s="98"/>
      <c r="R444" s="99"/>
      <c r="S444" s="96"/>
      <c r="T444" s="92"/>
      <c r="U444" s="93"/>
      <c r="V444" s="93"/>
      <c r="W444" s="93"/>
    </row>
    <row r="445">
      <c r="A445" s="31"/>
      <c r="B445" s="94"/>
      <c r="C445" s="94"/>
      <c r="D445" s="94"/>
      <c r="E445" s="94"/>
      <c r="F445" s="94"/>
      <c r="G445" s="100"/>
      <c r="H445" s="100"/>
      <c r="I445" s="101"/>
      <c r="J445" s="101"/>
      <c r="K445" s="96"/>
      <c r="L445" s="96"/>
      <c r="M445" s="96"/>
      <c r="N445" s="97"/>
      <c r="O445" s="97"/>
      <c r="P445" s="97"/>
      <c r="Q445" s="98"/>
      <c r="R445" s="99"/>
      <c r="S445" s="96"/>
      <c r="T445" s="92"/>
      <c r="U445" s="93"/>
      <c r="V445" s="93"/>
      <c r="W445" s="93"/>
    </row>
    <row r="446">
      <c r="A446" s="31"/>
      <c r="B446" s="94"/>
      <c r="C446" s="94"/>
      <c r="D446" s="94"/>
      <c r="E446" s="94"/>
      <c r="F446" s="94"/>
      <c r="G446" s="100"/>
      <c r="H446" s="100"/>
      <c r="I446" s="101"/>
      <c r="J446" s="101"/>
      <c r="K446" s="96"/>
      <c r="L446" s="96"/>
      <c r="M446" s="96"/>
      <c r="N446" s="97"/>
      <c r="O446" s="97"/>
      <c r="P446" s="97"/>
      <c r="Q446" s="98"/>
      <c r="R446" s="99"/>
      <c r="S446" s="96"/>
      <c r="T446" s="92"/>
      <c r="U446" s="93"/>
      <c r="V446" s="93"/>
      <c r="W446" s="93"/>
    </row>
    <row r="447">
      <c r="A447" s="31"/>
      <c r="B447" s="94"/>
      <c r="C447" s="94"/>
      <c r="D447" s="94"/>
      <c r="E447" s="94"/>
      <c r="F447" s="94"/>
      <c r="G447" s="100"/>
      <c r="H447" s="100"/>
      <c r="I447" s="101"/>
      <c r="J447" s="101"/>
      <c r="K447" s="96"/>
      <c r="L447" s="96"/>
      <c r="M447" s="96"/>
      <c r="N447" s="97"/>
      <c r="O447" s="97"/>
      <c r="P447" s="97"/>
      <c r="Q447" s="98"/>
      <c r="R447" s="99"/>
      <c r="S447" s="96"/>
      <c r="T447" s="92"/>
      <c r="U447" s="93"/>
      <c r="V447" s="93"/>
      <c r="W447" s="93"/>
    </row>
    <row r="448">
      <c r="A448" s="31"/>
      <c r="B448" s="94"/>
      <c r="C448" s="94"/>
      <c r="D448" s="94"/>
      <c r="E448" s="94"/>
      <c r="F448" s="94"/>
      <c r="G448" s="100"/>
      <c r="H448" s="100"/>
      <c r="I448" s="101"/>
      <c r="J448" s="101"/>
      <c r="K448" s="96"/>
      <c r="L448" s="96"/>
      <c r="M448" s="96"/>
      <c r="N448" s="97"/>
      <c r="O448" s="97"/>
      <c r="P448" s="97"/>
      <c r="Q448" s="98"/>
      <c r="R448" s="99"/>
      <c r="S448" s="96"/>
      <c r="T448" s="92"/>
      <c r="U448" s="93"/>
      <c r="V448" s="93"/>
      <c r="W448" s="93"/>
    </row>
    <row r="449">
      <c r="A449" s="31"/>
      <c r="B449" s="94"/>
      <c r="C449" s="94"/>
      <c r="D449" s="94"/>
      <c r="E449" s="94"/>
      <c r="F449" s="94"/>
      <c r="G449" s="100"/>
      <c r="H449" s="100"/>
      <c r="I449" s="101"/>
      <c r="J449" s="101"/>
      <c r="K449" s="96"/>
      <c r="L449" s="96"/>
      <c r="M449" s="96"/>
      <c r="N449" s="97"/>
      <c r="O449" s="97"/>
      <c r="P449" s="97"/>
      <c r="Q449" s="98"/>
      <c r="R449" s="99"/>
      <c r="S449" s="96"/>
      <c r="T449" s="92"/>
      <c r="U449" s="93"/>
      <c r="V449" s="93"/>
      <c r="W449" s="93"/>
    </row>
    <row r="450">
      <c r="A450" s="31"/>
      <c r="B450" s="94"/>
      <c r="C450" s="94"/>
      <c r="D450" s="94"/>
      <c r="E450" s="94"/>
      <c r="F450" s="94"/>
      <c r="G450" s="100"/>
      <c r="H450" s="100"/>
      <c r="I450" s="101"/>
      <c r="J450" s="101"/>
      <c r="K450" s="96"/>
      <c r="L450" s="96"/>
      <c r="M450" s="96"/>
      <c r="N450" s="97"/>
      <c r="O450" s="97"/>
      <c r="P450" s="97"/>
      <c r="Q450" s="98"/>
      <c r="R450" s="99"/>
      <c r="S450" s="96"/>
      <c r="T450" s="92"/>
      <c r="U450" s="93"/>
      <c r="V450" s="93"/>
      <c r="W450" s="93"/>
    </row>
    <row r="451">
      <c r="A451" s="31"/>
      <c r="B451" s="94"/>
      <c r="C451" s="94"/>
      <c r="D451" s="94"/>
      <c r="E451" s="94"/>
      <c r="F451" s="94"/>
      <c r="G451" s="100"/>
      <c r="H451" s="100"/>
      <c r="I451" s="101"/>
      <c r="J451" s="101"/>
      <c r="K451" s="96"/>
      <c r="L451" s="96"/>
      <c r="M451" s="96"/>
      <c r="N451" s="97"/>
      <c r="O451" s="97"/>
      <c r="P451" s="97"/>
      <c r="Q451" s="98"/>
      <c r="R451" s="99"/>
      <c r="S451" s="96"/>
      <c r="T451" s="92"/>
      <c r="U451" s="93"/>
      <c r="V451" s="93"/>
      <c r="W451" s="93"/>
    </row>
    <row r="452">
      <c r="A452" s="31"/>
      <c r="B452" s="94"/>
      <c r="C452" s="94"/>
      <c r="D452" s="94"/>
      <c r="E452" s="94"/>
      <c r="F452" s="94"/>
      <c r="G452" s="100"/>
      <c r="H452" s="100"/>
      <c r="I452" s="101"/>
      <c r="J452" s="101"/>
      <c r="K452" s="96"/>
      <c r="L452" s="96"/>
      <c r="M452" s="96"/>
      <c r="N452" s="97"/>
      <c r="O452" s="97"/>
      <c r="P452" s="97"/>
      <c r="Q452" s="98"/>
      <c r="R452" s="99"/>
      <c r="S452" s="96"/>
      <c r="T452" s="92"/>
      <c r="U452" s="93"/>
      <c r="V452" s="93"/>
      <c r="W452" s="93"/>
    </row>
    <row r="453">
      <c r="A453" s="31"/>
      <c r="B453" s="94"/>
      <c r="C453" s="94"/>
      <c r="D453" s="94"/>
      <c r="E453" s="94"/>
      <c r="F453" s="94"/>
      <c r="G453" s="100"/>
      <c r="H453" s="100"/>
      <c r="I453" s="101"/>
      <c r="J453" s="101"/>
      <c r="K453" s="96"/>
      <c r="L453" s="96"/>
      <c r="M453" s="96"/>
      <c r="N453" s="97"/>
      <c r="O453" s="97"/>
      <c r="P453" s="97"/>
      <c r="Q453" s="98"/>
      <c r="R453" s="99"/>
      <c r="S453" s="96"/>
      <c r="T453" s="92"/>
      <c r="U453" s="93"/>
      <c r="V453" s="93"/>
      <c r="W453" s="93"/>
    </row>
    <row r="454">
      <c r="A454" s="31"/>
      <c r="B454" s="94"/>
      <c r="C454" s="94"/>
      <c r="D454" s="94"/>
      <c r="E454" s="94"/>
      <c r="F454" s="94"/>
      <c r="G454" s="100"/>
      <c r="H454" s="100"/>
      <c r="I454" s="101"/>
      <c r="J454" s="101"/>
      <c r="K454" s="96"/>
      <c r="L454" s="96"/>
      <c r="M454" s="96"/>
      <c r="N454" s="97"/>
      <c r="O454" s="97"/>
      <c r="P454" s="97"/>
      <c r="Q454" s="98"/>
      <c r="R454" s="99"/>
      <c r="S454" s="96"/>
      <c r="T454" s="92"/>
      <c r="U454" s="93"/>
      <c r="V454" s="93"/>
      <c r="W454" s="93"/>
    </row>
    <row r="455">
      <c r="A455" s="31"/>
      <c r="B455" s="94"/>
      <c r="C455" s="94"/>
      <c r="D455" s="94"/>
      <c r="E455" s="94"/>
      <c r="F455" s="94"/>
      <c r="G455" s="100"/>
      <c r="H455" s="100"/>
      <c r="I455" s="101"/>
      <c r="J455" s="101"/>
      <c r="K455" s="96"/>
      <c r="L455" s="96"/>
      <c r="M455" s="96"/>
      <c r="N455" s="97"/>
      <c r="O455" s="97"/>
      <c r="P455" s="97"/>
      <c r="Q455" s="98"/>
      <c r="R455" s="99"/>
      <c r="S455" s="96"/>
      <c r="T455" s="92"/>
      <c r="U455" s="93"/>
      <c r="V455" s="93"/>
      <c r="W455" s="93"/>
    </row>
    <row r="456">
      <c r="A456" s="31"/>
      <c r="B456" s="94"/>
      <c r="C456" s="94"/>
      <c r="D456" s="94"/>
      <c r="E456" s="94"/>
      <c r="F456" s="94"/>
      <c r="G456" s="100"/>
      <c r="H456" s="100"/>
      <c r="I456" s="101"/>
      <c r="J456" s="101"/>
      <c r="K456" s="96"/>
      <c r="L456" s="96"/>
      <c r="M456" s="96"/>
      <c r="N456" s="97"/>
      <c r="O456" s="97"/>
      <c r="P456" s="97"/>
      <c r="Q456" s="98"/>
      <c r="R456" s="99"/>
      <c r="S456" s="96"/>
      <c r="T456" s="92"/>
      <c r="U456" s="93"/>
      <c r="V456" s="93"/>
      <c r="W456" s="93"/>
    </row>
    <row r="457">
      <c r="A457" s="31"/>
      <c r="B457" s="94"/>
      <c r="C457" s="94"/>
      <c r="D457" s="94"/>
      <c r="E457" s="94"/>
      <c r="F457" s="94"/>
      <c r="G457" s="100"/>
      <c r="H457" s="100"/>
      <c r="I457" s="101"/>
      <c r="J457" s="101"/>
      <c r="K457" s="96"/>
      <c r="L457" s="96"/>
      <c r="M457" s="96"/>
      <c r="N457" s="97"/>
      <c r="O457" s="97"/>
      <c r="P457" s="97"/>
      <c r="Q457" s="98"/>
      <c r="R457" s="99"/>
      <c r="S457" s="96"/>
      <c r="T457" s="92"/>
      <c r="U457" s="93"/>
      <c r="V457" s="93"/>
      <c r="W457" s="93"/>
    </row>
    <row r="458">
      <c r="A458" s="31"/>
      <c r="B458" s="94"/>
      <c r="C458" s="94"/>
      <c r="D458" s="94"/>
      <c r="E458" s="94"/>
      <c r="F458" s="94"/>
      <c r="G458" s="100"/>
      <c r="H458" s="100"/>
      <c r="I458" s="101"/>
      <c r="J458" s="101"/>
      <c r="K458" s="96"/>
      <c r="L458" s="96"/>
      <c r="M458" s="96"/>
      <c r="N458" s="97"/>
      <c r="O458" s="97"/>
      <c r="P458" s="97"/>
      <c r="Q458" s="98"/>
      <c r="R458" s="99"/>
      <c r="S458" s="96"/>
      <c r="T458" s="92"/>
      <c r="U458" s="93"/>
      <c r="V458" s="93"/>
      <c r="W458" s="93"/>
    </row>
    <row r="459">
      <c r="A459" s="31"/>
      <c r="B459" s="94"/>
      <c r="C459" s="94"/>
      <c r="D459" s="94"/>
      <c r="E459" s="94"/>
      <c r="F459" s="94"/>
      <c r="G459" s="100"/>
      <c r="H459" s="100"/>
      <c r="I459" s="101"/>
      <c r="J459" s="101"/>
      <c r="K459" s="96"/>
      <c r="L459" s="96"/>
      <c r="M459" s="96"/>
      <c r="N459" s="97"/>
      <c r="O459" s="97"/>
      <c r="P459" s="97"/>
      <c r="Q459" s="98"/>
      <c r="R459" s="99"/>
      <c r="S459" s="96"/>
      <c r="T459" s="92"/>
      <c r="U459" s="93"/>
      <c r="V459" s="93"/>
      <c r="W459" s="93"/>
    </row>
    <row r="460">
      <c r="A460" s="31"/>
      <c r="B460" s="94"/>
      <c r="C460" s="94"/>
      <c r="D460" s="94"/>
      <c r="E460" s="94"/>
      <c r="F460" s="94"/>
      <c r="G460" s="100"/>
      <c r="H460" s="100"/>
      <c r="I460" s="101"/>
      <c r="J460" s="101"/>
      <c r="K460" s="96"/>
      <c r="L460" s="96"/>
      <c r="M460" s="96"/>
      <c r="N460" s="97"/>
      <c r="O460" s="97"/>
      <c r="P460" s="97"/>
      <c r="Q460" s="98"/>
      <c r="R460" s="99"/>
      <c r="S460" s="96"/>
      <c r="T460" s="92"/>
      <c r="U460" s="93"/>
      <c r="V460" s="93"/>
      <c r="W460" s="93"/>
    </row>
    <row r="461">
      <c r="A461" s="31"/>
      <c r="B461" s="94"/>
      <c r="C461" s="94"/>
      <c r="D461" s="94"/>
      <c r="E461" s="94"/>
      <c r="F461" s="94"/>
      <c r="G461" s="100"/>
      <c r="H461" s="100"/>
      <c r="I461" s="101"/>
      <c r="J461" s="101"/>
      <c r="K461" s="96"/>
      <c r="L461" s="96"/>
      <c r="M461" s="96"/>
      <c r="N461" s="97"/>
      <c r="O461" s="97"/>
      <c r="P461" s="97"/>
      <c r="Q461" s="98"/>
      <c r="R461" s="99"/>
      <c r="S461" s="96"/>
      <c r="T461" s="92"/>
      <c r="U461" s="93"/>
      <c r="V461" s="93"/>
      <c r="W461" s="93"/>
    </row>
    <row r="462">
      <c r="A462" s="31"/>
      <c r="B462" s="94"/>
      <c r="C462" s="94"/>
      <c r="D462" s="94"/>
      <c r="E462" s="94"/>
      <c r="F462" s="94"/>
      <c r="G462" s="100"/>
      <c r="H462" s="100"/>
      <c r="I462" s="101"/>
      <c r="J462" s="101"/>
      <c r="K462" s="96"/>
      <c r="L462" s="96"/>
      <c r="M462" s="96"/>
      <c r="N462" s="97"/>
      <c r="O462" s="97"/>
      <c r="P462" s="97"/>
      <c r="Q462" s="98"/>
      <c r="R462" s="99"/>
      <c r="S462" s="96"/>
      <c r="T462" s="92"/>
      <c r="U462" s="93"/>
      <c r="V462" s="93"/>
      <c r="W462" s="93"/>
    </row>
    <row r="463">
      <c r="A463" s="31"/>
      <c r="B463" s="94"/>
      <c r="C463" s="94"/>
      <c r="D463" s="94"/>
      <c r="E463" s="94"/>
      <c r="F463" s="94"/>
      <c r="G463" s="100"/>
      <c r="H463" s="100"/>
      <c r="I463" s="101"/>
      <c r="J463" s="101"/>
      <c r="K463" s="96"/>
      <c r="L463" s="96"/>
      <c r="M463" s="96"/>
      <c r="N463" s="97"/>
      <c r="O463" s="97"/>
      <c r="P463" s="97"/>
      <c r="Q463" s="98"/>
      <c r="R463" s="99"/>
      <c r="S463" s="96"/>
      <c r="T463" s="92"/>
      <c r="U463" s="93"/>
      <c r="V463" s="93"/>
      <c r="W463" s="93"/>
    </row>
    <row r="464">
      <c r="A464" s="31"/>
      <c r="B464" s="94"/>
      <c r="C464" s="94"/>
      <c r="D464" s="94"/>
      <c r="E464" s="94"/>
      <c r="F464" s="94"/>
      <c r="G464" s="100"/>
      <c r="H464" s="100"/>
      <c r="I464" s="101"/>
      <c r="J464" s="101"/>
      <c r="K464" s="96"/>
      <c r="L464" s="96"/>
      <c r="M464" s="96"/>
      <c r="N464" s="97"/>
      <c r="O464" s="97"/>
      <c r="P464" s="97"/>
      <c r="Q464" s="98"/>
      <c r="R464" s="99"/>
      <c r="S464" s="96"/>
      <c r="T464" s="92"/>
      <c r="U464" s="93"/>
      <c r="V464" s="93"/>
      <c r="W464" s="93"/>
    </row>
    <row r="465">
      <c r="A465" s="31"/>
      <c r="B465" s="94"/>
      <c r="C465" s="94"/>
      <c r="D465" s="94"/>
      <c r="E465" s="94"/>
      <c r="F465" s="94"/>
      <c r="G465" s="100"/>
      <c r="H465" s="100"/>
      <c r="I465" s="101"/>
      <c r="J465" s="101"/>
      <c r="K465" s="96"/>
      <c r="L465" s="96"/>
      <c r="M465" s="96"/>
      <c r="N465" s="97"/>
      <c r="O465" s="97"/>
      <c r="P465" s="97"/>
      <c r="Q465" s="98"/>
      <c r="R465" s="99"/>
      <c r="S465" s="96"/>
      <c r="T465" s="92"/>
      <c r="U465" s="93"/>
      <c r="V465" s="93"/>
      <c r="W465" s="93"/>
    </row>
    <row r="466">
      <c r="A466" s="31"/>
      <c r="B466" s="94"/>
      <c r="C466" s="94"/>
      <c r="D466" s="94"/>
      <c r="E466" s="94"/>
      <c r="F466" s="94"/>
      <c r="G466" s="100"/>
      <c r="H466" s="100"/>
      <c r="I466" s="101"/>
      <c r="J466" s="101"/>
      <c r="K466" s="96"/>
      <c r="L466" s="96"/>
      <c r="M466" s="96"/>
      <c r="N466" s="97"/>
      <c r="O466" s="97"/>
      <c r="P466" s="97"/>
      <c r="Q466" s="98"/>
      <c r="R466" s="99"/>
      <c r="S466" s="96"/>
      <c r="T466" s="92"/>
      <c r="U466" s="93"/>
      <c r="V466" s="93"/>
      <c r="W466" s="93"/>
    </row>
    <row r="467">
      <c r="A467" s="31"/>
      <c r="B467" s="94"/>
      <c r="C467" s="94"/>
      <c r="D467" s="94"/>
      <c r="E467" s="94"/>
      <c r="F467" s="94"/>
      <c r="G467" s="100"/>
      <c r="H467" s="100"/>
      <c r="I467" s="101"/>
      <c r="J467" s="101"/>
      <c r="K467" s="96"/>
      <c r="L467" s="96"/>
      <c r="M467" s="96"/>
      <c r="N467" s="97"/>
      <c r="O467" s="97"/>
      <c r="P467" s="97"/>
      <c r="Q467" s="98"/>
      <c r="R467" s="99"/>
      <c r="S467" s="96"/>
      <c r="T467" s="92"/>
      <c r="U467" s="93"/>
      <c r="V467" s="93"/>
      <c r="W467" s="93"/>
    </row>
    <row r="468">
      <c r="A468" s="31"/>
      <c r="B468" s="94"/>
      <c r="C468" s="94"/>
      <c r="D468" s="94"/>
      <c r="E468" s="94"/>
      <c r="F468" s="94"/>
      <c r="G468" s="100"/>
      <c r="H468" s="100"/>
      <c r="I468" s="101"/>
      <c r="J468" s="101"/>
      <c r="K468" s="96"/>
      <c r="L468" s="96"/>
      <c r="M468" s="96"/>
      <c r="N468" s="97"/>
      <c r="O468" s="97"/>
      <c r="P468" s="97"/>
      <c r="Q468" s="98"/>
      <c r="R468" s="99"/>
      <c r="S468" s="96"/>
      <c r="T468" s="92"/>
      <c r="U468" s="93"/>
      <c r="V468" s="93"/>
      <c r="W468" s="93"/>
    </row>
    <row r="469">
      <c r="A469" s="31"/>
      <c r="B469" s="94"/>
      <c r="C469" s="94"/>
      <c r="D469" s="94"/>
      <c r="E469" s="94"/>
      <c r="F469" s="94"/>
      <c r="G469" s="100"/>
      <c r="H469" s="100"/>
      <c r="I469" s="101"/>
      <c r="J469" s="101"/>
      <c r="K469" s="96"/>
      <c r="L469" s="96"/>
      <c r="M469" s="96"/>
      <c r="N469" s="97"/>
      <c r="O469" s="97"/>
      <c r="P469" s="97"/>
      <c r="Q469" s="98"/>
      <c r="R469" s="99"/>
      <c r="S469" s="96"/>
      <c r="T469" s="92"/>
      <c r="U469" s="93"/>
      <c r="V469" s="93"/>
      <c r="W469" s="93"/>
    </row>
    <row r="470">
      <c r="A470" s="31"/>
      <c r="B470" s="94"/>
      <c r="C470" s="94"/>
      <c r="D470" s="94"/>
      <c r="E470" s="94"/>
      <c r="F470" s="94"/>
      <c r="G470" s="100"/>
      <c r="H470" s="100"/>
      <c r="I470" s="101"/>
      <c r="J470" s="101"/>
      <c r="K470" s="96"/>
      <c r="L470" s="96"/>
      <c r="M470" s="96"/>
      <c r="N470" s="97"/>
      <c r="O470" s="97"/>
      <c r="P470" s="97"/>
      <c r="Q470" s="98"/>
      <c r="R470" s="99"/>
      <c r="S470" s="96"/>
      <c r="T470" s="92"/>
      <c r="U470" s="93"/>
      <c r="V470" s="93"/>
      <c r="W470" s="93"/>
    </row>
    <row r="471">
      <c r="A471" s="31"/>
      <c r="B471" s="94"/>
      <c r="C471" s="94"/>
      <c r="D471" s="94"/>
      <c r="E471" s="94"/>
      <c r="F471" s="94"/>
      <c r="G471" s="100"/>
      <c r="H471" s="100"/>
      <c r="I471" s="101"/>
      <c r="J471" s="101"/>
      <c r="K471" s="96"/>
      <c r="L471" s="96"/>
      <c r="M471" s="96"/>
      <c r="N471" s="97"/>
      <c r="O471" s="97"/>
      <c r="P471" s="97"/>
      <c r="Q471" s="98"/>
      <c r="R471" s="99"/>
      <c r="S471" s="96"/>
      <c r="T471" s="92"/>
      <c r="U471" s="93"/>
      <c r="V471" s="93"/>
      <c r="W471" s="93"/>
    </row>
    <row r="472">
      <c r="A472" s="31"/>
      <c r="B472" s="94"/>
      <c r="C472" s="94"/>
      <c r="D472" s="94"/>
      <c r="E472" s="94"/>
      <c r="F472" s="94"/>
      <c r="G472" s="100"/>
      <c r="H472" s="100"/>
      <c r="I472" s="101"/>
      <c r="J472" s="101"/>
      <c r="K472" s="96"/>
      <c r="L472" s="96"/>
      <c r="M472" s="96"/>
      <c r="N472" s="97"/>
      <c r="O472" s="97"/>
      <c r="P472" s="97"/>
      <c r="Q472" s="98"/>
      <c r="R472" s="99"/>
      <c r="S472" s="96"/>
      <c r="T472" s="92"/>
      <c r="U472" s="93"/>
      <c r="V472" s="93"/>
      <c r="W472" s="93"/>
    </row>
    <row r="473">
      <c r="A473" s="31"/>
      <c r="B473" s="94"/>
      <c r="C473" s="94"/>
      <c r="D473" s="94"/>
      <c r="E473" s="94"/>
      <c r="F473" s="94"/>
      <c r="G473" s="100"/>
      <c r="H473" s="100"/>
      <c r="I473" s="101"/>
      <c r="J473" s="101"/>
      <c r="K473" s="96"/>
      <c r="L473" s="96"/>
      <c r="M473" s="96"/>
      <c r="N473" s="97"/>
      <c r="O473" s="97"/>
      <c r="P473" s="97"/>
      <c r="Q473" s="98"/>
      <c r="R473" s="99"/>
      <c r="S473" s="96"/>
      <c r="T473" s="92"/>
      <c r="U473" s="93"/>
      <c r="V473" s="93"/>
      <c r="W473" s="93"/>
    </row>
    <row r="474">
      <c r="A474" s="31"/>
      <c r="B474" s="94"/>
      <c r="C474" s="94"/>
      <c r="D474" s="94"/>
      <c r="E474" s="94"/>
      <c r="F474" s="94"/>
      <c r="G474" s="100"/>
      <c r="H474" s="100"/>
      <c r="I474" s="101"/>
      <c r="J474" s="101"/>
      <c r="K474" s="96"/>
      <c r="L474" s="96"/>
      <c r="M474" s="96"/>
      <c r="N474" s="97"/>
      <c r="O474" s="97"/>
      <c r="P474" s="97"/>
      <c r="Q474" s="98"/>
      <c r="R474" s="99"/>
      <c r="S474" s="96"/>
      <c r="T474" s="92"/>
      <c r="U474" s="93"/>
      <c r="V474" s="93"/>
      <c r="W474" s="93"/>
    </row>
    <row r="475">
      <c r="A475" s="31"/>
      <c r="B475" s="94"/>
      <c r="C475" s="94"/>
      <c r="D475" s="94"/>
      <c r="E475" s="94"/>
      <c r="F475" s="94"/>
      <c r="G475" s="100"/>
      <c r="H475" s="100"/>
      <c r="I475" s="101"/>
      <c r="J475" s="101"/>
      <c r="K475" s="96"/>
      <c r="L475" s="96"/>
      <c r="M475" s="96"/>
      <c r="N475" s="97"/>
      <c r="O475" s="97"/>
      <c r="P475" s="97"/>
      <c r="Q475" s="98"/>
      <c r="R475" s="99"/>
      <c r="S475" s="96"/>
      <c r="T475" s="92"/>
      <c r="U475" s="93"/>
      <c r="V475" s="93"/>
      <c r="W475" s="93"/>
    </row>
    <row r="476">
      <c r="A476" s="31"/>
      <c r="B476" s="94"/>
      <c r="C476" s="94"/>
      <c r="D476" s="94"/>
      <c r="E476" s="94"/>
      <c r="F476" s="94"/>
      <c r="G476" s="100"/>
      <c r="H476" s="100"/>
      <c r="I476" s="101"/>
      <c r="J476" s="101"/>
      <c r="K476" s="96"/>
      <c r="L476" s="96"/>
      <c r="M476" s="96"/>
      <c r="N476" s="97"/>
      <c r="O476" s="97"/>
      <c r="P476" s="97"/>
      <c r="Q476" s="98"/>
      <c r="R476" s="99"/>
      <c r="S476" s="96"/>
      <c r="T476" s="92"/>
      <c r="U476" s="93"/>
      <c r="V476" s="93"/>
      <c r="W476" s="93"/>
    </row>
    <row r="477">
      <c r="A477" s="31"/>
      <c r="B477" s="94"/>
      <c r="C477" s="94"/>
      <c r="D477" s="94"/>
      <c r="E477" s="94"/>
      <c r="F477" s="94"/>
      <c r="G477" s="100"/>
      <c r="H477" s="100"/>
      <c r="I477" s="101"/>
      <c r="J477" s="101"/>
      <c r="K477" s="96"/>
      <c r="L477" s="96"/>
      <c r="M477" s="96"/>
      <c r="N477" s="97"/>
      <c r="O477" s="97"/>
      <c r="P477" s="97"/>
      <c r="Q477" s="98"/>
      <c r="R477" s="99"/>
      <c r="S477" s="96"/>
      <c r="T477" s="92"/>
      <c r="U477" s="93"/>
      <c r="V477" s="93"/>
      <c r="W477" s="93"/>
    </row>
    <row r="478">
      <c r="A478" s="31"/>
      <c r="B478" s="94"/>
      <c r="C478" s="94"/>
      <c r="D478" s="94"/>
      <c r="E478" s="94"/>
      <c r="F478" s="94"/>
      <c r="G478" s="100"/>
      <c r="H478" s="100"/>
      <c r="I478" s="101"/>
      <c r="J478" s="101"/>
      <c r="K478" s="96"/>
      <c r="L478" s="96"/>
      <c r="M478" s="96"/>
      <c r="N478" s="97"/>
      <c r="O478" s="97"/>
      <c r="P478" s="97"/>
      <c r="Q478" s="98"/>
      <c r="R478" s="99"/>
      <c r="S478" s="96"/>
      <c r="T478" s="92"/>
      <c r="U478" s="93"/>
      <c r="V478" s="93"/>
      <c r="W478" s="93"/>
    </row>
    <row r="479">
      <c r="A479" s="31"/>
      <c r="B479" s="94"/>
      <c r="C479" s="94"/>
      <c r="D479" s="94"/>
      <c r="E479" s="94"/>
      <c r="F479" s="94"/>
      <c r="G479" s="100"/>
      <c r="H479" s="100"/>
      <c r="I479" s="101"/>
      <c r="J479" s="101"/>
      <c r="K479" s="96"/>
      <c r="L479" s="96"/>
      <c r="M479" s="96"/>
      <c r="N479" s="97"/>
      <c r="O479" s="97"/>
      <c r="P479" s="97"/>
      <c r="Q479" s="98"/>
      <c r="R479" s="99"/>
      <c r="S479" s="96"/>
      <c r="T479" s="92"/>
      <c r="U479" s="93"/>
      <c r="V479" s="93"/>
      <c r="W479" s="93"/>
    </row>
    <row r="480">
      <c r="A480" s="31"/>
      <c r="B480" s="94"/>
      <c r="C480" s="94"/>
      <c r="D480" s="94"/>
      <c r="E480" s="94"/>
      <c r="F480" s="94"/>
      <c r="G480" s="100"/>
      <c r="H480" s="100"/>
      <c r="I480" s="101"/>
      <c r="J480" s="101"/>
      <c r="K480" s="96"/>
      <c r="L480" s="96"/>
      <c r="M480" s="96"/>
      <c r="N480" s="97"/>
      <c r="O480" s="97"/>
      <c r="P480" s="97"/>
      <c r="Q480" s="98"/>
      <c r="R480" s="99"/>
      <c r="S480" s="96"/>
      <c r="T480" s="92"/>
      <c r="U480" s="93"/>
      <c r="V480" s="93"/>
      <c r="W480" s="93"/>
    </row>
    <row r="481">
      <c r="A481" s="31"/>
      <c r="B481" s="94"/>
      <c r="C481" s="94"/>
      <c r="D481" s="94"/>
      <c r="E481" s="94"/>
      <c r="F481" s="94"/>
      <c r="G481" s="100"/>
      <c r="H481" s="100"/>
      <c r="I481" s="101"/>
      <c r="J481" s="101"/>
      <c r="K481" s="96"/>
      <c r="L481" s="96"/>
      <c r="M481" s="96"/>
      <c r="N481" s="97"/>
      <c r="O481" s="97"/>
      <c r="P481" s="97"/>
      <c r="Q481" s="98"/>
      <c r="R481" s="99"/>
      <c r="S481" s="96"/>
      <c r="T481" s="92"/>
      <c r="U481" s="93"/>
      <c r="V481" s="93"/>
      <c r="W481" s="93"/>
    </row>
    <row r="482">
      <c r="A482" s="31"/>
      <c r="B482" s="94"/>
      <c r="C482" s="94"/>
      <c r="D482" s="94"/>
      <c r="E482" s="94"/>
      <c r="F482" s="94"/>
      <c r="G482" s="100"/>
      <c r="H482" s="100"/>
      <c r="I482" s="101"/>
      <c r="J482" s="101"/>
      <c r="K482" s="96"/>
      <c r="L482" s="96"/>
      <c r="M482" s="96"/>
      <c r="N482" s="97"/>
      <c r="O482" s="97"/>
      <c r="P482" s="97"/>
      <c r="Q482" s="98"/>
      <c r="R482" s="99"/>
      <c r="S482" s="96"/>
      <c r="T482" s="92"/>
      <c r="U482" s="93"/>
      <c r="V482" s="93"/>
      <c r="W482" s="93"/>
    </row>
    <row r="483">
      <c r="A483" s="31"/>
      <c r="B483" s="94"/>
      <c r="C483" s="94"/>
      <c r="D483" s="94"/>
      <c r="E483" s="94"/>
      <c r="F483" s="94"/>
      <c r="G483" s="100"/>
      <c r="H483" s="100"/>
      <c r="I483" s="101"/>
      <c r="J483" s="101"/>
      <c r="K483" s="96"/>
      <c r="L483" s="96"/>
      <c r="M483" s="96"/>
      <c r="N483" s="97"/>
      <c r="O483" s="97"/>
      <c r="P483" s="97"/>
      <c r="Q483" s="98"/>
      <c r="R483" s="99"/>
      <c r="S483" s="96"/>
      <c r="T483" s="92"/>
      <c r="U483" s="93"/>
      <c r="V483" s="93"/>
      <c r="W483" s="93"/>
    </row>
    <row r="484">
      <c r="A484" s="31"/>
      <c r="B484" s="94"/>
      <c r="C484" s="94"/>
      <c r="D484" s="94"/>
      <c r="E484" s="94"/>
      <c r="F484" s="94"/>
      <c r="G484" s="100"/>
      <c r="H484" s="100"/>
      <c r="I484" s="101"/>
      <c r="J484" s="101"/>
      <c r="K484" s="96"/>
      <c r="L484" s="96"/>
      <c r="M484" s="96"/>
      <c r="N484" s="97"/>
      <c r="O484" s="97"/>
      <c r="P484" s="97"/>
      <c r="Q484" s="98"/>
      <c r="R484" s="99"/>
      <c r="S484" s="96"/>
      <c r="T484" s="92"/>
      <c r="U484" s="93"/>
      <c r="V484" s="93"/>
      <c r="W484" s="93"/>
    </row>
    <row r="485">
      <c r="A485" s="31"/>
      <c r="B485" s="94"/>
      <c r="C485" s="94"/>
      <c r="D485" s="94"/>
      <c r="E485" s="94"/>
      <c r="F485" s="94"/>
      <c r="G485" s="100"/>
      <c r="H485" s="100"/>
      <c r="I485" s="101"/>
      <c r="J485" s="101"/>
      <c r="K485" s="96"/>
      <c r="L485" s="96"/>
      <c r="M485" s="96"/>
      <c r="N485" s="97"/>
      <c r="O485" s="97"/>
      <c r="P485" s="97"/>
      <c r="Q485" s="98"/>
      <c r="R485" s="99"/>
      <c r="S485" s="96"/>
      <c r="T485" s="92"/>
      <c r="U485" s="93"/>
      <c r="V485" s="93"/>
      <c r="W485" s="93"/>
    </row>
    <row r="486">
      <c r="A486" s="31"/>
      <c r="B486" s="94"/>
      <c r="C486" s="94"/>
      <c r="D486" s="94"/>
      <c r="E486" s="94"/>
      <c r="F486" s="94"/>
      <c r="G486" s="100"/>
      <c r="H486" s="100"/>
      <c r="I486" s="101"/>
      <c r="J486" s="101"/>
      <c r="K486" s="96"/>
      <c r="L486" s="96"/>
      <c r="M486" s="96"/>
      <c r="N486" s="97"/>
      <c r="O486" s="97"/>
      <c r="P486" s="97"/>
      <c r="Q486" s="98"/>
      <c r="R486" s="99"/>
      <c r="S486" s="96"/>
      <c r="T486" s="92"/>
      <c r="U486" s="93"/>
      <c r="V486" s="93"/>
      <c r="W486" s="93"/>
    </row>
    <row r="487">
      <c r="A487" s="31"/>
      <c r="B487" s="94"/>
      <c r="C487" s="94"/>
      <c r="D487" s="94"/>
      <c r="E487" s="94"/>
      <c r="F487" s="94"/>
      <c r="G487" s="100"/>
      <c r="H487" s="100"/>
      <c r="I487" s="101"/>
      <c r="J487" s="101"/>
      <c r="K487" s="96"/>
      <c r="L487" s="96"/>
      <c r="M487" s="96"/>
      <c r="N487" s="97"/>
      <c r="O487" s="97"/>
      <c r="P487" s="97"/>
      <c r="Q487" s="98"/>
      <c r="R487" s="99"/>
      <c r="S487" s="96"/>
      <c r="T487" s="92"/>
      <c r="U487" s="93"/>
      <c r="V487" s="93"/>
      <c r="W487" s="93"/>
    </row>
    <row r="488">
      <c r="A488" s="31"/>
      <c r="B488" s="94"/>
      <c r="C488" s="94"/>
      <c r="D488" s="94"/>
      <c r="E488" s="94"/>
      <c r="F488" s="94"/>
      <c r="G488" s="100"/>
      <c r="H488" s="100"/>
      <c r="I488" s="101"/>
      <c r="J488" s="101"/>
      <c r="K488" s="96"/>
      <c r="L488" s="96"/>
      <c r="M488" s="96"/>
      <c r="N488" s="97"/>
      <c r="O488" s="97"/>
      <c r="P488" s="97"/>
      <c r="Q488" s="98"/>
      <c r="R488" s="99"/>
      <c r="S488" s="96"/>
      <c r="T488" s="92"/>
      <c r="U488" s="93"/>
      <c r="V488" s="93"/>
      <c r="W488" s="93"/>
    </row>
    <row r="489">
      <c r="A489" s="31"/>
      <c r="B489" s="94"/>
      <c r="C489" s="94"/>
      <c r="D489" s="94"/>
      <c r="E489" s="94"/>
      <c r="F489" s="94"/>
      <c r="G489" s="100"/>
      <c r="H489" s="100"/>
      <c r="I489" s="101"/>
      <c r="J489" s="101"/>
      <c r="K489" s="96"/>
      <c r="L489" s="96"/>
      <c r="M489" s="96"/>
      <c r="N489" s="97"/>
      <c r="O489" s="97"/>
      <c r="P489" s="97"/>
      <c r="Q489" s="98"/>
      <c r="R489" s="99"/>
      <c r="S489" s="96"/>
      <c r="T489" s="92"/>
      <c r="U489" s="93"/>
      <c r="V489" s="93"/>
      <c r="W489" s="93"/>
    </row>
    <row r="490">
      <c r="A490" s="31"/>
      <c r="B490" s="94"/>
      <c r="C490" s="94"/>
      <c r="D490" s="94"/>
      <c r="E490" s="94"/>
      <c r="F490" s="94"/>
      <c r="G490" s="100"/>
      <c r="H490" s="100"/>
      <c r="I490" s="101"/>
      <c r="J490" s="101"/>
      <c r="K490" s="96"/>
      <c r="L490" s="96"/>
      <c r="M490" s="96"/>
      <c r="N490" s="97"/>
      <c r="O490" s="97"/>
      <c r="P490" s="97"/>
      <c r="Q490" s="98"/>
      <c r="R490" s="99"/>
      <c r="S490" s="96"/>
      <c r="T490" s="92"/>
      <c r="U490" s="93"/>
      <c r="V490" s="93"/>
      <c r="W490" s="93"/>
    </row>
    <row r="491">
      <c r="A491" s="31"/>
      <c r="B491" s="94"/>
      <c r="C491" s="94"/>
      <c r="D491" s="94"/>
      <c r="E491" s="94"/>
      <c r="F491" s="94"/>
      <c r="G491" s="100"/>
      <c r="H491" s="100"/>
      <c r="I491" s="101"/>
      <c r="J491" s="101"/>
      <c r="K491" s="96"/>
      <c r="L491" s="96"/>
      <c r="M491" s="96"/>
      <c r="N491" s="97"/>
      <c r="O491" s="97"/>
      <c r="P491" s="97"/>
      <c r="Q491" s="98"/>
      <c r="R491" s="99"/>
      <c r="S491" s="96"/>
      <c r="T491" s="92"/>
      <c r="U491" s="93"/>
      <c r="V491" s="93"/>
      <c r="W491" s="93"/>
    </row>
    <row r="492">
      <c r="A492" s="31"/>
      <c r="B492" s="94"/>
      <c r="C492" s="94"/>
      <c r="D492" s="94"/>
      <c r="E492" s="94"/>
      <c r="F492" s="94"/>
      <c r="G492" s="100"/>
      <c r="H492" s="100"/>
      <c r="I492" s="101"/>
      <c r="J492" s="101"/>
      <c r="K492" s="96"/>
      <c r="L492" s="96"/>
      <c r="M492" s="96"/>
      <c r="N492" s="97"/>
      <c r="O492" s="97"/>
      <c r="P492" s="97"/>
      <c r="Q492" s="98"/>
      <c r="R492" s="99"/>
      <c r="S492" s="96"/>
      <c r="T492" s="92"/>
      <c r="U492" s="93"/>
      <c r="V492" s="93"/>
      <c r="W492" s="93"/>
    </row>
    <row r="493">
      <c r="A493" s="31"/>
      <c r="B493" s="94"/>
      <c r="C493" s="94"/>
      <c r="D493" s="94"/>
      <c r="E493" s="94"/>
      <c r="F493" s="94"/>
      <c r="G493" s="100"/>
      <c r="H493" s="100"/>
      <c r="I493" s="101"/>
      <c r="J493" s="101"/>
      <c r="K493" s="96"/>
      <c r="L493" s="96"/>
      <c r="M493" s="96"/>
      <c r="N493" s="97"/>
      <c r="O493" s="97"/>
      <c r="P493" s="97"/>
      <c r="Q493" s="98"/>
      <c r="R493" s="99"/>
      <c r="S493" s="96"/>
      <c r="T493" s="92"/>
      <c r="U493" s="93"/>
      <c r="V493" s="93"/>
      <c r="W493" s="93"/>
    </row>
    <row r="494">
      <c r="A494" s="31"/>
      <c r="B494" s="94"/>
      <c r="C494" s="94"/>
      <c r="D494" s="94"/>
      <c r="E494" s="94"/>
      <c r="F494" s="94"/>
      <c r="G494" s="100"/>
      <c r="H494" s="100"/>
      <c r="I494" s="101"/>
      <c r="J494" s="101"/>
      <c r="K494" s="96"/>
      <c r="L494" s="96"/>
      <c r="M494" s="96"/>
      <c r="N494" s="97"/>
      <c r="O494" s="97"/>
      <c r="P494" s="97"/>
      <c r="Q494" s="98"/>
      <c r="R494" s="99"/>
      <c r="S494" s="96"/>
      <c r="T494" s="92"/>
      <c r="U494" s="93"/>
      <c r="V494" s="93"/>
      <c r="W494" s="93"/>
    </row>
    <row r="495">
      <c r="A495" s="31"/>
      <c r="B495" s="94"/>
      <c r="C495" s="94"/>
      <c r="D495" s="94"/>
      <c r="E495" s="94"/>
      <c r="F495" s="94"/>
      <c r="G495" s="100"/>
      <c r="H495" s="100"/>
      <c r="I495" s="101"/>
      <c r="J495" s="101"/>
      <c r="K495" s="96"/>
      <c r="L495" s="96"/>
      <c r="M495" s="96"/>
      <c r="N495" s="97"/>
      <c r="O495" s="97"/>
      <c r="P495" s="97"/>
      <c r="Q495" s="98"/>
      <c r="R495" s="99"/>
      <c r="S495" s="96"/>
      <c r="T495" s="92"/>
      <c r="U495" s="93"/>
      <c r="V495" s="93"/>
      <c r="W495" s="93"/>
    </row>
    <row r="496">
      <c r="A496" s="31"/>
      <c r="B496" s="94"/>
      <c r="C496" s="94"/>
      <c r="D496" s="94"/>
      <c r="E496" s="94"/>
      <c r="F496" s="94"/>
      <c r="G496" s="100"/>
      <c r="H496" s="100"/>
      <c r="I496" s="101"/>
      <c r="J496" s="101"/>
      <c r="K496" s="96"/>
      <c r="L496" s="96"/>
      <c r="M496" s="96"/>
      <c r="N496" s="97"/>
      <c r="O496" s="97"/>
      <c r="P496" s="97"/>
      <c r="Q496" s="98"/>
      <c r="R496" s="99"/>
      <c r="S496" s="96"/>
      <c r="T496" s="92"/>
      <c r="U496" s="93"/>
      <c r="V496" s="93"/>
      <c r="W496" s="93"/>
    </row>
    <row r="497">
      <c r="A497" s="31"/>
      <c r="B497" s="94"/>
      <c r="C497" s="94"/>
      <c r="D497" s="94"/>
      <c r="E497" s="94"/>
      <c r="F497" s="94"/>
      <c r="G497" s="100"/>
      <c r="H497" s="100"/>
      <c r="I497" s="101"/>
      <c r="J497" s="101"/>
      <c r="K497" s="96"/>
      <c r="L497" s="96"/>
      <c r="M497" s="96"/>
      <c r="N497" s="97"/>
      <c r="O497" s="97"/>
      <c r="P497" s="97"/>
      <c r="Q497" s="98"/>
      <c r="R497" s="99"/>
      <c r="S497" s="96"/>
      <c r="T497" s="92"/>
      <c r="U497" s="93"/>
      <c r="V497" s="93"/>
      <c r="W497" s="93"/>
    </row>
    <row r="498">
      <c r="A498" s="31"/>
      <c r="B498" s="94"/>
      <c r="C498" s="94"/>
      <c r="D498" s="94"/>
      <c r="E498" s="94"/>
      <c r="F498" s="94"/>
      <c r="G498" s="100"/>
      <c r="H498" s="100"/>
      <c r="I498" s="101"/>
      <c r="J498" s="101"/>
      <c r="K498" s="96"/>
      <c r="L498" s="96"/>
      <c r="M498" s="96"/>
      <c r="N498" s="97"/>
      <c r="O498" s="97"/>
      <c r="P498" s="97"/>
      <c r="Q498" s="98"/>
      <c r="R498" s="99"/>
      <c r="S498" s="96"/>
      <c r="T498" s="92"/>
      <c r="U498" s="93"/>
      <c r="V498" s="93"/>
      <c r="W498" s="93"/>
    </row>
    <row r="499">
      <c r="A499" s="31"/>
      <c r="B499" s="94"/>
      <c r="C499" s="94"/>
      <c r="D499" s="94"/>
      <c r="E499" s="94"/>
      <c r="F499" s="94"/>
      <c r="G499" s="100"/>
      <c r="H499" s="100"/>
      <c r="I499" s="101"/>
      <c r="J499" s="101"/>
      <c r="K499" s="96"/>
      <c r="L499" s="96"/>
      <c r="M499" s="96"/>
      <c r="N499" s="97"/>
      <c r="O499" s="97"/>
      <c r="P499" s="97"/>
      <c r="Q499" s="98"/>
      <c r="R499" s="99"/>
      <c r="S499" s="96"/>
      <c r="T499" s="92"/>
      <c r="U499" s="93"/>
      <c r="V499" s="93"/>
      <c r="W499" s="93"/>
    </row>
    <row r="500">
      <c r="A500" s="31"/>
      <c r="B500" s="94"/>
      <c r="C500" s="94"/>
      <c r="D500" s="94"/>
      <c r="E500" s="94"/>
      <c r="F500" s="94"/>
      <c r="G500" s="100"/>
      <c r="H500" s="100"/>
      <c r="I500" s="101"/>
      <c r="J500" s="101"/>
      <c r="K500" s="96"/>
      <c r="L500" s="96"/>
      <c r="M500" s="96"/>
      <c r="N500" s="97"/>
      <c r="O500" s="97"/>
      <c r="P500" s="97"/>
      <c r="Q500" s="98"/>
      <c r="R500" s="99"/>
      <c r="S500" s="96"/>
      <c r="T500" s="92"/>
      <c r="U500" s="93"/>
      <c r="V500" s="93"/>
      <c r="W500" s="93"/>
    </row>
    <row r="501">
      <c r="A501" s="31"/>
      <c r="B501" s="94"/>
      <c r="C501" s="94"/>
      <c r="D501" s="94"/>
      <c r="E501" s="94"/>
      <c r="F501" s="94"/>
      <c r="G501" s="100"/>
      <c r="H501" s="100"/>
      <c r="I501" s="101"/>
      <c r="J501" s="101"/>
      <c r="K501" s="96"/>
      <c r="L501" s="96"/>
      <c r="M501" s="96"/>
      <c r="N501" s="97"/>
      <c r="O501" s="97"/>
      <c r="P501" s="97"/>
      <c r="Q501" s="98"/>
      <c r="R501" s="99"/>
      <c r="S501" s="96"/>
      <c r="T501" s="92"/>
      <c r="U501" s="93"/>
      <c r="V501" s="93"/>
      <c r="W501" s="93"/>
    </row>
    <row r="502">
      <c r="A502" s="31"/>
      <c r="B502" s="94"/>
      <c r="C502" s="94"/>
      <c r="D502" s="94"/>
      <c r="E502" s="94"/>
      <c r="F502" s="94"/>
      <c r="G502" s="100"/>
      <c r="H502" s="100"/>
      <c r="I502" s="101"/>
      <c r="J502" s="101"/>
      <c r="K502" s="96"/>
      <c r="L502" s="96"/>
      <c r="M502" s="96"/>
      <c r="N502" s="97"/>
      <c r="O502" s="97"/>
      <c r="P502" s="97"/>
      <c r="Q502" s="98"/>
      <c r="R502" s="99"/>
      <c r="S502" s="96"/>
      <c r="T502" s="92"/>
      <c r="U502" s="93"/>
      <c r="V502" s="93"/>
      <c r="W502" s="93"/>
    </row>
    <row r="503">
      <c r="A503" s="31"/>
      <c r="B503" s="94"/>
      <c r="C503" s="94"/>
      <c r="D503" s="94"/>
      <c r="E503" s="94"/>
      <c r="F503" s="94"/>
      <c r="G503" s="100"/>
      <c r="H503" s="100"/>
      <c r="I503" s="101"/>
      <c r="J503" s="101"/>
      <c r="K503" s="96"/>
      <c r="L503" s="96"/>
      <c r="M503" s="96"/>
      <c r="N503" s="97"/>
      <c r="O503" s="97"/>
      <c r="P503" s="97"/>
      <c r="Q503" s="98"/>
      <c r="R503" s="99"/>
      <c r="S503" s="96"/>
      <c r="T503" s="92"/>
      <c r="U503" s="93"/>
      <c r="V503" s="93"/>
      <c r="W503" s="93"/>
    </row>
    <row r="504">
      <c r="A504" s="31"/>
      <c r="B504" s="94"/>
      <c r="C504" s="94"/>
      <c r="D504" s="94"/>
      <c r="E504" s="94"/>
      <c r="F504" s="94"/>
      <c r="G504" s="100"/>
      <c r="H504" s="100"/>
      <c r="I504" s="101"/>
      <c r="J504" s="101"/>
      <c r="K504" s="96"/>
      <c r="L504" s="96"/>
      <c r="M504" s="96"/>
      <c r="N504" s="97"/>
      <c r="O504" s="97"/>
      <c r="P504" s="97"/>
      <c r="Q504" s="98"/>
      <c r="R504" s="99"/>
      <c r="S504" s="96"/>
      <c r="T504" s="92"/>
      <c r="U504" s="93"/>
      <c r="V504" s="93"/>
      <c r="W504" s="93"/>
    </row>
    <row r="505">
      <c r="A505" s="31"/>
      <c r="B505" s="94"/>
      <c r="C505" s="94"/>
      <c r="D505" s="94"/>
      <c r="E505" s="94"/>
      <c r="F505" s="94"/>
      <c r="G505" s="100"/>
      <c r="H505" s="100"/>
      <c r="I505" s="101"/>
      <c r="J505" s="101"/>
      <c r="K505" s="96"/>
      <c r="L505" s="96"/>
      <c r="M505" s="96"/>
      <c r="N505" s="97"/>
      <c r="O505" s="97"/>
      <c r="P505" s="97"/>
      <c r="Q505" s="98"/>
      <c r="R505" s="99"/>
      <c r="S505" s="96"/>
      <c r="T505" s="92"/>
      <c r="U505" s="93"/>
      <c r="V505" s="93"/>
      <c r="W505" s="93"/>
    </row>
    <row r="506">
      <c r="A506" s="31"/>
      <c r="B506" s="94"/>
      <c r="C506" s="94"/>
      <c r="D506" s="94"/>
      <c r="E506" s="94"/>
      <c r="F506" s="94"/>
      <c r="G506" s="100"/>
      <c r="H506" s="100"/>
      <c r="I506" s="101"/>
      <c r="J506" s="101"/>
      <c r="K506" s="96"/>
      <c r="L506" s="96"/>
      <c r="M506" s="96"/>
      <c r="N506" s="97"/>
      <c r="O506" s="97"/>
      <c r="P506" s="97"/>
      <c r="Q506" s="98"/>
      <c r="R506" s="99"/>
      <c r="S506" s="96"/>
      <c r="T506" s="92"/>
      <c r="U506" s="93"/>
      <c r="V506" s="93"/>
      <c r="W506" s="93"/>
    </row>
    <row r="507">
      <c r="A507" s="31"/>
      <c r="B507" s="94"/>
      <c r="C507" s="94"/>
      <c r="D507" s="94"/>
      <c r="E507" s="94"/>
      <c r="F507" s="94"/>
      <c r="G507" s="100"/>
      <c r="H507" s="100"/>
      <c r="I507" s="101"/>
      <c r="J507" s="101"/>
      <c r="K507" s="96"/>
      <c r="L507" s="96"/>
      <c r="M507" s="96"/>
      <c r="N507" s="97"/>
      <c r="O507" s="97"/>
      <c r="P507" s="97"/>
      <c r="Q507" s="98"/>
      <c r="R507" s="99"/>
      <c r="S507" s="96"/>
      <c r="T507" s="92"/>
      <c r="U507" s="93"/>
      <c r="V507" s="93"/>
      <c r="W507" s="93"/>
    </row>
    <row r="508">
      <c r="A508" s="31"/>
      <c r="B508" s="94"/>
      <c r="C508" s="94"/>
      <c r="D508" s="94"/>
      <c r="E508" s="94"/>
      <c r="F508" s="94"/>
      <c r="G508" s="100"/>
      <c r="H508" s="100"/>
      <c r="I508" s="101"/>
      <c r="J508" s="101"/>
      <c r="K508" s="96"/>
      <c r="L508" s="96"/>
      <c r="M508" s="96"/>
      <c r="N508" s="97"/>
      <c r="O508" s="97"/>
      <c r="P508" s="97"/>
      <c r="Q508" s="98"/>
      <c r="R508" s="99"/>
      <c r="S508" s="96"/>
      <c r="T508" s="92"/>
      <c r="U508" s="93"/>
      <c r="V508" s="93"/>
      <c r="W508" s="93"/>
    </row>
    <row r="509">
      <c r="A509" s="31"/>
      <c r="B509" s="94"/>
      <c r="C509" s="94"/>
      <c r="D509" s="94"/>
      <c r="E509" s="94"/>
      <c r="F509" s="94"/>
      <c r="G509" s="100"/>
      <c r="H509" s="100"/>
      <c r="I509" s="101"/>
      <c r="J509" s="101"/>
      <c r="K509" s="96"/>
      <c r="L509" s="96"/>
      <c r="M509" s="96"/>
      <c r="N509" s="97"/>
      <c r="O509" s="97"/>
      <c r="P509" s="97"/>
      <c r="Q509" s="98"/>
      <c r="R509" s="99"/>
      <c r="S509" s="96"/>
      <c r="T509" s="92"/>
      <c r="U509" s="93"/>
      <c r="V509" s="93"/>
      <c r="W509" s="93"/>
    </row>
    <row r="510">
      <c r="A510" s="31"/>
      <c r="B510" s="94"/>
      <c r="C510" s="94"/>
      <c r="D510" s="94"/>
      <c r="E510" s="94"/>
      <c r="F510" s="94"/>
      <c r="G510" s="100"/>
      <c r="H510" s="100"/>
      <c r="I510" s="101"/>
      <c r="J510" s="101"/>
      <c r="K510" s="96"/>
      <c r="L510" s="96"/>
      <c r="M510" s="96"/>
      <c r="N510" s="97"/>
      <c r="O510" s="97"/>
      <c r="P510" s="97"/>
      <c r="Q510" s="98"/>
      <c r="R510" s="99"/>
      <c r="S510" s="96"/>
      <c r="T510" s="92"/>
      <c r="U510" s="93"/>
      <c r="V510" s="93"/>
      <c r="W510" s="93"/>
    </row>
    <row r="511">
      <c r="A511" s="31"/>
      <c r="B511" s="94"/>
      <c r="C511" s="94"/>
      <c r="D511" s="94"/>
      <c r="E511" s="94"/>
      <c r="F511" s="94"/>
      <c r="G511" s="100"/>
      <c r="H511" s="100"/>
      <c r="I511" s="101"/>
      <c r="J511" s="101"/>
      <c r="K511" s="96"/>
      <c r="L511" s="96"/>
      <c r="M511" s="96"/>
      <c r="N511" s="97"/>
      <c r="O511" s="97"/>
      <c r="P511" s="97"/>
      <c r="Q511" s="98"/>
      <c r="R511" s="99"/>
      <c r="S511" s="96"/>
      <c r="T511" s="92"/>
      <c r="U511" s="93"/>
      <c r="V511" s="93"/>
      <c r="W511" s="93"/>
    </row>
    <row r="512">
      <c r="A512" s="31"/>
      <c r="B512" s="94"/>
      <c r="C512" s="94"/>
      <c r="D512" s="94"/>
      <c r="E512" s="94"/>
      <c r="F512" s="94"/>
      <c r="G512" s="100"/>
      <c r="H512" s="100"/>
      <c r="I512" s="101"/>
      <c r="J512" s="101"/>
      <c r="K512" s="96"/>
      <c r="L512" s="96"/>
      <c r="M512" s="96"/>
      <c r="N512" s="97"/>
      <c r="O512" s="97"/>
      <c r="P512" s="97"/>
      <c r="Q512" s="98"/>
      <c r="R512" s="99"/>
      <c r="S512" s="96"/>
      <c r="T512" s="92"/>
      <c r="U512" s="93"/>
      <c r="V512" s="93"/>
      <c r="W512" s="93"/>
    </row>
    <row r="513">
      <c r="A513" s="31"/>
      <c r="B513" s="94"/>
      <c r="C513" s="94"/>
      <c r="D513" s="94"/>
      <c r="E513" s="94"/>
      <c r="F513" s="94"/>
      <c r="G513" s="100"/>
      <c r="H513" s="100"/>
      <c r="I513" s="101"/>
      <c r="J513" s="101"/>
      <c r="K513" s="96"/>
      <c r="L513" s="96"/>
      <c r="M513" s="96"/>
      <c r="N513" s="97"/>
      <c r="O513" s="97"/>
      <c r="P513" s="97"/>
      <c r="Q513" s="98"/>
      <c r="R513" s="99"/>
      <c r="S513" s="96"/>
      <c r="T513" s="92"/>
      <c r="U513" s="93"/>
      <c r="V513" s="93"/>
      <c r="W513" s="93"/>
    </row>
    <row r="514">
      <c r="A514" s="31"/>
      <c r="B514" s="94"/>
      <c r="C514" s="94"/>
      <c r="D514" s="94"/>
      <c r="E514" s="94"/>
      <c r="F514" s="94"/>
      <c r="G514" s="100"/>
      <c r="H514" s="100"/>
      <c r="I514" s="101"/>
      <c r="J514" s="101"/>
      <c r="K514" s="96"/>
      <c r="L514" s="96"/>
      <c r="M514" s="96"/>
      <c r="N514" s="97"/>
      <c r="O514" s="97"/>
      <c r="P514" s="97"/>
      <c r="Q514" s="98"/>
      <c r="R514" s="99"/>
      <c r="S514" s="96"/>
      <c r="T514" s="92"/>
      <c r="U514" s="93"/>
      <c r="V514" s="93"/>
      <c r="W514" s="93"/>
    </row>
    <row r="515">
      <c r="A515" s="31"/>
      <c r="B515" s="94"/>
      <c r="C515" s="94"/>
      <c r="D515" s="94"/>
      <c r="E515" s="94"/>
      <c r="F515" s="94"/>
      <c r="G515" s="100"/>
      <c r="H515" s="100"/>
      <c r="I515" s="101"/>
      <c r="J515" s="101"/>
      <c r="K515" s="96"/>
      <c r="L515" s="96"/>
      <c r="M515" s="96"/>
      <c r="N515" s="97"/>
      <c r="O515" s="97"/>
      <c r="P515" s="97"/>
      <c r="Q515" s="98"/>
      <c r="R515" s="99"/>
      <c r="S515" s="96"/>
      <c r="T515" s="92"/>
      <c r="U515" s="93"/>
      <c r="V515" s="93"/>
      <c r="W515" s="93"/>
    </row>
    <row r="516">
      <c r="A516" s="31"/>
      <c r="B516" s="94"/>
      <c r="C516" s="94"/>
      <c r="D516" s="94"/>
      <c r="E516" s="94"/>
      <c r="F516" s="94"/>
      <c r="G516" s="100"/>
      <c r="H516" s="100"/>
      <c r="I516" s="101"/>
      <c r="J516" s="101"/>
      <c r="K516" s="96"/>
      <c r="L516" s="96"/>
      <c r="M516" s="96"/>
      <c r="N516" s="97"/>
      <c r="O516" s="97"/>
      <c r="P516" s="97"/>
      <c r="Q516" s="98"/>
      <c r="R516" s="99"/>
      <c r="S516" s="96"/>
      <c r="T516" s="92"/>
      <c r="U516" s="93"/>
      <c r="V516" s="93"/>
      <c r="W516" s="93"/>
    </row>
    <row r="517">
      <c r="A517" s="31"/>
      <c r="B517" s="94"/>
      <c r="C517" s="94"/>
      <c r="D517" s="94"/>
      <c r="E517" s="94"/>
      <c r="F517" s="94"/>
      <c r="G517" s="100"/>
      <c r="H517" s="100"/>
      <c r="I517" s="101"/>
      <c r="J517" s="101"/>
      <c r="K517" s="96"/>
      <c r="L517" s="96"/>
      <c r="M517" s="96"/>
      <c r="N517" s="97"/>
      <c r="O517" s="97"/>
      <c r="P517" s="97"/>
      <c r="Q517" s="98"/>
      <c r="R517" s="99"/>
      <c r="S517" s="96"/>
      <c r="T517" s="92"/>
      <c r="U517" s="93"/>
      <c r="V517" s="93"/>
      <c r="W517" s="93"/>
    </row>
    <row r="518">
      <c r="A518" s="31"/>
      <c r="B518" s="94"/>
      <c r="C518" s="94"/>
      <c r="D518" s="94"/>
      <c r="E518" s="94"/>
      <c r="F518" s="94"/>
      <c r="G518" s="100"/>
      <c r="H518" s="100"/>
      <c r="I518" s="101"/>
      <c r="J518" s="101"/>
      <c r="K518" s="96"/>
      <c r="L518" s="96"/>
      <c r="M518" s="96"/>
      <c r="N518" s="97"/>
      <c r="O518" s="97"/>
      <c r="P518" s="97"/>
      <c r="Q518" s="98"/>
      <c r="R518" s="99"/>
      <c r="S518" s="96"/>
      <c r="T518" s="92"/>
      <c r="U518" s="93"/>
      <c r="V518" s="93"/>
      <c r="W518" s="93"/>
    </row>
    <row r="519">
      <c r="A519" s="31"/>
      <c r="B519" s="94"/>
      <c r="C519" s="94"/>
      <c r="D519" s="94"/>
      <c r="E519" s="94"/>
      <c r="F519" s="94"/>
      <c r="G519" s="100"/>
      <c r="H519" s="100"/>
      <c r="I519" s="101"/>
      <c r="J519" s="101"/>
      <c r="K519" s="96"/>
      <c r="L519" s="96"/>
      <c r="M519" s="96"/>
      <c r="N519" s="97"/>
      <c r="O519" s="97"/>
      <c r="P519" s="97"/>
      <c r="Q519" s="98"/>
      <c r="R519" s="99"/>
      <c r="S519" s="96"/>
      <c r="T519" s="92"/>
      <c r="U519" s="93"/>
      <c r="V519" s="93"/>
      <c r="W519" s="93"/>
    </row>
    <row r="520">
      <c r="A520" s="31"/>
      <c r="B520" s="94"/>
      <c r="C520" s="94"/>
      <c r="D520" s="94"/>
      <c r="E520" s="94"/>
      <c r="F520" s="94"/>
      <c r="G520" s="100"/>
      <c r="H520" s="100"/>
      <c r="I520" s="101"/>
      <c r="J520" s="101"/>
      <c r="K520" s="96"/>
      <c r="L520" s="96"/>
      <c r="M520" s="96"/>
      <c r="N520" s="97"/>
      <c r="O520" s="97"/>
      <c r="P520" s="97"/>
      <c r="Q520" s="98"/>
      <c r="R520" s="99"/>
      <c r="S520" s="96"/>
      <c r="T520" s="92"/>
      <c r="U520" s="93"/>
      <c r="V520" s="93"/>
      <c r="W520" s="93"/>
    </row>
    <row r="521">
      <c r="A521" s="31"/>
      <c r="B521" s="94"/>
      <c r="C521" s="94"/>
      <c r="D521" s="94"/>
      <c r="E521" s="94"/>
      <c r="F521" s="94"/>
      <c r="G521" s="100"/>
      <c r="H521" s="100"/>
      <c r="I521" s="101"/>
      <c r="J521" s="101"/>
      <c r="K521" s="96"/>
      <c r="L521" s="96"/>
      <c r="M521" s="96"/>
      <c r="N521" s="97"/>
      <c r="O521" s="97"/>
      <c r="P521" s="97"/>
      <c r="Q521" s="98"/>
      <c r="R521" s="99"/>
      <c r="S521" s="96"/>
      <c r="T521" s="92"/>
      <c r="U521" s="93"/>
      <c r="V521" s="93"/>
      <c r="W521" s="93"/>
    </row>
    <row r="522">
      <c r="A522" s="31"/>
      <c r="B522" s="94"/>
      <c r="C522" s="94"/>
      <c r="D522" s="94"/>
      <c r="E522" s="94"/>
      <c r="F522" s="94"/>
      <c r="G522" s="100"/>
      <c r="H522" s="100"/>
      <c r="I522" s="101"/>
      <c r="J522" s="101"/>
      <c r="K522" s="96"/>
      <c r="L522" s="96"/>
      <c r="M522" s="96"/>
      <c r="N522" s="97"/>
      <c r="O522" s="97"/>
      <c r="P522" s="97"/>
      <c r="Q522" s="98"/>
      <c r="R522" s="99"/>
      <c r="S522" s="96"/>
      <c r="T522" s="92"/>
      <c r="U522" s="93"/>
      <c r="V522" s="93"/>
      <c r="W522" s="93"/>
    </row>
    <row r="523">
      <c r="A523" s="31"/>
      <c r="B523" s="94"/>
      <c r="C523" s="94"/>
      <c r="D523" s="94"/>
      <c r="E523" s="94"/>
      <c r="F523" s="94"/>
      <c r="G523" s="100"/>
      <c r="H523" s="100"/>
      <c r="I523" s="101"/>
      <c r="J523" s="101"/>
      <c r="K523" s="96"/>
      <c r="L523" s="96"/>
      <c r="M523" s="96"/>
      <c r="N523" s="97"/>
      <c r="O523" s="97"/>
      <c r="P523" s="97"/>
      <c r="Q523" s="98"/>
      <c r="R523" s="99"/>
      <c r="S523" s="96"/>
      <c r="T523" s="92"/>
      <c r="U523" s="93"/>
      <c r="V523" s="93"/>
      <c r="W523" s="93"/>
    </row>
    <row r="524">
      <c r="A524" s="31"/>
      <c r="B524" s="94"/>
      <c r="C524" s="94"/>
      <c r="D524" s="94"/>
      <c r="E524" s="94"/>
      <c r="F524" s="94"/>
      <c r="G524" s="100"/>
      <c r="H524" s="100"/>
      <c r="I524" s="101"/>
      <c r="J524" s="101"/>
      <c r="K524" s="96"/>
      <c r="L524" s="96"/>
      <c r="M524" s="96"/>
      <c r="N524" s="97"/>
      <c r="O524" s="97"/>
      <c r="P524" s="97"/>
      <c r="Q524" s="98"/>
      <c r="R524" s="99"/>
      <c r="S524" s="96"/>
      <c r="T524" s="92"/>
      <c r="U524" s="93"/>
      <c r="V524" s="93"/>
      <c r="W524" s="93"/>
    </row>
    <row r="525">
      <c r="A525" s="31"/>
      <c r="B525" s="94"/>
      <c r="C525" s="94"/>
      <c r="D525" s="94"/>
      <c r="E525" s="94"/>
      <c r="F525" s="94"/>
      <c r="G525" s="100"/>
      <c r="H525" s="100"/>
      <c r="I525" s="101"/>
      <c r="J525" s="101"/>
      <c r="K525" s="96"/>
      <c r="L525" s="96"/>
      <c r="M525" s="96"/>
      <c r="N525" s="97"/>
      <c r="O525" s="97"/>
      <c r="P525" s="97"/>
      <c r="Q525" s="98"/>
      <c r="R525" s="99"/>
      <c r="S525" s="96"/>
      <c r="T525" s="92"/>
      <c r="U525" s="93"/>
      <c r="V525" s="93"/>
      <c r="W525" s="93"/>
    </row>
    <row r="526">
      <c r="A526" s="31"/>
      <c r="B526" s="94"/>
      <c r="C526" s="94"/>
      <c r="D526" s="94"/>
      <c r="E526" s="94"/>
      <c r="F526" s="94"/>
      <c r="G526" s="100"/>
      <c r="H526" s="100"/>
      <c r="I526" s="101"/>
      <c r="J526" s="101"/>
      <c r="K526" s="96"/>
      <c r="L526" s="96"/>
      <c r="M526" s="96"/>
      <c r="N526" s="97"/>
      <c r="O526" s="97"/>
      <c r="P526" s="97"/>
      <c r="Q526" s="98"/>
      <c r="R526" s="99"/>
      <c r="S526" s="96"/>
      <c r="T526" s="92"/>
      <c r="U526" s="93"/>
      <c r="V526" s="93"/>
      <c r="W526" s="93"/>
    </row>
    <row r="527">
      <c r="A527" s="31"/>
      <c r="B527" s="94"/>
      <c r="C527" s="94"/>
      <c r="D527" s="94"/>
      <c r="E527" s="94"/>
      <c r="F527" s="94"/>
      <c r="G527" s="100"/>
      <c r="H527" s="100"/>
      <c r="I527" s="101"/>
      <c r="J527" s="101"/>
      <c r="K527" s="96"/>
      <c r="L527" s="96"/>
      <c r="M527" s="96"/>
      <c r="N527" s="97"/>
      <c r="O527" s="97"/>
      <c r="P527" s="97"/>
      <c r="Q527" s="98"/>
      <c r="R527" s="99"/>
      <c r="S527" s="96"/>
      <c r="T527" s="92"/>
      <c r="U527" s="93"/>
      <c r="V527" s="93"/>
      <c r="W527" s="93"/>
    </row>
    <row r="528">
      <c r="A528" s="31"/>
      <c r="B528" s="94"/>
      <c r="C528" s="94"/>
      <c r="D528" s="94"/>
      <c r="E528" s="94"/>
      <c r="F528" s="94"/>
      <c r="G528" s="100"/>
      <c r="H528" s="100"/>
      <c r="I528" s="101"/>
      <c r="J528" s="101"/>
      <c r="K528" s="96"/>
      <c r="L528" s="96"/>
      <c r="M528" s="96"/>
      <c r="N528" s="97"/>
      <c r="O528" s="97"/>
      <c r="P528" s="97"/>
      <c r="Q528" s="98"/>
      <c r="R528" s="99"/>
      <c r="S528" s="96"/>
      <c r="T528" s="92"/>
      <c r="U528" s="93"/>
      <c r="V528" s="93"/>
      <c r="W528" s="93"/>
    </row>
    <row r="529">
      <c r="A529" s="31"/>
      <c r="B529" s="94"/>
      <c r="C529" s="94"/>
      <c r="D529" s="94"/>
      <c r="E529" s="94"/>
      <c r="F529" s="94"/>
      <c r="G529" s="100"/>
      <c r="H529" s="100"/>
      <c r="I529" s="101"/>
      <c r="J529" s="101"/>
      <c r="K529" s="96"/>
      <c r="L529" s="96"/>
      <c r="M529" s="96"/>
      <c r="N529" s="97"/>
      <c r="O529" s="97"/>
      <c r="P529" s="97"/>
      <c r="Q529" s="98"/>
      <c r="R529" s="99"/>
      <c r="S529" s="96"/>
      <c r="T529" s="92"/>
      <c r="U529" s="93"/>
      <c r="V529" s="93"/>
      <c r="W529" s="93"/>
    </row>
    <row r="530">
      <c r="A530" s="31"/>
      <c r="B530" s="94"/>
      <c r="C530" s="94"/>
      <c r="D530" s="94"/>
      <c r="E530" s="94"/>
      <c r="F530" s="94"/>
      <c r="G530" s="100"/>
      <c r="H530" s="100"/>
      <c r="I530" s="101"/>
      <c r="J530" s="101"/>
      <c r="K530" s="96"/>
      <c r="L530" s="96"/>
      <c r="M530" s="96"/>
      <c r="N530" s="97"/>
      <c r="O530" s="97"/>
      <c r="P530" s="97"/>
      <c r="Q530" s="98"/>
      <c r="R530" s="99"/>
      <c r="S530" s="96"/>
      <c r="T530" s="92"/>
      <c r="U530" s="93"/>
      <c r="V530" s="93"/>
      <c r="W530" s="93"/>
    </row>
    <row r="531">
      <c r="A531" s="31"/>
      <c r="B531" s="94"/>
      <c r="C531" s="94"/>
      <c r="D531" s="94"/>
      <c r="E531" s="94"/>
      <c r="F531" s="94"/>
      <c r="G531" s="100"/>
      <c r="H531" s="100"/>
      <c r="I531" s="101"/>
      <c r="J531" s="101"/>
      <c r="K531" s="96"/>
      <c r="L531" s="96"/>
      <c r="M531" s="96"/>
      <c r="N531" s="97"/>
      <c r="O531" s="97"/>
      <c r="P531" s="97"/>
      <c r="Q531" s="98"/>
      <c r="R531" s="99"/>
      <c r="S531" s="96"/>
      <c r="T531" s="92"/>
      <c r="U531" s="93"/>
      <c r="V531" s="93"/>
      <c r="W531" s="93"/>
    </row>
    <row r="532">
      <c r="A532" s="31"/>
      <c r="B532" s="94"/>
      <c r="C532" s="94"/>
      <c r="D532" s="94"/>
      <c r="E532" s="94"/>
      <c r="F532" s="94"/>
      <c r="G532" s="100"/>
      <c r="H532" s="100"/>
      <c r="I532" s="101"/>
      <c r="J532" s="101"/>
      <c r="K532" s="96"/>
      <c r="L532" s="96"/>
      <c r="M532" s="96"/>
      <c r="N532" s="97"/>
      <c r="O532" s="97"/>
      <c r="P532" s="97"/>
      <c r="Q532" s="98"/>
      <c r="R532" s="99"/>
      <c r="S532" s="96"/>
      <c r="T532" s="92"/>
      <c r="U532" s="93"/>
      <c r="V532" s="93"/>
      <c r="W532" s="93"/>
    </row>
    <row r="533">
      <c r="A533" s="31"/>
      <c r="B533" s="94"/>
      <c r="C533" s="94"/>
      <c r="D533" s="94"/>
      <c r="E533" s="94"/>
      <c r="F533" s="94"/>
      <c r="G533" s="100"/>
      <c r="H533" s="100"/>
      <c r="I533" s="101"/>
      <c r="J533" s="101"/>
      <c r="K533" s="96"/>
      <c r="L533" s="96"/>
      <c r="M533" s="96"/>
      <c r="N533" s="97"/>
      <c r="O533" s="97"/>
      <c r="P533" s="97"/>
      <c r="Q533" s="98"/>
      <c r="R533" s="99"/>
      <c r="S533" s="96"/>
      <c r="T533" s="92"/>
      <c r="U533" s="93"/>
      <c r="V533" s="93"/>
      <c r="W533" s="93"/>
    </row>
    <row r="534">
      <c r="A534" s="31"/>
      <c r="B534" s="94"/>
      <c r="C534" s="94"/>
      <c r="D534" s="94"/>
      <c r="E534" s="94"/>
      <c r="F534" s="94"/>
      <c r="G534" s="100"/>
      <c r="H534" s="100"/>
      <c r="I534" s="101"/>
      <c r="J534" s="101"/>
      <c r="K534" s="96"/>
      <c r="L534" s="96"/>
      <c r="M534" s="96"/>
      <c r="N534" s="97"/>
      <c r="O534" s="97"/>
      <c r="P534" s="97"/>
      <c r="Q534" s="98"/>
      <c r="R534" s="99"/>
      <c r="S534" s="96"/>
      <c r="T534" s="92"/>
      <c r="U534" s="93"/>
      <c r="V534" s="93"/>
      <c r="W534" s="93"/>
    </row>
    <row r="535">
      <c r="A535" s="31"/>
      <c r="B535" s="94"/>
      <c r="C535" s="94"/>
      <c r="D535" s="94"/>
      <c r="E535" s="94"/>
      <c r="F535" s="94"/>
      <c r="G535" s="100"/>
      <c r="H535" s="100"/>
      <c r="I535" s="101"/>
      <c r="J535" s="101"/>
      <c r="K535" s="96"/>
      <c r="L535" s="96"/>
      <c r="M535" s="96"/>
      <c r="N535" s="97"/>
      <c r="O535" s="97"/>
      <c r="P535" s="97"/>
      <c r="Q535" s="98"/>
      <c r="R535" s="99"/>
      <c r="S535" s="96"/>
      <c r="T535" s="92"/>
      <c r="U535" s="93"/>
      <c r="V535" s="93"/>
      <c r="W535" s="93"/>
    </row>
    <row r="536">
      <c r="A536" s="31"/>
      <c r="B536" s="94"/>
      <c r="C536" s="94"/>
      <c r="D536" s="94"/>
      <c r="E536" s="94"/>
      <c r="F536" s="94"/>
      <c r="G536" s="100"/>
      <c r="H536" s="100"/>
      <c r="I536" s="101"/>
      <c r="J536" s="101"/>
      <c r="K536" s="96"/>
      <c r="L536" s="96"/>
      <c r="M536" s="96"/>
      <c r="N536" s="97"/>
      <c r="O536" s="97"/>
      <c r="P536" s="97"/>
      <c r="Q536" s="98"/>
      <c r="R536" s="99"/>
      <c r="S536" s="96"/>
      <c r="T536" s="92"/>
      <c r="U536" s="93"/>
      <c r="V536" s="93"/>
      <c r="W536" s="93"/>
    </row>
    <row r="537">
      <c r="A537" s="31"/>
      <c r="B537" s="94"/>
      <c r="C537" s="94"/>
      <c r="D537" s="94"/>
      <c r="E537" s="94"/>
      <c r="F537" s="94"/>
      <c r="G537" s="100"/>
      <c r="H537" s="100"/>
      <c r="I537" s="101"/>
      <c r="J537" s="101"/>
      <c r="K537" s="96"/>
      <c r="L537" s="96"/>
      <c r="M537" s="96"/>
      <c r="N537" s="97"/>
      <c r="O537" s="97"/>
      <c r="P537" s="97"/>
      <c r="Q537" s="98"/>
      <c r="R537" s="99"/>
      <c r="S537" s="96"/>
      <c r="T537" s="92"/>
      <c r="U537" s="93"/>
      <c r="V537" s="93"/>
      <c r="W537" s="93"/>
    </row>
    <row r="538">
      <c r="A538" s="31"/>
      <c r="B538" s="94"/>
      <c r="C538" s="94"/>
      <c r="D538" s="94"/>
      <c r="E538" s="94"/>
      <c r="F538" s="94"/>
      <c r="G538" s="100"/>
      <c r="H538" s="100"/>
      <c r="I538" s="101"/>
      <c r="J538" s="101"/>
      <c r="K538" s="96"/>
      <c r="L538" s="96"/>
      <c r="M538" s="96"/>
      <c r="N538" s="97"/>
      <c r="O538" s="97"/>
      <c r="P538" s="97"/>
      <c r="Q538" s="98"/>
      <c r="R538" s="99"/>
      <c r="S538" s="96"/>
      <c r="T538" s="92"/>
      <c r="U538" s="93"/>
      <c r="V538" s="93"/>
      <c r="W538" s="93"/>
    </row>
    <row r="539">
      <c r="A539" s="31"/>
      <c r="B539" s="94"/>
      <c r="C539" s="94"/>
      <c r="D539" s="94"/>
      <c r="E539" s="94"/>
      <c r="F539" s="94"/>
      <c r="G539" s="100"/>
      <c r="H539" s="100"/>
      <c r="I539" s="101"/>
      <c r="J539" s="101"/>
      <c r="K539" s="96"/>
      <c r="L539" s="96"/>
      <c r="M539" s="96"/>
      <c r="N539" s="97"/>
      <c r="O539" s="97"/>
      <c r="P539" s="97"/>
      <c r="Q539" s="98"/>
      <c r="R539" s="99"/>
      <c r="S539" s="96"/>
      <c r="T539" s="92"/>
      <c r="U539" s="93"/>
      <c r="V539" s="93"/>
      <c r="W539" s="93"/>
    </row>
    <row r="540">
      <c r="A540" s="31"/>
      <c r="B540" s="94"/>
      <c r="C540" s="94"/>
      <c r="D540" s="94"/>
      <c r="E540" s="94"/>
      <c r="F540" s="94"/>
      <c r="G540" s="100"/>
      <c r="H540" s="100"/>
      <c r="I540" s="101"/>
      <c r="J540" s="101"/>
      <c r="K540" s="96"/>
      <c r="L540" s="96"/>
      <c r="M540" s="96"/>
      <c r="N540" s="97"/>
      <c r="O540" s="97"/>
      <c r="P540" s="97"/>
      <c r="Q540" s="98"/>
      <c r="R540" s="99"/>
      <c r="S540" s="96"/>
      <c r="T540" s="92"/>
      <c r="U540" s="93"/>
      <c r="V540" s="93"/>
      <c r="W540" s="93"/>
    </row>
    <row r="541">
      <c r="A541" s="31"/>
      <c r="B541" s="94"/>
      <c r="C541" s="94"/>
      <c r="D541" s="94"/>
      <c r="E541" s="94"/>
      <c r="F541" s="94"/>
      <c r="G541" s="100"/>
      <c r="H541" s="100"/>
      <c r="I541" s="101"/>
      <c r="J541" s="101"/>
      <c r="K541" s="96"/>
      <c r="L541" s="96"/>
      <c r="M541" s="96"/>
      <c r="N541" s="97"/>
      <c r="O541" s="97"/>
      <c r="P541" s="97"/>
      <c r="Q541" s="98"/>
      <c r="R541" s="99"/>
      <c r="S541" s="96"/>
      <c r="T541" s="92"/>
      <c r="U541" s="93"/>
      <c r="V541" s="93"/>
      <c r="W541" s="93"/>
    </row>
    <row r="542">
      <c r="A542" s="31"/>
      <c r="B542" s="94"/>
      <c r="C542" s="94"/>
      <c r="D542" s="94"/>
      <c r="E542" s="94"/>
      <c r="F542" s="94"/>
      <c r="G542" s="100"/>
      <c r="H542" s="100"/>
      <c r="I542" s="101"/>
      <c r="J542" s="101"/>
      <c r="K542" s="96"/>
      <c r="L542" s="96"/>
      <c r="M542" s="96"/>
      <c r="N542" s="97"/>
      <c r="O542" s="97"/>
      <c r="P542" s="97"/>
      <c r="Q542" s="98"/>
      <c r="R542" s="99"/>
      <c r="S542" s="96"/>
      <c r="T542" s="92"/>
      <c r="U542" s="93"/>
      <c r="V542" s="93"/>
      <c r="W542" s="93"/>
    </row>
    <row r="543">
      <c r="A543" s="31"/>
      <c r="B543" s="94"/>
      <c r="C543" s="94"/>
      <c r="D543" s="94"/>
      <c r="E543" s="94"/>
      <c r="F543" s="94"/>
      <c r="G543" s="100"/>
      <c r="H543" s="100"/>
      <c r="I543" s="101"/>
      <c r="J543" s="101"/>
      <c r="K543" s="96"/>
      <c r="L543" s="96"/>
      <c r="M543" s="96"/>
      <c r="N543" s="97"/>
      <c r="O543" s="97"/>
      <c r="P543" s="97"/>
      <c r="Q543" s="98"/>
      <c r="R543" s="99"/>
      <c r="S543" s="96"/>
      <c r="T543" s="92"/>
      <c r="U543" s="93"/>
      <c r="V543" s="93"/>
      <c r="W543" s="93"/>
    </row>
    <row r="544">
      <c r="A544" s="31"/>
      <c r="B544" s="94"/>
      <c r="C544" s="94"/>
      <c r="D544" s="94"/>
      <c r="E544" s="94"/>
      <c r="F544" s="94"/>
      <c r="G544" s="100"/>
      <c r="H544" s="100"/>
      <c r="I544" s="101"/>
      <c r="J544" s="101"/>
      <c r="K544" s="96"/>
      <c r="L544" s="96"/>
      <c r="M544" s="96"/>
      <c r="N544" s="97"/>
      <c r="O544" s="97"/>
      <c r="P544" s="97"/>
      <c r="Q544" s="98"/>
      <c r="R544" s="99"/>
      <c r="S544" s="96"/>
      <c r="T544" s="92"/>
      <c r="U544" s="93"/>
      <c r="V544" s="93"/>
      <c r="W544" s="93"/>
    </row>
    <row r="545">
      <c r="A545" s="31"/>
      <c r="B545" s="94"/>
      <c r="C545" s="94"/>
      <c r="D545" s="94"/>
      <c r="E545" s="94"/>
      <c r="F545" s="94"/>
      <c r="G545" s="100"/>
      <c r="H545" s="100"/>
      <c r="I545" s="101"/>
      <c r="J545" s="101"/>
      <c r="K545" s="96"/>
      <c r="L545" s="96"/>
      <c r="M545" s="96"/>
      <c r="N545" s="97"/>
      <c r="O545" s="97"/>
      <c r="P545" s="97"/>
      <c r="Q545" s="98"/>
      <c r="R545" s="99"/>
      <c r="S545" s="96"/>
      <c r="T545" s="92"/>
      <c r="U545" s="93"/>
      <c r="V545" s="93"/>
      <c r="W545" s="93"/>
    </row>
    <row r="546">
      <c r="A546" s="31"/>
      <c r="B546" s="94"/>
      <c r="C546" s="94"/>
      <c r="D546" s="94"/>
      <c r="E546" s="94"/>
      <c r="F546" s="94"/>
      <c r="G546" s="100"/>
      <c r="H546" s="100"/>
      <c r="I546" s="101"/>
      <c r="J546" s="101"/>
      <c r="K546" s="96"/>
      <c r="L546" s="96"/>
      <c r="M546" s="96"/>
      <c r="N546" s="97"/>
      <c r="O546" s="97"/>
      <c r="P546" s="97"/>
      <c r="Q546" s="98"/>
      <c r="R546" s="99"/>
      <c r="S546" s="96"/>
      <c r="T546" s="92"/>
      <c r="U546" s="93"/>
      <c r="V546" s="93"/>
      <c r="W546" s="93"/>
    </row>
    <row r="547">
      <c r="A547" s="31"/>
      <c r="B547" s="94"/>
      <c r="C547" s="94"/>
      <c r="D547" s="94"/>
      <c r="E547" s="94"/>
      <c r="F547" s="94"/>
      <c r="G547" s="100"/>
      <c r="H547" s="100"/>
      <c r="I547" s="101"/>
      <c r="J547" s="101"/>
      <c r="K547" s="96"/>
      <c r="L547" s="96"/>
      <c r="M547" s="96"/>
      <c r="N547" s="97"/>
      <c r="O547" s="97"/>
      <c r="P547" s="97"/>
      <c r="Q547" s="98"/>
      <c r="R547" s="99"/>
      <c r="S547" s="96"/>
      <c r="T547" s="92"/>
      <c r="U547" s="93"/>
      <c r="V547" s="93"/>
      <c r="W547" s="93"/>
    </row>
    <row r="548">
      <c r="A548" s="31"/>
      <c r="B548" s="94"/>
      <c r="C548" s="94"/>
      <c r="D548" s="94"/>
      <c r="E548" s="94"/>
      <c r="F548" s="94"/>
      <c r="G548" s="100"/>
      <c r="H548" s="100"/>
      <c r="I548" s="101"/>
      <c r="J548" s="101"/>
      <c r="K548" s="96"/>
      <c r="L548" s="96"/>
      <c r="M548" s="96"/>
      <c r="N548" s="97"/>
      <c r="O548" s="97"/>
      <c r="P548" s="97"/>
      <c r="Q548" s="98"/>
      <c r="R548" s="99"/>
      <c r="S548" s="96"/>
      <c r="T548" s="92"/>
      <c r="U548" s="93"/>
      <c r="V548" s="93"/>
      <c r="W548" s="93"/>
    </row>
    <row r="549">
      <c r="A549" s="31"/>
      <c r="B549" s="94"/>
      <c r="C549" s="94"/>
      <c r="D549" s="94"/>
      <c r="E549" s="94"/>
      <c r="F549" s="94"/>
      <c r="G549" s="100"/>
      <c r="H549" s="100"/>
      <c r="I549" s="101"/>
      <c r="J549" s="101"/>
      <c r="K549" s="96"/>
      <c r="L549" s="96"/>
      <c r="M549" s="96"/>
      <c r="N549" s="97"/>
      <c r="O549" s="97"/>
      <c r="P549" s="97"/>
      <c r="Q549" s="98"/>
      <c r="R549" s="99"/>
      <c r="S549" s="96"/>
      <c r="T549" s="92"/>
      <c r="U549" s="93"/>
      <c r="V549" s="93"/>
      <c r="W549" s="93"/>
    </row>
    <row r="550">
      <c r="A550" s="31"/>
      <c r="B550" s="94"/>
      <c r="C550" s="94"/>
      <c r="D550" s="94"/>
      <c r="E550" s="94"/>
      <c r="F550" s="94"/>
      <c r="G550" s="100"/>
      <c r="H550" s="100"/>
      <c r="I550" s="101"/>
      <c r="J550" s="101"/>
      <c r="K550" s="96"/>
      <c r="L550" s="96"/>
      <c r="M550" s="96"/>
      <c r="N550" s="97"/>
      <c r="O550" s="97"/>
      <c r="P550" s="97"/>
      <c r="Q550" s="98"/>
      <c r="R550" s="99"/>
      <c r="S550" s="96"/>
      <c r="T550" s="92"/>
      <c r="U550" s="93"/>
      <c r="V550" s="93"/>
      <c r="W550" s="93"/>
    </row>
    <row r="551">
      <c r="A551" s="31"/>
      <c r="B551" s="94"/>
      <c r="C551" s="94"/>
      <c r="D551" s="94"/>
      <c r="E551" s="94"/>
      <c r="F551" s="94"/>
      <c r="G551" s="100"/>
      <c r="H551" s="100"/>
      <c r="I551" s="101"/>
      <c r="J551" s="101"/>
      <c r="K551" s="96"/>
      <c r="L551" s="96"/>
      <c r="M551" s="96"/>
      <c r="N551" s="97"/>
      <c r="O551" s="97"/>
      <c r="P551" s="97"/>
      <c r="Q551" s="98"/>
      <c r="R551" s="99"/>
      <c r="S551" s="96"/>
      <c r="T551" s="92"/>
      <c r="U551" s="93"/>
      <c r="V551" s="93"/>
      <c r="W551" s="93"/>
    </row>
    <row r="552">
      <c r="A552" s="31"/>
      <c r="B552" s="94"/>
      <c r="C552" s="94"/>
      <c r="D552" s="94"/>
      <c r="E552" s="94"/>
      <c r="F552" s="94"/>
      <c r="G552" s="100"/>
      <c r="H552" s="100"/>
      <c r="I552" s="101"/>
      <c r="J552" s="101"/>
      <c r="K552" s="96"/>
      <c r="L552" s="96"/>
      <c r="M552" s="96"/>
      <c r="N552" s="97"/>
      <c r="O552" s="97"/>
      <c r="P552" s="97"/>
      <c r="Q552" s="98"/>
      <c r="R552" s="99"/>
      <c r="S552" s="96"/>
      <c r="T552" s="92"/>
      <c r="U552" s="93"/>
      <c r="V552" s="93"/>
      <c r="W552" s="93"/>
    </row>
    <row r="553">
      <c r="A553" s="31"/>
      <c r="B553" s="94"/>
      <c r="C553" s="94"/>
      <c r="D553" s="94"/>
      <c r="E553" s="94"/>
      <c r="F553" s="94"/>
      <c r="G553" s="100"/>
      <c r="H553" s="100"/>
      <c r="I553" s="101"/>
      <c r="J553" s="101"/>
      <c r="K553" s="96"/>
      <c r="L553" s="96"/>
      <c r="M553" s="96"/>
      <c r="N553" s="97"/>
      <c r="O553" s="97"/>
      <c r="P553" s="97"/>
      <c r="Q553" s="98"/>
      <c r="R553" s="99"/>
      <c r="S553" s="96"/>
      <c r="T553" s="92"/>
      <c r="U553" s="93"/>
      <c r="V553" s="93"/>
      <c r="W553" s="93"/>
    </row>
    <row r="554">
      <c r="A554" s="31"/>
      <c r="B554" s="94"/>
      <c r="C554" s="94"/>
      <c r="D554" s="94"/>
      <c r="E554" s="94"/>
      <c r="F554" s="94"/>
      <c r="G554" s="100"/>
      <c r="H554" s="100"/>
      <c r="I554" s="101"/>
      <c r="J554" s="101"/>
      <c r="K554" s="96"/>
      <c r="L554" s="96"/>
      <c r="M554" s="96"/>
      <c r="N554" s="97"/>
      <c r="O554" s="97"/>
      <c r="P554" s="97"/>
      <c r="Q554" s="98"/>
      <c r="R554" s="99"/>
      <c r="S554" s="96"/>
      <c r="T554" s="92"/>
      <c r="U554" s="93"/>
      <c r="V554" s="93"/>
      <c r="W554" s="93"/>
    </row>
    <row r="555">
      <c r="A555" s="31"/>
      <c r="B555" s="94"/>
      <c r="C555" s="94"/>
      <c r="D555" s="94"/>
      <c r="E555" s="94"/>
      <c r="F555" s="94"/>
      <c r="G555" s="100"/>
      <c r="H555" s="100"/>
      <c r="I555" s="101"/>
      <c r="J555" s="101"/>
      <c r="K555" s="96"/>
      <c r="L555" s="96"/>
      <c r="M555" s="96"/>
      <c r="N555" s="97"/>
      <c r="O555" s="97"/>
      <c r="P555" s="97"/>
      <c r="Q555" s="98"/>
      <c r="R555" s="99"/>
      <c r="S555" s="96"/>
      <c r="T555" s="92"/>
      <c r="U555" s="93"/>
      <c r="V555" s="93"/>
      <c r="W555" s="93"/>
    </row>
    <row r="556">
      <c r="A556" s="31"/>
      <c r="B556" s="94"/>
      <c r="C556" s="94"/>
      <c r="D556" s="94"/>
      <c r="E556" s="94"/>
      <c r="F556" s="94"/>
      <c r="G556" s="100"/>
      <c r="H556" s="100"/>
      <c r="I556" s="101"/>
      <c r="J556" s="101"/>
      <c r="K556" s="96"/>
      <c r="L556" s="96"/>
      <c r="M556" s="96"/>
      <c r="N556" s="97"/>
      <c r="O556" s="97"/>
      <c r="P556" s="97"/>
      <c r="Q556" s="98"/>
      <c r="R556" s="99"/>
      <c r="S556" s="96"/>
      <c r="T556" s="92"/>
      <c r="U556" s="93"/>
      <c r="V556" s="93"/>
      <c r="W556" s="93"/>
    </row>
    <row r="557">
      <c r="A557" s="31"/>
      <c r="B557" s="94"/>
      <c r="C557" s="94"/>
      <c r="D557" s="94"/>
      <c r="E557" s="94"/>
      <c r="F557" s="94"/>
      <c r="G557" s="100"/>
      <c r="H557" s="100"/>
      <c r="I557" s="101"/>
      <c r="J557" s="101"/>
      <c r="K557" s="96"/>
      <c r="L557" s="96"/>
      <c r="M557" s="96"/>
      <c r="N557" s="97"/>
      <c r="O557" s="97"/>
      <c r="P557" s="97"/>
      <c r="Q557" s="98"/>
      <c r="R557" s="99"/>
      <c r="S557" s="96"/>
      <c r="T557" s="92"/>
      <c r="U557" s="93"/>
      <c r="V557" s="93"/>
      <c r="W557" s="93"/>
    </row>
    <row r="558">
      <c r="A558" s="31"/>
      <c r="B558" s="94"/>
      <c r="C558" s="94"/>
      <c r="D558" s="94"/>
      <c r="E558" s="94"/>
      <c r="F558" s="94"/>
      <c r="G558" s="100"/>
      <c r="H558" s="100"/>
      <c r="I558" s="101"/>
      <c r="J558" s="101"/>
      <c r="K558" s="96"/>
      <c r="L558" s="96"/>
      <c r="M558" s="96"/>
      <c r="N558" s="97"/>
      <c r="O558" s="97"/>
      <c r="P558" s="97"/>
      <c r="Q558" s="98"/>
      <c r="R558" s="99"/>
      <c r="S558" s="96"/>
      <c r="T558" s="92"/>
      <c r="U558" s="93"/>
      <c r="V558" s="93"/>
      <c r="W558" s="93"/>
    </row>
    <row r="559">
      <c r="A559" s="31"/>
      <c r="B559" s="94"/>
      <c r="C559" s="94"/>
      <c r="D559" s="94"/>
      <c r="E559" s="94"/>
      <c r="F559" s="94"/>
      <c r="G559" s="100"/>
      <c r="H559" s="100"/>
      <c r="I559" s="101"/>
      <c r="J559" s="101"/>
      <c r="K559" s="96"/>
      <c r="L559" s="96"/>
      <c r="M559" s="96"/>
      <c r="N559" s="97"/>
      <c r="O559" s="97"/>
      <c r="P559" s="97"/>
      <c r="Q559" s="98"/>
      <c r="R559" s="99"/>
      <c r="S559" s="96"/>
      <c r="T559" s="92"/>
      <c r="U559" s="93"/>
      <c r="V559" s="93"/>
      <c r="W559" s="93"/>
    </row>
    <row r="560">
      <c r="A560" s="31"/>
      <c r="B560" s="94"/>
      <c r="C560" s="94"/>
      <c r="D560" s="94"/>
      <c r="E560" s="94"/>
      <c r="F560" s="94"/>
      <c r="G560" s="100"/>
      <c r="H560" s="100"/>
      <c r="I560" s="101"/>
      <c r="J560" s="101"/>
      <c r="K560" s="96"/>
      <c r="L560" s="96"/>
      <c r="M560" s="96"/>
      <c r="N560" s="97"/>
      <c r="O560" s="97"/>
      <c r="P560" s="97"/>
      <c r="Q560" s="98"/>
      <c r="R560" s="99"/>
      <c r="S560" s="96"/>
      <c r="T560" s="92"/>
      <c r="U560" s="93"/>
      <c r="V560" s="93"/>
      <c r="W560" s="93"/>
    </row>
    <row r="561">
      <c r="A561" s="31"/>
      <c r="B561" s="94"/>
      <c r="C561" s="94"/>
      <c r="D561" s="94"/>
      <c r="E561" s="94"/>
      <c r="F561" s="94"/>
      <c r="G561" s="100"/>
      <c r="H561" s="100"/>
      <c r="I561" s="101"/>
      <c r="J561" s="101"/>
      <c r="K561" s="96"/>
      <c r="L561" s="96"/>
      <c r="M561" s="96"/>
      <c r="N561" s="97"/>
      <c r="O561" s="97"/>
      <c r="P561" s="97"/>
      <c r="Q561" s="98"/>
      <c r="R561" s="99"/>
      <c r="S561" s="96"/>
      <c r="T561" s="92"/>
      <c r="U561" s="93"/>
      <c r="V561" s="93"/>
      <c r="W561" s="93"/>
    </row>
    <row r="562">
      <c r="A562" s="31"/>
      <c r="B562" s="94"/>
      <c r="C562" s="94"/>
      <c r="D562" s="94"/>
      <c r="E562" s="94"/>
      <c r="F562" s="94"/>
      <c r="G562" s="100"/>
      <c r="H562" s="100"/>
      <c r="I562" s="101"/>
      <c r="J562" s="101"/>
      <c r="K562" s="96"/>
      <c r="L562" s="96"/>
      <c r="M562" s="96"/>
      <c r="N562" s="97"/>
      <c r="O562" s="97"/>
      <c r="P562" s="97"/>
      <c r="Q562" s="98"/>
      <c r="R562" s="99"/>
      <c r="S562" s="96"/>
      <c r="T562" s="92"/>
      <c r="U562" s="93"/>
      <c r="V562" s="93"/>
      <c r="W562" s="93"/>
    </row>
    <row r="563">
      <c r="A563" s="31"/>
      <c r="B563" s="94"/>
      <c r="C563" s="94"/>
      <c r="D563" s="94"/>
      <c r="E563" s="94"/>
      <c r="F563" s="94"/>
      <c r="G563" s="100"/>
      <c r="H563" s="100"/>
      <c r="I563" s="101"/>
      <c r="J563" s="101"/>
      <c r="K563" s="96"/>
      <c r="L563" s="96"/>
      <c r="M563" s="96"/>
      <c r="N563" s="97"/>
      <c r="O563" s="97"/>
      <c r="P563" s="97"/>
      <c r="Q563" s="98"/>
      <c r="R563" s="99"/>
      <c r="S563" s="96"/>
      <c r="T563" s="92"/>
      <c r="U563" s="93"/>
      <c r="V563" s="93"/>
      <c r="W563" s="93"/>
    </row>
    <row r="564">
      <c r="A564" s="31"/>
      <c r="B564" s="94"/>
      <c r="C564" s="94"/>
      <c r="D564" s="94"/>
      <c r="E564" s="94"/>
      <c r="F564" s="94"/>
      <c r="G564" s="100"/>
      <c r="H564" s="100"/>
      <c r="I564" s="101"/>
      <c r="J564" s="101"/>
      <c r="K564" s="96"/>
      <c r="L564" s="96"/>
      <c r="M564" s="96"/>
      <c r="N564" s="97"/>
      <c r="O564" s="97"/>
      <c r="P564" s="97"/>
      <c r="Q564" s="98"/>
      <c r="R564" s="99"/>
      <c r="S564" s="96"/>
      <c r="T564" s="92"/>
      <c r="U564" s="93"/>
      <c r="V564" s="93"/>
      <c r="W564" s="93"/>
    </row>
    <row r="565">
      <c r="A565" s="31"/>
      <c r="B565" s="94"/>
      <c r="C565" s="94"/>
      <c r="D565" s="94"/>
      <c r="E565" s="94"/>
      <c r="F565" s="94"/>
      <c r="G565" s="100"/>
      <c r="H565" s="100"/>
      <c r="I565" s="101"/>
      <c r="J565" s="101"/>
      <c r="K565" s="96"/>
      <c r="L565" s="96"/>
      <c r="M565" s="96"/>
      <c r="N565" s="97"/>
      <c r="O565" s="97"/>
      <c r="P565" s="97"/>
      <c r="Q565" s="98"/>
      <c r="R565" s="99"/>
      <c r="S565" s="96"/>
      <c r="T565" s="92"/>
      <c r="U565" s="93"/>
      <c r="V565" s="93"/>
      <c r="W565" s="93"/>
    </row>
    <row r="566">
      <c r="A566" s="31"/>
      <c r="B566" s="94"/>
      <c r="C566" s="94"/>
      <c r="D566" s="94"/>
      <c r="E566" s="94"/>
      <c r="F566" s="94"/>
      <c r="G566" s="100"/>
      <c r="H566" s="100"/>
      <c r="I566" s="101"/>
      <c r="J566" s="101"/>
      <c r="K566" s="96"/>
      <c r="L566" s="96"/>
      <c r="M566" s="96"/>
      <c r="N566" s="97"/>
      <c r="O566" s="97"/>
      <c r="P566" s="97"/>
      <c r="Q566" s="98"/>
      <c r="R566" s="99"/>
      <c r="S566" s="96"/>
      <c r="T566" s="92"/>
      <c r="U566" s="93"/>
      <c r="V566" s="93"/>
      <c r="W566" s="93"/>
    </row>
    <row r="567">
      <c r="A567" s="31"/>
      <c r="B567" s="94"/>
      <c r="C567" s="94"/>
      <c r="D567" s="94"/>
      <c r="E567" s="94"/>
      <c r="F567" s="94"/>
      <c r="G567" s="100"/>
      <c r="H567" s="100"/>
      <c r="I567" s="101"/>
      <c r="J567" s="101"/>
      <c r="K567" s="96"/>
      <c r="L567" s="96"/>
      <c r="M567" s="96"/>
      <c r="N567" s="97"/>
      <c r="O567" s="97"/>
      <c r="P567" s="97"/>
      <c r="Q567" s="98"/>
      <c r="R567" s="99"/>
      <c r="S567" s="96"/>
      <c r="T567" s="92"/>
      <c r="U567" s="93"/>
      <c r="V567" s="93"/>
      <c r="W567" s="93"/>
    </row>
    <row r="568">
      <c r="A568" s="31"/>
      <c r="B568" s="94"/>
      <c r="C568" s="94"/>
      <c r="D568" s="94"/>
      <c r="E568" s="94"/>
      <c r="F568" s="94"/>
      <c r="G568" s="100"/>
      <c r="H568" s="100"/>
      <c r="I568" s="101"/>
      <c r="J568" s="101"/>
      <c r="K568" s="96"/>
      <c r="L568" s="96"/>
      <c r="M568" s="96"/>
      <c r="N568" s="97"/>
      <c r="O568" s="97"/>
      <c r="P568" s="97"/>
      <c r="Q568" s="98"/>
      <c r="R568" s="99"/>
      <c r="S568" s="96"/>
      <c r="T568" s="92"/>
      <c r="U568" s="93"/>
      <c r="V568" s="93"/>
      <c r="W568" s="93"/>
    </row>
    <row r="569">
      <c r="A569" s="31"/>
      <c r="B569" s="94"/>
      <c r="C569" s="94"/>
      <c r="D569" s="94"/>
      <c r="E569" s="94"/>
      <c r="F569" s="94"/>
      <c r="G569" s="100"/>
      <c r="H569" s="100"/>
      <c r="I569" s="101"/>
      <c r="J569" s="101"/>
      <c r="K569" s="96"/>
      <c r="L569" s="96"/>
      <c r="M569" s="96"/>
      <c r="N569" s="97"/>
      <c r="O569" s="97"/>
      <c r="P569" s="97"/>
      <c r="Q569" s="98"/>
      <c r="R569" s="99"/>
      <c r="S569" s="96"/>
      <c r="T569" s="92"/>
      <c r="U569" s="93"/>
      <c r="V569" s="93"/>
      <c r="W569" s="93"/>
    </row>
    <row r="570">
      <c r="A570" s="31"/>
      <c r="B570" s="94"/>
      <c r="C570" s="94"/>
      <c r="D570" s="94"/>
      <c r="E570" s="94"/>
      <c r="F570" s="94"/>
      <c r="G570" s="100"/>
      <c r="H570" s="100"/>
      <c r="I570" s="101"/>
      <c r="J570" s="101"/>
      <c r="K570" s="96"/>
      <c r="L570" s="96"/>
      <c r="M570" s="96"/>
      <c r="N570" s="97"/>
      <c r="O570" s="97"/>
      <c r="P570" s="97"/>
      <c r="Q570" s="98"/>
      <c r="R570" s="99"/>
      <c r="S570" s="96"/>
      <c r="T570" s="92"/>
      <c r="U570" s="93"/>
      <c r="V570" s="93"/>
      <c r="W570" s="93"/>
    </row>
    <row r="571">
      <c r="A571" s="31"/>
      <c r="B571" s="94"/>
      <c r="C571" s="94"/>
      <c r="D571" s="94"/>
      <c r="E571" s="94"/>
      <c r="F571" s="94"/>
      <c r="G571" s="100"/>
      <c r="H571" s="100"/>
      <c r="I571" s="101"/>
      <c r="J571" s="101"/>
      <c r="K571" s="96"/>
      <c r="L571" s="96"/>
      <c r="M571" s="96"/>
      <c r="N571" s="97"/>
      <c r="O571" s="97"/>
      <c r="P571" s="97"/>
      <c r="Q571" s="98"/>
      <c r="R571" s="99"/>
      <c r="S571" s="96"/>
      <c r="T571" s="92"/>
      <c r="U571" s="93"/>
      <c r="V571" s="93"/>
      <c r="W571" s="93"/>
    </row>
    <row r="572">
      <c r="A572" s="31"/>
      <c r="B572" s="94"/>
      <c r="C572" s="94"/>
      <c r="D572" s="94"/>
      <c r="E572" s="94"/>
      <c r="F572" s="94"/>
      <c r="G572" s="100"/>
      <c r="H572" s="100"/>
      <c r="I572" s="101"/>
      <c r="J572" s="101"/>
      <c r="K572" s="96"/>
      <c r="L572" s="96"/>
      <c r="M572" s="96"/>
      <c r="N572" s="97"/>
      <c r="O572" s="97"/>
      <c r="P572" s="97"/>
      <c r="Q572" s="98"/>
      <c r="R572" s="99"/>
      <c r="S572" s="96"/>
      <c r="T572" s="92"/>
      <c r="U572" s="93"/>
      <c r="V572" s="93"/>
      <c r="W572" s="93"/>
    </row>
    <row r="573">
      <c r="A573" s="31"/>
      <c r="B573" s="94"/>
      <c r="C573" s="94"/>
      <c r="D573" s="94"/>
      <c r="E573" s="94"/>
      <c r="F573" s="94"/>
      <c r="G573" s="100"/>
      <c r="H573" s="100"/>
      <c r="I573" s="101"/>
      <c r="J573" s="101"/>
      <c r="K573" s="96"/>
      <c r="L573" s="96"/>
      <c r="M573" s="96"/>
      <c r="N573" s="97"/>
      <c r="O573" s="97"/>
      <c r="P573" s="97"/>
      <c r="Q573" s="98"/>
      <c r="R573" s="99"/>
      <c r="S573" s="96"/>
      <c r="T573" s="92"/>
      <c r="U573" s="93"/>
      <c r="V573" s="93"/>
      <c r="W573" s="93"/>
    </row>
    <row r="574">
      <c r="A574" s="31"/>
      <c r="B574" s="94"/>
      <c r="C574" s="94"/>
      <c r="D574" s="94"/>
      <c r="E574" s="94"/>
      <c r="F574" s="94"/>
      <c r="G574" s="100"/>
      <c r="H574" s="100"/>
      <c r="I574" s="101"/>
      <c r="J574" s="101"/>
      <c r="K574" s="96"/>
      <c r="L574" s="96"/>
      <c r="M574" s="96"/>
      <c r="N574" s="97"/>
      <c r="O574" s="97"/>
      <c r="P574" s="97"/>
      <c r="Q574" s="98"/>
      <c r="R574" s="99"/>
      <c r="S574" s="96"/>
      <c r="T574" s="92"/>
      <c r="U574" s="93"/>
      <c r="V574" s="93"/>
      <c r="W574" s="93"/>
    </row>
    <row r="575">
      <c r="A575" s="31"/>
      <c r="B575" s="94"/>
      <c r="C575" s="94"/>
      <c r="D575" s="94"/>
      <c r="E575" s="94"/>
      <c r="F575" s="94"/>
      <c r="G575" s="100"/>
      <c r="H575" s="100"/>
      <c r="I575" s="101"/>
      <c r="J575" s="101"/>
      <c r="K575" s="96"/>
      <c r="L575" s="96"/>
      <c r="M575" s="96"/>
      <c r="N575" s="97"/>
      <c r="O575" s="97"/>
      <c r="P575" s="97"/>
      <c r="Q575" s="98"/>
      <c r="R575" s="99"/>
      <c r="S575" s="96"/>
      <c r="T575" s="92"/>
      <c r="U575" s="93"/>
      <c r="V575" s="93"/>
      <c r="W575" s="93"/>
    </row>
    <row r="576">
      <c r="A576" s="31"/>
      <c r="B576" s="94"/>
      <c r="C576" s="94"/>
      <c r="D576" s="94"/>
      <c r="E576" s="94"/>
      <c r="F576" s="94"/>
      <c r="G576" s="100"/>
      <c r="H576" s="100"/>
      <c r="I576" s="101"/>
      <c r="J576" s="101"/>
      <c r="K576" s="96"/>
      <c r="L576" s="96"/>
      <c r="M576" s="96"/>
      <c r="N576" s="97"/>
      <c r="O576" s="97"/>
      <c r="P576" s="97"/>
      <c r="Q576" s="98"/>
      <c r="R576" s="99"/>
      <c r="S576" s="96"/>
      <c r="T576" s="92"/>
      <c r="U576" s="93"/>
      <c r="V576" s="93"/>
      <c r="W576" s="93"/>
    </row>
    <row r="577">
      <c r="A577" s="31"/>
      <c r="B577" s="94"/>
      <c r="C577" s="94"/>
      <c r="D577" s="94"/>
      <c r="E577" s="94"/>
      <c r="F577" s="94"/>
      <c r="G577" s="100"/>
      <c r="H577" s="100"/>
      <c r="I577" s="101"/>
      <c r="J577" s="101"/>
      <c r="K577" s="96"/>
      <c r="L577" s="96"/>
      <c r="M577" s="96"/>
      <c r="N577" s="97"/>
      <c r="O577" s="97"/>
      <c r="P577" s="97"/>
      <c r="Q577" s="98"/>
      <c r="R577" s="99"/>
      <c r="S577" s="96"/>
      <c r="T577" s="92"/>
      <c r="U577" s="93"/>
      <c r="V577" s="93"/>
      <c r="W577" s="93"/>
    </row>
    <row r="578">
      <c r="A578" s="31"/>
      <c r="B578" s="94"/>
      <c r="C578" s="94"/>
      <c r="D578" s="94"/>
      <c r="E578" s="94"/>
      <c r="F578" s="94"/>
      <c r="G578" s="100"/>
      <c r="H578" s="100"/>
      <c r="I578" s="101"/>
      <c r="J578" s="101"/>
      <c r="K578" s="96"/>
      <c r="L578" s="96"/>
      <c r="M578" s="96"/>
      <c r="N578" s="97"/>
      <c r="O578" s="97"/>
      <c r="P578" s="97"/>
      <c r="Q578" s="98"/>
      <c r="R578" s="99"/>
      <c r="S578" s="96"/>
      <c r="T578" s="92"/>
      <c r="U578" s="93"/>
      <c r="V578" s="93"/>
      <c r="W578" s="93"/>
    </row>
    <row r="579">
      <c r="A579" s="31"/>
      <c r="B579" s="94"/>
      <c r="C579" s="94"/>
      <c r="D579" s="94"/>
      <c r="E579" s="94"/>
      <c r="F579" s="94"/>
      <c r="G579" s="100"/>
      <c r="H579" s="100"/>
      <c r="I579" s="101"/>
      <c r="J579" s="101"/>
      <c r="K579" s="96"/>
      <c r="L579" s="96"/>
      <c r="M579" s="96"/>
      <c r="N579" s="97"/>
      <c r="O579" s="97"/>
      <c r="P579" s="97"/>
      <c r="Q579" s="98"/>
      <c r="R579" s="99"/>
      <c r="S579" s="96"/>
      <c r="T579" s="92"/>
      <c r="U579" s="93"/>
      <c r="V579" s="93"/>
      <c r="W579" s="93"/>
    </row>
    <row r="580">
      <c r="A580" s="31"/>
      <c r="B580" s="94"/>
      <c r="C580" s="94"/>
      <c r="D580" s="94"/>
      <c r="E580" s="94"/>
      <c r="F580" s="94"/>
      <c r="G580" s="100"/>
      <c r="H580" s="100"/>
      <c r="I580" s="101"/>
      <c r="J580" s="101"/>
      <c r="K580" s="96"/>
      <c r="L580" s="96"/>
      <c r="M580" s="96"/>
      <c r="N580" s="97"/>
      <c r="O580" s="97"/>
      <c r="P580" s="97"/>
      <c r="Q580" s="98"/>
      <c r="R580" s="99"/>
      <c r="S580" s="96"/>
      <c r="T580" s="92"/>
      <c r="U580" s="93"/>
      <c r="V580" s="93"/>
      <c r="W580" s="93"/>
    </row>
    <row r="581">
      <c r="A581" s="31"/>
      <c r="B581" s="94"/>
      <c r="C581" s="94"/>
      <c r="D581" s="94"/>
      <c r="E581" s="94"/>
      <c r="F581" s="94"/>
      <c r="G581" s="100"/>
      <c r="H581" s="100"/>
      <c r="I581" s="101"/>
      <c r="J581" s="101"/>
      <c r="K581" s="96"/>
      <c r="L581" s="96"/>
      <c r="M581" s="96"/>
      <c r="N581" s="97"/>
      <c r="O581" s="97"/>
      <c r="P581" s="97"/>
      <c r="Q581" s="98"/>
      <c r="R581" s="99"/>
      <c r="S581" s="96"/>
      <c r="T581" s="92"/>
      <c r="U581" s="93"/>
      <c r="V581" s="93"/>
      <c r="W581" s="93"/>
    </row>
    <row r="582">
      <c r="A582" s="31"/>
      <c r="B582" s="94"/>
      <c r="C582" s="94"/>
      <c r="D582" s="94"/>
      <c r="E582" s="94"/>
      <c r="F582" s="94"/>
      <c r="G582" s="100"/>
      <c r="H582" s="100"/>
      <c r="I582" s="101"/>
      <c r="J582" s="101"/>
      <c r="K582" s="96"/>
      <c r="L582" s="96"/>
      <c r="M582" s="96"/>
      <c r="N582" s="97"/>
      <c r="O582" s="97"/>
      <c r="P582" s="97"/>
      <c r="Q582" s="98"/>
      <c r="R582" s="99"/>
      <c r="S582" s="96"/>
      <c r="T582" s="92"/>
      <c r="U582" s="93"/>
      <c r="V582" s="93"/>
      <c r="W582" s="93"/>
    </row>
    <row r="583">
      <c r="A583" s="31"/>
      <c r="B583" s="94"/>
      <c r="C583" s="94"/>
      <c r="D583" s="94"/>
      <c r="E583" s="94"/>
      <c r="F583" s="94"/>
      <c r="G583" s="100"/>
      <c r="H583" s="100"/>
      <c r="I583" s="101"/>
      <c r="J583" s="101"/>
      <c r="K583" s="96"/>
      <c r="L583" s="96"/>
      <c r="M583" s="96"/>
      <c r="N583" s="97"/>
      <c r="O583" s="97"/>
      <c r="P583" s="97"/>
      <c r="Q583" s="98"/>
      <c r="R583" s="99"/>
      <c r="S583" s="96"/>
      <c r="T583" s="92"/>
      <c r="U583" s="93"/>
      <c r="V583" s="93"/>
      <c r="W583" s="93"/>
    </row>
    <row r="584">
      <c r="A584" s="31"/>
      <c r="B584" s="94"/>
      <c r="C584" s="94"/>
      <c r="D584" s="94"/>
      <c r="E584" s="94"/>
      <c r="F584" s="94"/>
      <c r="G584" s="100"/>
      <c r="H584" s="100"/>
      <c r="I584" s="101"/>
      <c r="J584" s="101"/>
      <c r="K584" s="96"/>
      <c r="L584" s="96"/>
      <c r="M584" s="96"/>
      <c r="N584" s="97"/>
      <c r="O584" s="97"/>
      <c r="P584" s="97"/>
      <c r="Q584" s="98"/>
      <c r="R584" s="99"/>
      <c r="S584" s="96"/>
      <c r="T584" s="92"/>
      <c r="U584" s="93"/>
      <c r="V584" s="93"/>
      <c r="W584" s="93"/>
    </row>
    <row r="585">
      <c r="A585" s="31"/>
      <c r="B585" s="94"/>
      <c r="C585" s="94"/>
      <c r="D585" s="94"/>
      <c r="E585" s="94"/>
      <c r="F585" s="94"/>
      <c r="G585" s="100"/>
      <c r="H585" s="100"/>
      <c r="I585" s="101"/>
      <c r="J585" s="101"/>
      <c r="K585" s="96"/>
      <c r="L585" s="96"/>
      <c r="M585" s="96"/>
      <c r="N585" s="97"/>
      <c r="O585" s="97"/>
      <c r="P585" s="97"/>
      <c r="Q585" s="98"/>
      <c r="R585" s="99"/>
      <c r="S585" s="96"/>
      <c r="T585" s="92"/>
      <c r="U585" s="93"/>
      <c r="V585" s="93"/>
      <c r="W585" s="93"/>
    </row>
    <row r="586">
      <c r="A586" s="31"/>
      <c r="B586" s="94"/>
      <c r="C586" s="94"/>
      <c r="D586" s="94"/>
      <c r="E586" s="94"/>
      <c r="F586" s="94"/>
      <c r="G586" s="100"/>
      <c r="H586" s="100"/>
      <c r="I586" s="101"/>
      <c r="J586" s="101"/>
      <c r="K586" s="96"/>
      <c r="L586" s="96"/>
      <c r="M586" s="96"/>
      <c r="N586" s="97"/>
      <c r="O586" s="97"/>
      <c r="P586" s="97"/>
      <c r="Q586" s="98"/>
      <c r="R586" s="99"/>
      <c r="S586" s="96"/>
      <c r="T586" s="92"/>
      <c r="U586" s="93"/>
      <c r="V586" s="93"/>
      <c r="W586" s="93"/>
    </row>
    <row r="587">
      <c r="A587" s="31"/>
      <c r="B587" s="94"/>
      <c r="C587" s="94"/>
      <c r="D587" s="94"/>
      <c r="E587" s="94"/>
      <c r="F587" s="94"/>
      <c r="G587" s="100"/>
      <c r="H587" s="100"/>
      <c r="I587" s="101"/>
      <c r="J587" s="101"/>
      <c r="K587" s="96"/>
      <c r="L587" s="96"/>
      <c r="M587" s="96"/>
      <c r="N587" s="97"/>
      <c r="O587" s="97"/>
      <c r="P587" s="97"/>
      <c r="Q587" s="98"/>
      <c r="R587" s="99"/>
      <c r="S587" s="96"/>
      <c r="T587" s="92"/>
      <c r="U587" s="93"/>
      <c r="V587" s="93"/>
      <c r="W587" s="93"/>
    </row>
    <row r="588">
      <c r="A588" s="31"/>
      <c r="B588" s="94"/>
      <c r="C588" s="94"/>
      <c r="D588" s="94"/>
      <c r="E588" s="94"/>
      <c r="F588" s="94"/>
      <c r="G588" s="100"/>
      <c r="H588" s="100"/>
      <c r="I588" s="101"/>
      <c r="J588" s="101"/>
      <c r="K588" s="96"/>
      <c r="L588" s="96"/>
      <c r="M588" s="96"/>
      <c r="N588" s="97"/>
      <c r="O588" s="97"/>
      <c r="P588" s="97"/>
      <c r="Q588" s="98"/>
      <c r="R588" s="99"/>
      <c r="S588" s="96"/>
      <c r="T588" s="92"/>
      <c r="U588" s="93"/>
      <c r="V588" s="93"/>
      <c r="W588" s="93"/>
    </row>
    <row r="589">
      <c r="A589" s="31"/>
      <c r="B589" s="94"/>
      <c r="C589" s="94"/>
      <c r="D589" s="94"/>
      <c r="E589" s="94"/>
      <c r="F589" s="94"/>
      <c r="G589" s="100"/>
      <c r="H589" s="100"/>
      <c r="I589" s="101"/>
      <c r="J589" s="101"/>
      <c r="K589" s="96"/>
      <c r="L589" s="96"/>
      <c r="M589" s="96"/>
      <c r="N589" s="97"/>
      <c r="O589" s="97"/>
      <c r="P589" s="97"/>
      <c r="Q589" s="98"/>
      <c r="R589" s="99"/>
      <c r="S589" s="96"/>
      <c r="T589" s="92"/>
      <c r="U589" s="93"/>
      <c r="V589" s="93"/>
      <c r="W589" s="93"/>
    </row>
    <row r="590">
      <c r="A590" s="31"/>
      <c r="B590" s="94"/>
      <c r="C590" s="94"/>
      <c r="D590" s="94"/>
      <c r="E590" s="94"/>
      <c r="F590" s="94"/>
      <c r="G590" s="100"/>
      <c r="H590" s="100"/>
      <c r="I590" s="101"/>
      <c r="J590" s="101"/>
      <c r="K590" s="96"/>
      <c r="L590" s="96"/>
      <c r="M590" s="96"/>
      <c r="N590" s="97"/>
      <c r="O590" s="97"/>
      <c r="P590" s="97"/>
      <c r="Q590" s="98"/>
      <c r="R590" s="99"/>
      <c r="S590" s="96"/>
      <c r="T590" s="92"/>
      <c r="U590" s="93"/>
      <c r="V590" s="93"/>
      <c r="W590" s="93"/>
    </row>
    <row r="591">
      <c r="A591" s="31"/>
      <c r="B591" s="94"/>
      <c r="C591" s="94"/>
      <c r="D591" s="94"/>
      <c r="E591" s="94"/>
      <c r="F591" s="94"/>
      <c r="G591" s="100"/>
      <c r="H591" s="100"/>
      <c r="I591" s="101"/>
      <c r="J591" s="101"/>
      <c r="K591" s="96"/>
      <c r="L591" s="96"/>
      <c r="M591" s="96"/>
      <c r="N591" s="97"/>
      <c r="O591" s="97"/>
      <c r="P591" s="97"/>
      <c r="Q591" s="98"/>
      <c r="R591" s="99"/>
      <c r="S591" s="96"/>
      <c r="T591" s="92"/>
      <c r="U591" s="93"/>
      <c r="V591" s="93"/>
      <c r="W591" s="93"/>
    </row>
    <row r="592">
      <c r="A592" s="31"/>
      <c r="B592" s="94"/>
      <c r="C592" s="94"/>
      <c r="D592" s="94"/>
      <c r="E592" s="94"/>
      <c r="F592" s="94"/>
      <c r="G592" s="100"/>
      <c r="H592" s="100"/>
      <c r="I592" s="101"/>
      <c r="J592" s="101"/>
      <c r="K592" s="96"/>
      <c r="L592" s="96"/>
      <c r="M592" s="96"/>
      <c r="N592" s="97"/>
      <c r="O592" s="97"/>
      <c r="P592" s="97"/>
      <c r="Q592" s="98"/>
      <c r="R592" s="99"/>
      <c r="S592" s="96"/>
      <c r="T592" s="92"/>
      <c r="U592" s="93"/>
      <c r="V592" s="93"/>
      <c r="W592" s="93"/>
    </row>
    <row r="593">
      <c r="A593" s="31"/>
      <c r="B593" s="94"/>
      <c r="C593" s="94"/>
      <c r="D593" s="94"/>
      <c r="E593" s="94"/>
      <c r="F593" s="94"/>
      <c r="G593" s="100"/>
      <c r="H593" s="100"/>
      <c r="I593" s="101"/>
      <c r="J593" s="101"/>
      <c r="K593" s="96"/>
      <c r="L593" s="96"/>
      <c r="M593" s="96"/>
      <c r="N593" s="97"/>
      <c r="O593" s="97"/>
      <c r="P593" s="97"/>
      <c r="Q593" s="98"/>
      <c r="R593" s="99"/>
      <c r="S593" s="96"/>
      <c r="T593" s="92"/>
      <c r="U593" s="93"/>
      <c r="V593" s="93"/>
      <c r="W593" s="93"/>
    </row>
    <row r="594">
      <c r="A594" s="31"/>
      <c r="B594" s="94"/>
      <c r="C594" s="94"/>
      <c r="D594" s="94"/>
      <c r="E594" s="94"/>
      <c r="F594" s="94"/>
      <c r="G594" s="100"/>
      <c r="H594" s="100"/>
      <c r="I594" s="101"/>
      <c r="J594" s="101"/>
      <c r="K594" s="96"/>
      <c r="L594" s="96"/>
      <c r="M594" s="96"/>
      <c r="N594" s="97"/>
      <c r="O594" s="97"/>
      <c r="P594" s="97"/>
      <c r="Q594" s="98"/>
      <c r="R594" s="99"/>
      <c r="S594" s="96"/>
      <c r="T594" s="92"/>
      <c r="U594" s="93"/>
      <c r="V594" s="93"/>
      <c r="W594" s="93"/>
    </row>
    <row r="595">
      <c r="A595" s="31"/>
      <c r="B595" s="94"/>
      <c r="C595" s="94"/>
      <c r="D595" s="94"/>
      <c r="E595" s="94"/>
      <c r="F595" s="94"/>
      <c r="G595" s="100"/>
      <c r="H595" s="100"/>
      <c r="I595" s="101"/>
      <c r="J595" s="101"/>
      <c r="K595" s="96"/>
      <c r="L595" s="96"/>
      <c r="M595" s="96"/>
      <c r="N595" s="97"/>
      <c r="O595" s="97"/>
      <c r="P595" s="97"/>
      <c r="Q595" s="98"/>
      <c r="R595" s="99"/>
      <c r="S595" s="96"/>
      <c r="T595" s="92"/>
      <c r="U595" s="93"/>
      <c r="V595" s="93"/>
      <c r="W595" s="93"/>
    </row>
    <row r="596">
      <c r="A596" s="31"/>
      <c r="B596" s="94"/>
      <c r="C596" s="94"/>
      <c r="D596" s="94"/>
      <c r="E596" s="94"/>
      <c r="F596" s="94"/>
      <c r="G596" s="100"/>
      <c r="H596" s="100"/>
      <c r="I596" s="101"/>
      <c r="J596" s="101"/>
      <c r="K596" s="96"/>
      <c r="L596" s="96"/>
      <c r="M596" s="96"/>
      <c r="N596" s="97"/>
      <c r="O596" s="97"/>
      <c r="P596" s="97"/>
      <c r="Q596" s="98"/>
      <c r="R596" s="99"/>
      <c r="S596" s="96"/>
      <c r="T596" s="92"/>
      <c r="U596" s="93"/>
      <c r="V596" s="93"/>
      <c r="W596" s="93"/>
    </row>
    <row r="597">
      <c r="A597" s="31"/>
      <c r="B597" s="94"/>
      <c r="C597" s="94"/>
      <c r="D597" s="94"/>
      <c r="E597" s="94"/>
      <c r="F597" s="94"/>
      <c r="G597" s="100"/>
      <c r="H597" s="100"/>
      <c r="I597" s="101"/>
      <c r="J597" s="101"/>
      <c r="K597" s="96"/>
      <c r="L597" s="96"/>
      <c r="M597" s="96"/>
      <c r="N597" s="97"/>
      <c r="O597" s="97"/>
      <c r="P597" s="97"/>
      <c r="Q597" s="98"/>
      <c r="R597" s="99"/>
      <c r="S597" s="96"/>
      <c r="T597" s="92"/>
      <c r="U597" s="93"/>
      <c r="V597" s="93"/>
      <c r="W597" s="93"/>
    </row>
    <row r="598">
      <c r="A598" s="31"/>
      <c r="B598" s="94"/>
      <c r="C598" s="94"/>
      <c r="D598" s="94"/>
      <c r="E598" s="94"/>
      <c r="F598" s="94"/>
      <c r="G598" s="100"/>
      <c r="H598" s="100"/>
      <c r="I598" s="101"/>
      <c r="J598" s="101"/>
      <c r="K598" s="96"/>
      <c r="L598" s="96"/>
      <c r="M598" s="96"/>
      <c r="N598" s="97"/>
      <c r="O598" s="97"/>
      <c r="P598" s="97"/>
      <c r="Q598" s="98"/>
      <c r="R598" s="99"/>
      <c r="S598" s="96"/>
      <c r="T598" s="92"/>
      <c r="U598" s="93"/>
      <c r="V598" s="93"/>
      <c r="W598" s="93"/>
    </row>
    <row r="599">
      <c r="A599" s="31"/>
      <c r="B599" s="94"/>
      <c r="C599" s="94"/>
      <c r="D599" s="94"/>
      <c r="E599" s="94"/>
      <c r="F599" s="94"/>
      <c r="G599" s="100"/>
      <c r="H599" s="100"/>
      <c r="I599" s="101"/>
      <c r="J599" s="101"/>
      <c r="K599" s="96"/>
      <c r="L599" s="96"/>
      <c r="M599" s="96"/>
      <c r="N599" s="97"/>
      <c r="O599" s="97"/>
      <c r="P599" s="97"/>
      <c r="Q599" s="98"/>
      <c r="R599" s="99"/>
      <c r="S599" s="96"/>
      <c r="T599" s="92"/>
      <c r="U599" s="93"/>
      <c r="V599" s="93"/>
      <c r="W599" s="93"/>
    </row>
    <row r="600">
      <c r="A600" s="31"/>
      <c r="B600" s="94"/>
      <c r="C600" s="94"/>
      <c r="D600" s="94"/>
      <c r="E600" s="94"/>
      <c r="F600" s="94"/>
      <c r="G600" s="100"/>
      <c r="H600" s="100"/>
      <c r="I600" s="101"/>
      <c r="J600" s="101"/>
      <c r="K600" s="96"/>
      <c r="L600" s="96"/>
      <c r="M600" s="96"/>
      <c r="N600" s="97"/>
      <c r="O600" s="97"/>
      <c r="P600" s="97"/>
      <c r="Q600" s="98"/>
      <c r="R600" s="99"/>
      <c r="S600" s="96"/>
      <c r="T600" s="92"/>
      <c r="U600" s="93"/>
      <c r="V600" s="93"/>
      <c r="W600" s="93"/>
    </row>
    <row r="601">
      <c r="A601" s="31"/>
      <c r="B601" s="94"/>
      <c r="C601" s="94"/>
      <c r="D601" s="94"/>
      <c r="E601" s="94"/>
      <c r="F601" s="94"/>
      <c r="G601" s="100"/>
      <c r="H601" s="100"/>
      <c r="I601" s="101"/>
      <c r="J601" s="101"/>
      <c r="K601" s="96"/>
      <c r="L601" s="96"/>
      <c r="M601" s="96"/>
      <c r="N601" s="97"/>
      <c r="O601" s="97"/>
      <c r="P601" s="97"/>
      <c r="Q601" s="98"/>
      <c r="R601" s="99"/>
      <c r="S601" s="96"/>
      <c r="T601" s="92"/>
      <c r="U601" s="93"/>
      <c r="V601" s="93"/>
      <c r="W601" s="93"/>
    </row>
    <row r="602">
      <c r="A602" s="31"/>
      <c r="B602" s="94"/>
      <c r="C602" s="94"/>
      <c r="D602" s="94"/>
      <c r="E602" s="94"/>
      <c r="F602" s="94"/>
      <c r="G602" s="100"/>
      <c r="H602" s="100"/>
      <c r="I602" s="101"/>
      <c r="J602" s="101"/>
      <c r="K602" s="96"/>
      <c r="L602" s="96"/>
      <c r="M602" s="96"/>
      <c r="N602" s="97"/>
      <c r="O602" s="97"/>
      <c r="P602" s="97"/>
      <c r="Q602" s="98"/>
      <c r="R602" s="99"/>
      <c r="S602" s="96"/>
      <c r="T602" s="92"/>
      <c r="U602" s="93"/>
      <c r="V602" s="93"/>
      <c r="W602" s="93"/>
    </row>
    <row r="603">
      <c r="A603" s="31"/>
      <c r="B603" s="94"/>
      <c r="C603" s="94"/>
      <c r="D603" s="94"/>
      <c r="E603" s="94"/>
      <c r="F603" s="94"/>
      <c r="G603" s="100"/>
      <c r="H603" s="100"/>
      <c r="I603" s="101"/>
      <c r="J603" s="101"/>
      <c r="K603" s="96"/>
      <c r="L603" s="96"/>
      <c r="M603" s="96"/>
      <c r="N603" s="97"/>
      <c r="O603" s="97"/>
      <c r="P603" s="97"/>
      <c r="Q603" s="98"/>
      <c r="R603" s="99"/>
      <c r="S603" s="96"/>
      <c r="T603" s="92"/>
      <c r="U603" s="93"/>
      <c r="V603" s="93"/>
      <c r="W603" s="93"/>
    </row>
    <row r="604">
      <c r="A604" s="31"/>
      <c r="B604" s="94"/>
      <c r="C604" s="94"/>
      <c r="D604" s="94"/>
      <c r="E604" s="94"/>
      <c r="F604" s="94"/>
      <c r="G604" s="100"/>
      <c r="H604" s="100"/>
      <c r="I604" s="101"/>
      <c r="J604" s="101"/>
      <c r="K604" s="96"/>
      <c r="L604" s="96"/>
      <c r="M604" s="96"/>
      <c r="N604" s="97"/>
      <c r="O604" s="97"/>
      <c r="P604" s="97"/>
      <c r="Q604" s="98"/>
      <c r="R604" s="99"/>
      <c r="S604" s="96"/>
      <c r="T604" s="92"/>
      <c r="U604" s="93"/>
      <c r="V604" s="93"/>
      <c r="W604" s="93"/>
    </row>
    <row r="605">
      <c r="A605" s="31"/>
      <c r="B605" s="94"/>
      <c r="C605" s="94"/>
      <c r="D605" s="94"/>
      <c r="E605" s="94"/>
      <c r="F605" s="94"/>
      <c r="G605" s="100"/>
      <c r="H605" s="100"/>
      <c r="I605" s="101"/>
      <c r="J605" s="101"/>
      <c r="K605" s="96"/>
      <c r="L605" s="96"/>
      <c r="M605" s="96"/>
      <c r="N605" s="97"/>
      <c r="O605" s="97"/>
      <c r="P605" s="97"/>
      <c r="Q605" s="98"/>
      <c r="R605" s="99"/>
      <c r="S605" s="96"/>
      <c r="T605" s="92"/>
      <c r="U605" s="93"/>
      <c r="V605" s="93"/>
      <c r="W605" s="93"/>
    </row>
    <row r="606">
      <c r="A606" s="31"/>
      <c r="B606" s="94"/>
      <c r="C606" s="94"/>
      <c r="D606" s="94"/>
      <c r="E606" s="94"/>
      <c r="F606" s="94"/>
      <c r="G606" s="100"/>
      <c r="H606" s="100"/>
      <c r="I606" s="101"/>
      <c r="J606" s="101"/>
      <c r="K606" s="96"/>
      <c r="L606" s="96"/>
      <c r="M606" s="96"/>
      <c r="N606" s="97"/>
      <c r="O606" s="97"/>
      <c r="P606" s="97"/>
      <c r="Q606" s="98"/>
      <c r="R606" s="99"/>
      <c r="S606" s="96"/>
      <c r="T606" s="92"/>
      <c r="U606" s="93"/>
      <c r="V606" s="93"/>
      <c r="W606" s="93"/>
    </row>
    <row r="607">
      <c r="A607" s="31"/>
      <c r="B607" s="94"/>
      <c r="C607" s="94"/>
      <c r="D607" s="94"/>
      <c r="E607" s="94"/>
      <c r="F607" s="94"/>
      <c r="G607" s="100"/>
      <c r="H607" s="100"/>
      <c r="I607" s="101"/>
      <c r="J607" s="101"/>
      <c r="K607" s="96"/>
      <c r="L607" s="96"/>
      <c r="M607" s="96"/>
      <c r="N607" s="97"/>
      <c r="O607" s="97"/>
      <c r="P607" s="97"/>
      <c r="Q607" s="98"/>
      <c r="R607" s="99"/>
      <c r="S607" s="96"/>
      <c r="T607" s="92"/>
      <c r="U607" s="93"/>
      <c r="V607" s="93"/>
      <c r="W607" s="93"/>
    </row>
    <row r="608">
      <c r="A608" s="31"/>
      <c r="B608" s="94"/>
      <c r="C608" s="94"/>
      <c r="D608" s="94"/>
      <c r="E608" s="94"/>
      <c r="F608" s="94"/>
      <c r="G608" s="100"/>
      <c r="H608" s="100"/>
      <c r="I608" s="101"/>
      <c r="J608" s="101"/>
      <c r="K608" s="96"/>
      <c r="L608" s="96"/>
      <c r="M608" s="96"/>
      <c r="N608" s="97"/>
      <c r="O608" s="97"/>
      <c r="P608" s="97"/>
      <c r="Q608" s="98"/>
      <c r="R608" s="99"/>
      <c r="S608" s="96"/>
      <c r="T608" s="92"/>
      <c r="U608" s="93"/>
      <c r="V608" s="93"/>
      <c r="W608" s="93"/>
    </row>
    <row r="609">
      <c r="A609" s="31"/>
      <c r="B609" s="94"/>
      <c r="C609" s="94"/>
      <c r="D609" s="94"/>
      <c r="E609" s="94"/>
      <c r="F609" s="94"/>
      <c r="G609" s="100"/>
      <c r="H609" s="100"/>
      <c r="I609" s="101"/>
      <c r="J609" s="101"/>
      <c r="K609" s="96"/>
      <c r="L609" s="96"/>
      <c r="M609" s="96"/>
      <c r="N609" s="97"/>
      <c r="O609" s="97"/>
      <c r="P609" s="97"/>
      <c r="Q609" s="98"/>
      <c r="R609" s="99"/>
      <c r="S609" s="96"/>
      <c r="T609" s="92"/>
      <c r="U609" s="93"/>
      <c r="V609" s="93"/>
      <c r="W609" s="93"/>
    </row>
    <row r="610">
      <c r="A610" s="31"/>
      <c r="B610" s="94"/>
      <c r="C610" s="94"/>
      <c r="D610" s="94"/>
      <c r="E610" s="94"/>
      <c r="F610" s="94"/>
      <c r="G610" s="100"/>
      <c r="H610" s="100"/>
      <c r="I610" s="101"/>
      <c r="J610" s="101"/>
      <c r="K610" s="96"/>
      <c r="L610" s="96"/>
      <c r="M610" s="96"/>
      <c r="N610" s="97"/>
      <c r="O610" s="97"/>
      <c r="P610" s="97"/>
      <c r="Q610" s="98"/>
      <c r="R610" s="99"/>
      <c r="S610" s="96"/>
      <c r="T610" s="92"/>
      <c r="U610" s="93"/>
      <c r="V610" s="93"/>
      <c r="W610" s="93"/>
    </row>
    <row r="611">
      <c r="A611" s="31"/>
      <c r="B611" s="94"/>
      <c r="C611" s="94"/>
      <c r="D611" s="94"/>
      <c r="E611" s="94"/>
      <c r="F611" s="94"/>
      <c r="G611" s="100"/>
      <c r="H611" s="100"/>
      <c r="I611" s="101"/>
      <c r="J611" s="101"/>
      <c r="K611" s="96"/>
      <c r="L611" s="96"/>
      <c r="M611" s="96"/>
      <c r="N611" s="97"/>
      <c r="O611" s="97"/>
      <c r="P611" s="97"/>
      <c r="Q611" s="98"/>
      <c r="R611" s="99"/>
      <c r="S611" s="96"/>
      <c r="T611" s="92"/>
      <c r="U611" s="93"/>
      <c r="V611" s="93"/>
      <c r="W611" s="93"/>
    </row>
    <row r="612">
      <c r="A612" s="31"/>
      <c r="B612" s="94"/>
      <c r="C612" s="94"/>
      <c r="D612" s="94"/>
      <c r="E612" s="94"/>
      <c r="F612" s="94"/>
      <c r="G612" s="100"/>
      <c r="H612" s="100"/>
      <c r="I612" s="101"/>
      <c r="J612" s="101"/>
      <c r="K612" s="96"/>
      <c r="L612" s="96"/>
      <c r="M612" s="96"/>
      <c r="N612" s="97"/>
      <c r="O612" s="97"/>
      <c r="P612" s="97"/>
      <c r="Q612" s="98"/>
      <c r="R612" s="99"/>
      <c r="S612" s="96"/>
      <c r="T612" s="92"/>
      <c r="U612" s="93"/>
      <c r="V612" s="93"/>
      <c r="W612" s="93"/>
    </row>
    <row r="613">
      <c r="A613" s="31"/>
      <c r="B613" s="94"/>
      <c r="C613" s="94"/>
      <c r="D613" s="94"/>
      <c r="E613" s="94"/>
      <c r="F613" s="94"/>
      <c r="G613" s="100"/>
      <c r="H613" s="100"/>
      <c r="I613" s="101"/>
      <c r="J613" s="101"/>
      <c r="K613" s="96"/>
      <c r="L613" s="96"/>
      <c r="M613" s="96"/>
      <c r="N613" s="97"/>
      <c r="O613" s="97"/>
      <c r="P613" s="97"/>
      <c r="Q613" s="98"/>
      <c r="R613" s="99"/>
      <c r="S613" s="96"/>
      <c r="T613" s="92"/>
      <c r="U613" s="93"/>
      <c r="V613" s="93"/>
      <c r="W613" s="93"/>
    </row>
    <row r="614">
      <c r="A614" s="31"/>
      <c r="B614" s="94"/>
      <c r="C614" s="94"/>
      <c r="D614" s="94"/>
      <c r="E614" s="94"/>
      <c r="F614" s="94"/>
      <c r="G614" s="100"/>
      <c r="H614" s="100"/>
      <c r="I614" s="101"/>
      <c r="J614" s="101"/>
      <c r="K614" s="96"/>
      <c r="L614" s="96"/>
      <c r="M614" s="96"/>
      <c r="N614" s="97"/>
      <c r="O614" s="97"/>
      <c r="P614" s="97"/>
      <c r="Q614" s="98"/>
      <c r="R614" s="99"/>
      <c r="S614" s="96"/>
      <c r="T614" s="92"/>
      <c r="U614" s="93"/>
      <c r="V614" s="93"/>
      <c r="W614" s="93"/>
    </row>
    <row r="615">
      <c r="A615" s="31"/>
      <c r="B615" s="94"/>
      <c r="C615" s="94"/>
      <c r="D615" s="94"/>
      <c r="E615" s="94"/>
      <c r="F615" s="94"/>
      <c r="G615" s="100"/>
      <c r="H615" s="100"/>
      <c r="I615" s="101"/>
      <c r="J615" s="101"/>
      <c r="K615" s="96"/>
      <c r="L615" s="96"/>
      <c r="M615" s="96"/>
      <c r="N615" s="97"/>
      <c r="O615" s="97"/>
      <c r="P615" s="97"/>
      <c r="Q615" s="98"/>
      <c r="R615" s="99"/>
      <c r="S615" s="96"/>
      <c r="T615" s="92"/>
      <c r="U615" s="93"/>
      <c r="V615" s="93"/>
      <c r="W615" s="93"/>
    </row>
    <row r="616">
      <c r="A616" s="31"/>
      <c r="B616" s="94"/>
      <c r="C616" s="94"/>
      <c r="D616" s="94"/>
      <c r="E616" s="94"/>
      <c r="F616" s="94"/>
      <c r="G616" s="100"/>
      <c r="H616" s="100"/>
      <c r="I616" s="101"/>
      <c r="J616" s="101"/>
      <c r="K616" s="96"/>
      <c r="L616" s="96"/>
      <c r="M616" s="96"/>
      <c r="N616" s="97"/>
      <c r="O616" s="97"/>
      <c r="P616" s="97"/>
      <c r="Q616" s="98"/>
      <c r="R616" s="99"/>
      <c r="S616" s="96"/>
      <c r="T616" s="92"/>
      <c r="U616" s="93"/>
      <c r="V616" s="93"/>
      <c r="W616" s="93"/>
    </row>
    <row r="617">
      <c r="A617" s="31"/>
      <c r="B617" s="94"/>
      <c r="C617" s="94"/>
      <c r="D617" s="94"/>
      <c r="E617" s="94"/>
      <c r="F617" s="94"/>
      <c r="G617" s="100"/>
      <c r="H617" s="100"/>
      <c r="I617" s="101"/>
      <c r="J617" s="101"/>
      <c r="K617" s="96"/>
      <c r="L617" s="96"/>
      <c r="M617" s="96"/>
      <c r="N617" s="97"/>
      <c r="O617" s="97"/>
      <c r="P617" s="97"/>
      <c r="Q617" s="98"/>
      <c r="R617" s="99"/>
      <c r="S617" s="96"/>
      <c r="T617" s="92"/>
      <c r="U617" s="93"/>
      <c r="V617" s="93"/>
      <c r="W617" s="93"/>
    </row>
    <row r="618">
      <c r="A618" s="31"/>
      <c r="B618" s="94"/>
      <c r="C618" s="94"/>
      <c r="D618" s="94"/>
      <c r="E618" s="94"/>
      <c r="F618" s="94"/>
      <c r="G618" s="100"/>
      <c r="H618" s="100"/>
      <c r="I618" s="101"/>
      <c r="J618" s="101"/>
      <c r="K618" s="96"/>
      <c r="L618" s="96"/>
      <c r="M618" s="96"/>
      <c r="N618" s="97"/>
      <c r="O618" s="97"/>
      <c r="P618" s="97"/>
      <c r="Q618" s="98"/>
      <c r="R618" s="99"/>
      <c r="S618" s="96"/>
      <c r="T618" s="92"/>
      <c r="U618" s="93"/>
      <c r="V618" s="93"/>
      <c r="W618" s="93"/>
    </row>
    <row r="619">
      <c r="A619" s="31"/>
      <c r="B619" s="94"/>
      <c r="C619" s="94"/>
      <c r="D619" s="94"/>
      <c r="E619" s="94"/>
      <c r="F619" s="94"/>
      <c r="G619" s="100"/>
      <c r="H619" s="100"/>
      <c r="I619" s="101"/>
      <c r="J619" s="101"/>
      <c r="K619" s="96"/>
      <c r="L619" s="96"/>
      <c r="M619" s="96"/>
      <c r="N619" s="97"/>
      <c r="O619" s="97"/>
      <c r="P619" s="97"/>
      <c r="Q619" s="98"/>
      <c r="R619" s="99"/>
      <c r="S619" s="96"/>
      <c r="T619" s="92"/>
      <c r="U619" s="93"/>
      <c r="V619" s="93"/>
      <c r="W619" s="93"/>
    </row>
    <row r="620">
      <c r="A620" s="31"/>
      <c r="B620" s="94"/>
      <c r="C620" s="94"/>
      <c r="D620" s="94"/>
      <c r="E620" s="94"/>
      <c r="F620" s="94"/>
      <c r="G620" s="100"/>
      <c r="H620" s="100"/>
      <c r="I620" s="101"/>
      <c r="J620" s="101"/>
      <c r="K620" s="96"/>
      <c r="L620" s="96"/>
      <c r="M620" s="96"/>
      <c r="N620" s="97"/>
      <c r="O620" s="97"/>
      <c r="P620" s="97"/>
      <c r="Q620" s="98"/>
      <c r="R620" s="99"/>
      <c r="S620" s="96"/>
      <c r="T620" s="92"/>
      <c r="U620" s="93"/>
      <c r="V620" s="93"/>
      <c r="W620" s="93"/>
    </row>
    <row r="621">
      <c r="A621" s="31"/>
      <c r="B621" s="94"/>
      <c r="C621" s="94"/>
      <c r="D621" s="94"/>
      <c r="E621" s="94"/>
      <c r="F621" s="94"/>
      <c r="G621" s="100"/>
      <c r="H621" s="100"/>
      <c r="I621" s="101"/>
      <c r="J621" s="101"/>
      <c r="K621" s="96"/>
      <c r="L621" s="96"/>
      <c r="M621" s="96"/>
      <c r="N621" s="97"/>
      <c r="O621" s="97"/>
      <c r="P621" s="97"/>
      <c r="Q621" s="98"/>
      <c r="R621" s="99"/>
      <c r="S621" s="96"/>
      <c r="T621" s="92"/>
      <c r="U621" s="93"/>
      <c r="V621" s="93"/>
      <c r="W621" s="93"/>
    </row>
    <row r="622">
      <c r="A622" s="31"/>
      <c r="B622" s="94"/>
      <c r="C622" s="94"/>
      <c r="D622" s="94"/>
      <c r="E622" s="94"/>
      <c r="F622" s="94"/>
      <c r="G622" s="100"/>
      <c r="H622" s="100"/>
      <c r="I622" s="101"/>
      <c r="J622" s="101"/>
      <c r="K622" s="96"/>
      <c r="L622" s="96"/>
      <c r="M622" s="96"/>
      <c r="N622" s="97"/>
      <c r="O622" s="97"/>
      <c r="P622" s="97"/>
      <c r="Q622" s="98"/>
      <c r="R622" s="99"/>
      <c r="S622" s="96"/>
      <c r="T622" s="92"/>
      <c r="U622" s="93"/>
      <c r="V622" s="93"/>
      <c r="W622" s="93"/>
    </row>
    <row r="623">
      <c r="A623" s="31"/>
      <c r="B623" s="94"/>
      <c r="C623" s="94"/>
      <c r="D623" s="94"/>
      <c r="E623" s="94"/>
      <c r="F623" s="94"/>
      <c r="G623" s="100"/>
      <c r="H623" s="100"/>
      <c r="I623" s="101"/>
      <c r="J623" s="101"/>
      <c r="K623" s="96"/>
      <c r="L623" s="96"/>
      <c r="M623" s="96"/>
      <c r="N623" s="97"/>
      <c r="O623" s="97"/>
      <c r="P623" s="97"/>
      <c r="Q623" s="98"/>
      <c r="R623" s="99"/>
      <c r="S623" s="96"/>
      <c r="T623" s="92"/>
      <c r="U623" s="93"/>
      <c r="V623" s="93"/>
      <c r="W623" s="93"/>
    </row>
    <row r="624">
      <c r="A624" s="31"/>
      <c r="B624" s="94"/>
      <c r="C624" s="94"/>
      <c r="D624" s="94"/>
      <c r="E624" s="94"/>
      <c r="F624" s="94"/>
      <c r="G624" s="100"/>
      <c r="H624" s="100"/>
      <c r="I624" s="101"/>
      <c r="J624" s="101"/>
      <c r="K624" s="96"/>
      <c r="L624" s="96"/>
      <c r="M624" s="96"/>
      <c r="N624" s="97"/>
      <c r="O624" s="97"/>
      <c r="P624" s="97"/>
      <c r="Q624" s="98"/>
      <c r="R624" s="99"/>
      <c r="S624" s="96"/>
      <c r="T624" s="92"/>
      <c r="U624" s="93"/>
      <c r="V624" s="93"/>
      <c r="W624" s="93"/>
    </row>
    <row r="625">
      <c r="A625" s="31"/>
      <c r="B625" s="94"/>
      <c r="C625" s="94"/>
      <c r="D625" s="94"/>
      <c r="E625" s="94"/>
      <c r="F625" s="94"/>
      <c r="G625" s="100"/>
      <c r="H625" s="100"/>
      <c r="I625" s="101"/>
      <c r="J625" s="101"/>
      <c r="K625" s="96"/>
      <c r="L625" s="96"/>
      <c r="M625" s="96"/>
      <c r="N625" s="97"/>
      <c r="O625" s="97"/>
      <c r="P625" s="97"/>
      <c r="Q625" s="98"/>
      <c r="R625" s="99"/>
      <c r="S625" s="96"/>
      <c r="T625" s="92"/>
      <c r="U625" s="93"/>
      <c r="V625" s="93"/>
      <c r="W625" s="93"/>
    </row>
    <row r="626">
      <c r="A626" s="31"/>
      <c r="B626" s="94"/>
      <c r="C626" s="94"/>
      <c r="D626" s="94"/>
      <c r="E626" s="94"/>
      <c r="F626" s="94"/>
      <c r="G626" s="100"/>
      <c r="H626" s="100"/>
      <c r="I626" s="101"/>
      <c r="J626" s="101"/>
      <c r="K626" s="96"/>
      <c r="L626" s="96"/>
      <c r="M626" s="96"/>
      <c r="N626" s="97"/>
      <c r="O626" s="97"/>
      <c r="P626" s="97"/>
      <c r="Q626" s="98"/>
      <c r="R626" s="99"/>
      <c r="S626" s="96"/>
      <c r="T626" s="92"/>
      <c r="U626" s="93"/>
      <c r="V626" s="93"/>
      <c r="W626" s="93"/>
    </row>
    <row r="627">
      <c r="A627" s="31"/>
      <c r="B627" s="94"/>
      <c r="C627" s="94"/>
      <c r="D627" s="94"/>
      <c r="E627" s="94"/>
      <c r="F627" s="94"/>
      <c r="G627" s="100"/>
      <c r="H627" s="100"/>
      <c r="I627" s="101"/>
      <c r="J627" s="101"/>
      <c r="K627" s="96"/>
      <c r="L627" s="96"/>
      <c r="M627" s="96"/>
      <c r="N627" s="97"/>
      <c r="O627" s="97"/>
      <c r="P627" s="97"/>
      <c r="Q627" s="98"/>
      <c r="R627" s="99"/>
      <c r="S627" s="96"/>
      <c r="T627" s="92"/>
      <c r="U627" s="93"/>
      <c r="V627" s="93"/>
      <c r="W627" s="93"/>
    </row>
    <row r="628">
      <c r="A628" s="31"/>
      <c r="B628" s="94"/>
      <c r="C628" s="94"/>
      <c r="D628" s="94"/>
      <c r="E628" s="94"/>
      <c r="F628" s="94"/>
      <c r="G628" s="100"/>
      <c r="H628" s="100"/>
      <c r="I628" s="101"/>
      <c r="J628" s="101"/>
      <c r="K628" s="96"/>
      <c r="L628" s="96"/>
      <c r="M628" s="96"/>
      <c r="N628" s="97"/>
      <c r="O628" s="97"/>
      <c r="P628" s="97"/>
      <c r="Q628" s="98"/>
      <c r="R628" s="99"/>
      <c r="S628" s="96"/>
      <c r="T628" s="92"/>
      <c r="U628" s="93"/>
      <c r="V628" s="93"/>
      <c r="W628" s="93"/>
    </row>
    <row r="629">
      <c r="A629" s="31"/>
      <c r="B629" s="94"/>
      <c r="C629" s="94"/>
      <c r="D629" s="94"/>
      <c r="E629" s="94"/>
      <c r="F629" s="94"/>
      <c r="G629" s="100"/>
      <c r="H629" s="100"/>
      <c r="I629" s="101"/>
      <c r="J629" s="101"/>
      <c r="K629" s="96"/>
      <c r="L629" s="96"/>
      <c r="M629" s="96"/>
      <c r="N629" s="97"/>
      <c r="O629" s="97"/>
      <c r="P629" s="97"/>
      <c r="Q629" s="98"/>
      <c r="R629" s="99"/>
      <c r="S629" s="96"/>
      <c r="T629" s="92"/>
      <c r="U629" s="93"/>
      <c r="V629" s="93"/>
      <c r="W629" s="93"/>
    </row>
    <row r="630">
      <c r="A630" s="31"/>
      <c r="B630" s="94"/>
      <c r="C630" s="94"/>
      <c r="D630" s="94"/>
      <c r="E630" s="94"/>
      <c r="F630" s="94"/>
      <c r="G630" s="100"/>
      <c r="H630" s="100"/>
      <c r="I630" s="101"/>
      <c r="J630" s="101"/>
      <c r="K630" s="96"/>
      <c r="L630" s="96"/>
      <c r="M630" s="96"/>
      <c r="N630" s="97"/>
      <c r="O630" s="97"/>
      <c r="P630" s="97"/>
      <c r="Q630" s="98"/>
      <c r="R630" s="99"/>
      <c r="S630" s="96"/>
      <c r="T630" s="92"/>
      <c r="U630" s="93"/>
      <c r="V630" s="93"/>
      <c r="W630" s="93"/>
    </row>
    <row r="631">
      <c r="A631" s="31"/>
      <c r="B631" s="94"/>
      <c r="C631" s="94"/>
      <c r="D631" s="94"/>
      <c r="E631" s="94"/>
      <c r="F631" s="94"/>
      <c r="G631" s="100"/>
      <c r="H631" s="100"/>
      <c r="I631" s="101"/>
      <c r="J631" s="101"/>
      <c r="K631" s="96"/>
      <c r="L631" s="96"/>
      <c r="M631" s="96"/>
      <c r="N631" s="97"/>
      <c r="O631" s="97"/>
      <c r="P631" s="97"/>
      <c r="Q631" s="98"/>
      <c r="R631" s="99"/>
      <c r="S631" s="96"/>
      <c r="T631" s="92"/>
      <c r="U631" s="93"/>
      <c r="V631" s="93"/>
      <c r="W631" s="93"/>
    </row>
    <row r="632">
      <c r="A632" s="31"/>
      <c r="B632" s="94"/>
      <c r="C632" s="94"/>
      <c r="D632" s="94"/>
      <c r="E632" s="94"/>
      <c r="F632" s="94"/>
      <c r="G632" s="100"/>
      <c r="H632" s="100"/>
      <c r="I632" s="101"/>
      <c r="J632" s="101"/>
      <c r="K632" s="96"/>
      <c r="L632" s="96"/>
      <c r="M632" s="96"/>
      <c r="N632" s="97"/>
      <c r="O632" s="97"/>
      <c r="P632" s="97"/>
      <c r="Q632" s="98"/>
      <c r="R632" s="99"/>
      <c r="S632" s="96"/>
      <c r="T632" s="92"/>
      <c r="U632" s="93"/>
      <c r="V632" s="93"/>
      <c r="W632" s="93"/>
    </row>
    <row r="633">
      <c r="A633" s="31"/>
      <c r="B633" s="94"/>
      <c r="C633" s="94"/>
      <c r="D633" s="94"/>
      <c r="E633" s="94"/>
      <c r="F633" s="94"/>
      <c r="G633" s="100"/>
      <c r="H633" s="100"/>
      <c r="I633" s="101"/>
      <c r="J633" s="101"/>
      <c r="K633" s="96"/>
      <c r="L633" s="96"/>
      <c r="M633" s="96"/>
      <c r="N633" s="97"/>
      <c r="O633" s="97"/>
      <c r="P633" s="97"/>
      <c r="Q633" s="98"/>
      <c r="R633" s="99"/>
      <c r="S633" s="96"/>
      <c r="T633" s="92"/>
      <c r="U633" s="93"/>
      <c r="V633" s="93"/>
      <c r="W633" s="93"/>
    </row>
    <row r="634">
      <c r="A634" s="31"/>
      <c r="B634" s="94"/>
      <c r="C634" s="94"/>
      <c r="D634" s="94"/>
      <c r="E634" s="94"/>
      <c r="F634" s="94"/>
      <c r="G634" s="100"/>
      <c r="H634" s="100"/>
      <c r="I634" s="101"/>
      <c r="J634" s="101"/>
      <c r="K634" s="96"/>
      <c r="L634" s="96"/>
      <c r="M634" s="96"/>
      <c r="N634" s="97"/>
      <c r="O634" s="97"/>
      <c r="P634" s="97"/>
      <c r="Q634" s="98"/>
      <c r="R634" s="99"/>
      <c r="S634" s="96"/>
      <c r="T634" s="92"/>
      <c r="U634" s="93"/>
      <c r="V634" s="93"/>
      <c r="W634" s="93"/>
    </row>
    <row r="635">
      <c r="A635" s="31"/>
      <c r="B635" s="94"/>
      <c r="C635" s="94"/>
      <c r="D635" s="94"/>
      <c r="E635" s="94"/>
      <c r="F635" s="94"/>
      <c r="G635" s="100"/>
      <c r="H635" s="100"/>
      <c r="I635" s="101"/>
      <c r="J635" s="101"/>
      <c r="K635" s="96"/>
      <c r="L635" s="96"/>
      <c r="M635" s="96"/>
      <c r="N635" s="97"/>
      <c r="O635" s="97"/>
      <c r="P635" s="97"/>
      <c r="Q635" s="98"/>
      <c r="R635" s="99"/>
      <c r="S635" s="96"/>
      <c r="T635" s="92"/>
      <c r="U635" s="93"/>
      <c r="V635" s="93"/>
      <c r="W635" s="93"/>
    </row>
    <row r="636">
      <c r="A636" s="31"/>
      <c r="B636" s="94"/>
      <c r="C636" s="94"/>
      <c r="D636" s="94"/>
      <c r="E636" s="94"/>
      <c r="F636" s="94"/>
      <c r="G636" s="100"/>
      <c r="H636" s="100"/>
      <c r="I636" s="101"/>
      <c r="J636" s="101"/>
      <c r="K636" s="96"/>
      <c r="L636" s="96"/>
      <c r="M636" s="96"/>
      <c r="N636" s="97"/>
      <c r="O636" s="97"/>
      <c r="P636" s="97"/>
      <c r="Q636" s="98"/>
      <c r="R636" s="99"/>
      <c r="S636" s="96"/>
      <c r="T636" s="92"/>
      <c r="U636" s="93"/>
      <c r="V636" s="93"/>
      <c r="W636" s="93"/>
    </row>
    <row r="637">
      <c r="A637" s="31"/>
      <c r="B637" s="94"/>
      <c r="C637" s="94"/>
      <c r="D637" s="94"/>
      <c r="E637" s="94"/>
      <c r="F637" s="94"/>
      <c r="G637" s="100"/>
      <c r="H637" s="100"/>
      <c r="I637" s="101"/>
      <c r="J637" s="101"/>
      <c r="K637" s="96"/>
      <c r="L637" s="96"/>
      <c r="M637" s="96"/>
      <c r="N637" s="97"/>
      <c r="O637" s="97"/>
      <c r="P637" s="97"/>
      <c r="Q637" s="98"/>
      <c r="R637" s="99"/>
      <c r="S637" s="96"/>
      <c r="T637" s="92"/>
      <c r="U637" s="93"/>
      <c r="V637" s="93"/>
      <c r="W637" s="93"/>
    </row>
    <row r="638">
      <c r="A638" s="31"/>
      <c r="B638" s="94"/>
      <c r="C638" s="94"/>
      <c r="D638" s="94"/>
      <c r="E638" s="94"/>
      <c r="F638" s="94"/>
      <c r="G638" s="100"/>
      <c r="H638" s="100"/>
      <c r="I638" s="101"/>
      <c r="J638" s="101"/>
      <c r="K638" s="96"/>
      <c r="L638" s="96"/>
      <c r="M638" s="96"/>
      <c r="N638" s="97"/>
      <c r="O638" s="97"/>
      <c r="P638" s="97"/>
      <c r="Q638" s="98"/>
      <c r="R638" s="99"/>
      <c r="S638" s="96"/>
      <c r="T638" s="92"/>
      <c r="U638" s="93"/>
      <c r="V638" s="93"/>
      <c r="W638" s="93"/>
    </row>
    <row r="639">
      <c r="A639" s="31"/>
      <c r="B639" s="94"/>
      <c r="C639" s="94"/>
      <c r="D639" s="94"/>
      <c r="E639" s="94"/>
      <c r="F639" s="94"/>
      <c r="G639" s="100"/>
      <c r="H639" s="100"/>
      <c r="I639" s="101"/>
      <c r="J639" s="101"/>
      <c r="K639" s="96"/>
      <c r="L639" s="96"/>
      <c r="M639" s="96"/>
      <c r="N639" s="97"/>
      <c r="O639" s="97"/>
      <c r="P639" s="97"/>
      <c r="Q639" s="98"/>
      <c r="R639" s="99"/>
      <c r="S639" s="96"/>
      <c r="T639" s="92"/>
      <c r="U639" s="93"/>
      <c r="V639" s="93"/>
      <c r="W639" s="93"/>
    </row>
    <row r="640">
      <c r="A640" s="31"/>
      <c r="B640" s="94"/>
      <c r="C640" s="94"/>
      <c r="D640" s="94"/>
      <c r="E640" s="94"/>
      <c r="F640" s="94"/>
      <c r="G640" s="100"/>
      <c r="H640" s="100"/>
      <c r="I640" s="101"/>
      <c r="J640" s="101"/>
      <c r="K640" s="96"/>
      <c r="L640" s="96"/>
      <c r="M640" s="96"/>
      <c r="N640" s="97"/>
      <c r="O640" s="97"/>
      <c r="P640" s="97"/>
      <c r="Q640" s="98"/>
      <c r="R640" s="99"/>
      <c r="S640" s="96"/>
      <c r="T640" s="92"/>
      <c r="U640" s="93"/>
      <c r="V640" s="93"/>
      <c r="W640" s="93"/>
    </row>
    <row r="641">
      <c r="A641" s="31"/>
      <c r="B641" s="94"/>
      <c r="C641" s="94"/>
      <c r="D641" s="94"/>
      <c r="E641" s="94"/>
      <c r="F641" s="94"/>
      <c r="G641" s="100"/>
      <c r="H641" s="100"/>
      <c r="I641" s="101"/>
      <c r="J641" s="101"/>
      <c r="K641" s="96"/>
      <c r="L641" s="96"/>
      <c r="M641" s="96"/>
      <c r="N641" s="97"/>
      <c r="O641" s="97"/>
      <c r="P641" s="97"/>
      <c r="Q641" s="98"/>
      <c r="R641" s="99"/>
      <c r="S641" s="96"/>
      <c r="T641" s="92"/>
      <c r="U641" s="93"/>
      <c r="V641" s="93"/>
      <c r="W641" s="93"/>
    </row>
    <row r="642">
      <c r="A642" s="31"/>
      <c r="B642" s="94"/>
      <c r="C642" s="94"/>
      <c r="D642" s="94"/>
      <c r="E642" s="94"/>
      <c r="F642" s="94"/>
      <c r="G642" s="100"/>
      <c r="H642" s="100"/>
      <c r="I642" s="101"/>
      <c r="J642" s="101"/>
      <c r="K642" s="96"/>
      <c r="L642" s="96"/>
      <c r="M642" s="96"/>
      <c r="N642" s="97"/>
      <c r="O642" s="97"/>
      <c r="P642" s="97"/>
      <c r="Q642" s="98"/>
      <c r="R642" s="99"/>
      <c r="S642" s="96"/>
      <c r="T642" s="92"/>
      <c r="U642" s="93"/>
      <c r="V642" s="93"/>
      <c r="W642" s="93"/>
    </row>
    <row r="643">
      <c r="A643" s="31"/>
      <c r="B643" s="94"/>
      <c r="C643" s="94"/>
      <c r="D643" s="94"/>
      <c r="E643" s="94"/>
      <c r="F643" s="94"/>
      <c r="G643" s="100"/>
      <c r="H643" s="100"/>
      <c r="I643" s="101"/>
      <c r="J643" s="101"/>
      <c r="K643" s="96"/>
      <c r="L643" s="96"/>
      <c r="M643" s="96"/>
      <c r="N643" s="97"/>
      <c r="O643" s="97"/>
      <c r="P643" s="97"/>
      <c r="Q643" s="98"/>
      <c r="R643" s="99"/>
      <c r="S643" s="96"/>
      <c r="T643" s="92"/>
      <c r="U643" s="93"/>
      <c r="V643" s="93"/>
      <c r="W643" s="93"/>
    </row>
    <row r="644">
      <c r="A644" s="31"/>
      <c r="B644" s="94"/>
      <c r="C644" s="94"/>
      <c r="D644" s="94"/>
      <c r="E644" s="94"/>
      <c r="F644" s="94"/>
      <c r="G644" s="100"/>
      <c r="H644" s="100"/>
      <c r="I644" s="101"/>
      <c r="J644" s="101"/>
      <c r="K644" s="96"/>
      <c r="L644" s="96"/>
      <c r="M644" s="96"/>
      <c r="N644" s="97"/>
      <c r="O644" s="97"/>
      <c r="P644" s="97"/>
      <c r="Q644" s="98"/>
      <c r="R644" s="99"/>
      <c r="S644" s="96"/>
      <c r="T644" s="92"/>
      <c r="U644" s="93"/>
      <c r="V644" s="93"/>
      <c r="W644" s="93"/>
    </row>
    <row r="645">
      <c r="A645" s="31"/>
      <c r="B645" s="94"/>
      <c r="C645" s="94"/>
      <c r="D645" s="94"/>
      <c r="E645" s="94"/>
      <c r="F645" s="94"/>
      <c r="G645" s="100"/>
      <c r="H645" s="100"/>
      <c r="I645" s="101"/>
      <c r="J645" s="101"/>
      <c r="K645" s="96"/>
      <c r="L645" s="96"/>
      <c r="M645" s="96"/>
      <c r="N645" s="97"/>
      <c r="O645" s="97"/>
      <c r="P645" s="97"/>
      <c r="Q645" s="98"/>
      <c r="R645" s="99"/>
      <c r="S645" s="96"/>
      <c r="T645" s="92"/>
      <c r="U645" s="93"/>
      <c r="V645" s="93"/>
      <c r="W645" s="93"/>
    </row>
    <row r="646">
      <c r="A646" s="31"/>
      <c r="B646" s="94"/>
      <c r="C646" s="94"/>
      <c r="D646" s="94"/>
      <c r="E646" s="94"/>
      <c r="F646" s="94"/>
      <c r="G646" s="100"/>
      <c r="H646" s="100"/>
      <c r="I646" s="101"/>
      <c r="J646" s="101"/>
      <c r="K646" s="96"/>
      <c r="L646" s="96"/>
      <c r="M646" s="96"/>
      <c r="N646" s="97"/>
      <c r="O646" s="97"/>
      <c r="P646" s="97"/>
      <c r="Q646" s="98"/>
      <c r="R646" s="99"/>
      <c r="S646" s="96"/>
      <c r="T646" s="92"/>
      <c r="U646" s="93"/>
      <c r="V646" s="93"/>
      <c r="W646" s="93"/>
    </row>
    <row r="647">
      <c r="A647" s="31"/>
      <c r="B647" s="94"/>
      <c r="C647" s="94"/>
      <c r="D647" s="94"/>
      <c r="E647" s="94"/>
      <c r="F647" s="94"/>
      <c r="G647" s="100"/>
      <c r="H647" s="100"/>
      <c r="I647" s="101"/>
      <c r="J647" s="101"/>
      <c r="K647" s="96"/>
      <c r="L647" s="96"/>
      <c r="M647" s="96"/>
      <c r="N647" s="97"/>
      <c r="O647" s="97"/>
      <c r="P647" s="97"/>
      <c r="Q647" s="98"/>
      <c r="R647" s="99"/>
      <c r="S647" s="96"/>
      <c r="T647" s="92"/>
      <c r="U647" s="93"/>
      <c r="V647" s="93"/>
      <c r="W647" s="93"/>
    </row>
    <row r="648">
      <c r="A648" s="31"/>
      <c r="B648" s="94"/>
      <c r="C648" s="94"/>
      <c r="D648" s="94"/>
      <c r="E648" s="94"/>
      <c r="F648" s="94"/>
      <c r="G648" s="100"/>
      <c r="H648" s="100"/>
      <c r="I648" s="101"/>
      <c r="J648" s="101"/>
      <c r="K648" s="96"/>
      <c r="L648" s="96"/>
      <c r="M648" s="96"/>
      <c r="N648" s="97"/>
      <c r="O648" s="97"/>
      <c r="P648" s="97"/>
      <c r="Q648" s="98"/>
      <c r="R648" s="99"/>
      <c r="S648" s="96"/>
      <c r="T648" s="92"/>
      <c r="U648" s="93"/>
      <c r="V648" s="93"/>
      <c r="W648" s="93"/>
    </row>
    <row r="649">
      <c r="A649" s="31"/>
      <c r="B649" s="94"/>
      <c r="C649" s="94"/>
      <c r="D649" s="94"/>
      <c r="E649" s="94"/>
      <c r="F649" s="94"/>
      <c r="G649" s="100"/>
      <c r="H649" s="100"/>
      <c r="I649" s="101"/>
      <c r="J649" s="101"/>
      <c r="K649" s="96"/>
      <c r="L649" s="96"/>
      <c r="M649" s="96"/>
      <c r="N649" s="97"/>
      <c r="O649" s="97"/>
      <c r="P649" s="97"/>
      <c r="Q649" s="98"/>
      <c r="R649" s="99"/>
      <c r="S649" s="96"/>
      <c r="T649" s="92"/>
      <c r="U649" s="93"/>
      <c r="V649" s="93"/>
      <c r="W649" s="93"/>
    </row>
    <row r="650">
      <c r="A650" s="31"/>
      <c r="B650" s="94"/>
      <c r="C650" s="94"/>
      <c r="D650" s="94"/>
      <c r="E650" s="94"/>
      <c r="F650" s="94"/>
      <c r="G650" s="100"/>
      <c r="H650" s="100"/>
      <c r="I650" s="101"/>
      <c r="J650" s="101"/>
      <c r="K650" s="96"/>
      <c r="L650" s="96"/>
      <c r="M650" s="96"/>
      <c r="N650" s="97"/>
      <c r="O650" s="97"/>
      <c r="P650" s="97"/>
      <c r="Q650" s="98"/>
      <c r="R650" s="99"/>
      <c r="S650" s="96"/>
      <c r="T650" s="92"/>
      <c r="U650" s="93"/>
      <c r="V650" s="93"/>
      <c r="W650" s="93"/>
    </row>
    <row r="651">
      <c r="A651" s="31"/>
      <c r="B651" s="94"/>
      <c r="C651" s="94"/>
      <c r="D651" s="94"/>
      <c r="E651" s="94"/>
      <c r="F651" s="94"/>
      <c r="G651" s="100"/>
      <c r="H651" s="100"/>
      <c r="I651" s="101"/>
      <c r="J651" s="101"/>
      <c r="K651" s="96"/>
      <c r="L651" s="96"/>
      <c r="M651" s="96"/>
      <c r="N651" s="97"/>
      <c r="O651" s="97"/>
      <c r="P651" s="97"/>
      <c r="Q651" s="98"/>
      <c r="R651" s="99"/>
      <c r="S651" s="96"/>
      <c r="T651" s="92"/>
      <c r="U651" s="93"/>
      <c r="V651" s="93"/>
      <c r="W651" s="93"/>
    </row>
    <row r="652">
      <c r="A652" s="31"/>
      <c r="B652" s="94"/>
      <c r="C652" s="94"/>
      <c r="D652" s="94"/>
      <c r="E652" s="94"/>
      <c r="F652" s="94"/>
      <c r="G652" s="100"/>
      <c r="H652" s="100"/>
      <c r="I652" s="101"/>
      <c r="J652" s="101"/>
      <c r="K652" s="96"/>
      <c r="L652" s="96"/>
      <c r="M652" s="96"/>
      <c r="N652" s="97"/>
      <c r="O652" s="97"/>
      <c r="P652" s="97"/>
      <c r="Q652" s="98"/>
      <c r="R652" s="99"/>
      <c r="S652" s="96"/>
      <c r="T652" s="92"/>
      <c r="U652" s="93"/>
      <c r="V652" s="93"/>
      <c r="W652" s="93"/>
    </row>
    <row r="653">
      <c r="A653" s="31"/>
      <c r="B653" s="94"/>
      <c r="C653" s="94"/>
      <c r="D653" s="94"/>
      <c r="E653" s="94"/>
      <c r="F653" s="94"/>
      <c r="G653" s="100"/>
      <c r="H653" s="100"/>
      <c r="I653" s="101"/>
      <c r="J653" s="101"/>
      <c r="K653" s="96"/>
      <c r="L653" s="96"/>
      <c r="M653" s="96"/>
      <c r="N653" s="97"/>
      <c r="O653" s="97"/>
      <c r="P653" s="97"/>
      <c r="Q653" s="98"/>
      <c r="R653" s="99"/>
      <c r="S653" s="96"/>
      <c r="T653" s="92"/>
      <c r="U653" s="93"/>
      <c r="V653" s="93"/>
      <c r="W653" s="93"/>
    </row>
    <row r="654">
      <c r="A654" s="31"/>
      <c r="B654" s="94"/>
      <c r="C654" s="94"/>
      <c r="D654" s="94"/>
      <c r="E654" s="94"/>
      <c r="F654" s="94"/>
      <c r="G654" s="100"/>
      <c r="H654" s="100"/>
      <c r="I654" s="101"/>
      <c r="J654" s="101"/>
      <c r="K654" s="96"/>
      <c r="L654" s="96"/>
      <c r="M654" s="96"/>
      <c r="N654" s="97"/>
      <c r="O654" s="97"/>
      <c r="P654" s="97"/>
      <c r="Q654" s="98"/>
      <c r="R654" s="99"/>
      <c r="S654" s="96"/>
      <c r="T654" s="92"/>
      <c r="U654" s="93"/>
      <c r="V654" s="93"/>
      <c r="W654" s="93"/>
    </row>
    <row r="655">
      <c r="A655" s="31"/>
      <c r="B655" s="94"/>
      <c r="C655" s="94"/>
      <c r="D655" s="94"/>
      <c r="E655" s="94"/>
      <c r="F655" s="94"/>
      <c r="G655" s="100"/>
      <c r="H655" s="100"/>
      <c r="I655" s="101"/>
      <c r="J655" s="101"/>
      <c r="K655" s="96"/>
      <c r="L655" s="96"/>
      <c r="M655" s="96"/>
      <c r="N655" s="97"/>
      <c r="O655" s="97"/>
      <c r="P655" s="97"/>
      <c r="Q655" s="98"/>
      <c r="R655" s="99"/>
      <c r="S655" s="96"/>
      <c r="T655" s="92"/>
      <c r="U655" s="93"/>
      <c r="V655" s="93"/>
      <c r="W655" s="93"/>
    </row>
    <row r="656">
      <c r="A656" s="31"/>
      <c r="B656" s="94"/>
      <c r="C656" s="94"/>
      <c r="D656" s="94"/>
      <c r="E656" s="94"/>
      <c r="F656" s="94"/>
      <c r="G656" s="100"/>
      <c r="H656" s="100"/>
      <c r="I656" s="101"/>
      <c r="J656" s="101"/>
      <c r="K656" s="96"/>
      <c r="L656" s="96"/>
      <c r="M656" s="96"/>
      <c r="N656" s="97"/>
      <c r="O656" s="97"/>
      <c r="P656" s="97"/>
      <c r="Q656" s="98"/>
      <c r="R656" s="99"/>
      <c r="S656" s="96"/>
      <c r="T656" s="92"/>
      <c r="U656" s="93"/>
      <c r="V656" s="93"/>
      <c r="W656" s="93"/>
    </row>
    <row r="657">
      <c r="A657" s="31"/>
      <c r="B657" s="94"/>
      <c r="C657" s="94"/>
      <c r="D657" s="94"/>
      <c r="E657" s="94"/>
      <c r="F657" s="94"/>
      <c r="G657" s="100"/>
      <c r="H657" s="100"/>
      <c r="I657" s="101"/>
      <c r="J657" s="101"/>
      <c r="K657" s="96"/>
      <c r="L657" s="96"/>
      <c r="M657" s="96"/>
      <c r="N657" s="97"/>
      <c r="O657" s="97"/>
      <c r="P657" s="97"/>
      <c r="Q657" s="98"/>
      <c r="R657" s="99"/>
      <c r="S657" s="96"/>
      <c r="T657" s="92"/>
      <c r="U657" s="93"/>
      <c r="V657" s="93"/>
      <c r="W657" s="93"/>
    </row>
    <row r="658">
      <c r="A658" s="31"/>
      <c r="B658" s="94"/>
      <c r="C658" s="94"/>
      <c r="D658" s="94"/>
      <c r="E658" s="94"/>
      <c r="F658" s="94"/>
      <c r="G658" s="100"/>
      <c r="H658" s="100"/>
      <c r="I658" s="101"/>
      <c r="J658" s="101"/>
      <c r="K658" s="96"/>
      <c r="L658" s="96"/>
      <c r="M658" s="96"/>
      <c r="N658" s="97"/>
      <c r="O658" s="97"/>
      <c r="P658" s="97"/>
      <c r="Q658" s="98"/>
      <c r="R658" s="99"/>
      <c r="S658" s="96"/>
      <c r="T658" s="92"/>
      <c r="U658" s="93"/>
      <c r="V658" s="93"/>
      <c r="W658" s="93"/>
    </row>
    <row r="659">
      <c r="A659" s="31"/>
      <c r="B659" s="94"/>
      <c r="C659" s="94"/>
      <c r="D659" s="94"/>
      <c r="E659" s="94"/>
      <c r="F659" s="94"/>
      <c r="G659" s="100"/>
      <c r="H659" s="100"/>
      <c r="I659" s="101"/>
      <c r="J659" s="101"/>
      <c r="K659" s="96"/>
      <c r="L659" s="96"/>
      <c r="M659" s="96"/>
      <c r="N659" s="97"/>
      <c r="O659" s="97"/>
      <c r="P659" s="97"/>
      <c r="Q659" s="98"/>
      <c r="R659" s="99"/>
      <c r="S659" s="96"/>
      <c r="T659" s="92"/>
      <c r="U659" s="93"/>
      <c r="V659" s="93"/>
      <c r="W659" s="93"/>
    </row>
    <row r="660">
      <c r="A660" s="31"/>
      <c r="B660" s="94"/>
      <c r="C660" s="94"/>
      <c r="D660" s="94"/>
      <c r="E660" s="94"/>
      <c r="F660" s="94"/>
      <c r="G660" s="100"/>
      <c r="H660" s="100"/>
      <c r="I660" s="101"/>
      <c r="J660" s="101"/>
      <c r="K660" s="96"/>
      <c r="L660" s="96"/>
      <c r="M660" s="96"/>
      <c r="N660" s="97"/>
      <c r="O660" s="97"/>
      <c r="P660" s="97"/>
      <c r="Q660" s="98"/>
      <c r="R660" s="99"/>
      <c r="S660" s="96"/>
      <c r="T660" s="92"/>
      <c r="U660" s="93"/>
      <c r="V660" s="93"/>
      <c r="W660" s="93"/>
    </row>
    <row r="661">
      <c r="A661" s="31"/>
      <c r="B661" s="94"/>
      <c r="C661" s="94"/>
      <c r="D661" s="94"/>
      <c r="E661" s="94"/>
      <c r="F661" s="94"/>
      <c r="G661" s="100"/>
      <c r="H661" s="100"/>
      <c r="I661" s="101"/>
      <c r="J661" s="101"/>
      <c r="K661" s="96"/>
      <c r="L661" s="96"/>
      <c r="M661" s="96"/>
      <c r="N661" s="97"/>
      <c r="O661" s="97"/>
      <c r="P661" s="97"/>
      <c r="Q661" s="98"/>
      <c r="R661" s="99"/>
      <c r="S661" s="96"/>
      <c r="T661" s="92"/>
      <c r="U661" s="93"/>
      <c r="V661" s="93"/>
      <c r="W661" s="93"/>
    </row>
    <row r="662">
      <c r="A662" s="31"/>
      <c r="B662" s="94"/>
      <c r="C662" s="94"/>
      <c r="D662" s="94"/>
      <c r="E662" s="94"/>
      <c r="F662" s="94"/>
      <c r="G662" s="100"/>
      <c r="H662" s="100"/>
      <c r="I662" s="101"/>
      <c r="J662" s="101"/>
      <c r="K662" s="96"/>
      <c r="L662" s="96"/>
      <c r="M662" s="96"/>
      <c r="N662" s="97"/>
      <c r="O662" s="97"/>
      <c r="P662" s="97"/>
      <c r="Q662" s="98"/>
      <c r="R662" s="99"/>
      <c r="S662" s="96"/>
      <c r="T662" s="92"/>
      <c r="U662" s="93"/>
      <c r="V662" s="93"/>
      <c r="W662" s="93"/>
    </row>
    <row r="663">
      <c r="A663" s="31"/>
      <c r="B663" s="94"/>
      <c r="C663" s="94"/>
      <c r="D663" s="94"/>
      <c r="E663" s="94"/>
      <c r="F663" s="94"/>
      <c r="G663" s="100"/>
      <c r="H663" s="100"/>
      <c r="I663" s="101"/>
      <c r="J663" s="101"/>
      <c r="K663" s="96"/>
      <c r="L663" s="96"/>
      <c r="M663" s="96"/>
      <c r="N663" s="97"/>
      <c r="O663" s="97"/>
      <c r="P663" s="97"/>
      <c r="Q663" s="98"/>
      <c r="R663" s="99"/>
      <c r="S663" s="96"/>
      <c r="T663" s="92"/>
      <c r="U663" s="93"/>
      <c r="V663" s="93"/>
      <c r="W663" s="93"/>
    </row>
    <row r="664">
      <c r="A664" s="31"/>
      <c r="B664" s="94"/>
      <c r="C664" s="94"/>
      <c r="D664" s="94"/>
      <c r="E664" s="94"/>
      <c r="F664" s="94"/>
      <c r="G664" s="100"/>
      <c r="H664" s="100"/>
      <c r="I664" s="101"/>
      <c r="J664" s="101"/>
      <c r="K664" s="96"/>
      <c r="L664" s="96"/>
      <c r="M664" s="96"/>
      <c r="N664" s="97"/>
      <c r="O664" s="97"/>
      <c r="P664" s="97"/>
      <c r="Q664" s="98"/>
      <c r="R664" s="99"/>
      <c r="S664" s="96"/>
      <c r="T664" s="92"/>
      <c r="U664" s="93"/>
      <c r="V664" s="93"/>
      <c r="W664" s="93"/>
    </row>
    <row r="665">
      <c r="A665" s="31"/>
      <c r="B665" s="94"/>
      <c r="C665" s="94"/>
      <c r="D665" s="94"/>
      <c r="E665" s="94"/>
      <c r="F665" s="94"/>
      <c r="G665" s="100"/>
      <c r="H665" s="100"/>
      <c r="I665" s="101"/>
      <c r="J665" s="101"/>
      <c r="K665" s="96"/>
      <c r="L665" s="96"/>
      <c r="M665" s="96"/>
      <c r="N665" s="97"/>
      <c r="O665" s="97"/>
      <c r="P665" s="97"/>
      <c r="Q665" s="98"/>
      <c r="R665" s="99"/>
      <c r="S665" s="96"/>
      <c r="T665" s="92"/>
      <c r="U665" s="93"/>
      <c r="V665" s="93"/>
      <c r="W665" s="93"/>
    </row>
    <row r="666">
      <c r="A666" s="31"/>
      <c r="B666" s="94"/>
      <c r="C666" s="94"/>
      <c r="D666" s="94"/>
      <c r="E666" s="94"/>
      <c r="F666" s="94"/>
      <c r="G666" s="100"/>
      <c r="H666" s="100"/>
      <c r="I666" s="101"/>
      <c r="J666" s="101"/>
      <c r="K666" s="96"/>
      <c r="L666" s="96"/>
      <c r="M666" s="96"/>
      <c r="N666" s="97"/>
      <c r="O666" s="97"/>
      <c r="P666" s="97"/>
      <c r="Q666" s="98"/>
      <c r="R666" s="99"/>
      <c r="S666" s="96"/>
      <c r="T666" s="92"/>
      <c r="U666" s="93"/>
      <c r="V666" s="93"/>
      <c r="W666" s="93"/>
    </row>
    <row r="667">
      <c r="A667" s="31"/>
      <c r="B667" s="94"/>
      <c r="C667" s="94"/>
      <c r="D667" s="94"/>
      <c r="E667" s="94"/>
      <c r="F667" s="94"/>
      <c r="G667" s="100"/>
      <c r="H667" s="100"/>
      <c r="I667" s="101"/>
      <c r="J667" s="101"/>
      <c r="K667" s="96"/>
      <c r="L667" s="96"/>
      <c r="M667" s="96"/>
      <c r="N667" s="97"/>
      <c r="O667" s="97"/>
      <c r="P667" s="97"/>
      <c r="Q667" s="98"/>
      <c r="R667" s="99"/>
      <c r="S667" s="96"/>
      <c r="T667" s="92"/>
      <c r="U667" s="93"/>
      <c r="V667" s="93"/>
      <c r="W667" s="93"/>
    </row>
    <row r="668">
      <c r="A668" s="31"/>
      <c r="B668" s="94"/>
      <c r="C668" s="94"/>
      <c r="D668" s="94"/>
      <c r="E668" s="94"/>
      <c r="F668" s="94"/>
      <c r="G668" s="100"/>
      <c r="H668" s="100"/>
      <c r="I668" s="101"/>
      <c r="J668" s="101"/>
      <c r="K668" s="96"/>
      <c r="L668" s="96"/>
      <c r="M668" s="96"/>
      <c r="N668" s="97"/>
      <c r="O668" s="97"/>
      <c r="P668" s="97"/>
      <c r="Q668" s="98"/>
      <c r="R668" s="99"/>
      <c r="S668" s="96"/>
      <c r="T668" s="92"/>
      <c r="U668" s="93"/>
      <c r="V668" s="93"/>
      <c r="W668" s="93"/>
    </row>
    <row r="669">
      <c r="A669" s="31"/>
      <c r="B669" s="94"/>
      <c r="C669" s="94"/>
      <c r="D669" s="94"/>
      <c r="E669" s="94"/>
      <c r="F669" s="94"/>
      <c r="G669" s="100"/>
      <c r="H669" s="100"/>
      <c r="I669" s="101"/>
      <c r="J669" s="101"/>
      <c r="K669" s="96"/>
      <c r="L669" s="96"/>
      <c r="M669" s="96"/>
      <c r="N669" s="97"/>
      <c r="O669" s="97"/>
      <c r="P669" s="97"/>
      <c r="Q669" s="98"/>
      <c r="R669" s="99"/>
      <c r="S669" s="96"/>
      <c r="T669" s="92"/>
      <c r="U669" s="93"/>
      <c r="V669" s="93"/>
      <c r="W669" s="93"/>
    </row>
    <row r="670">
      <c r="A670" s="31"/>
      <c r="B670" s="94"/>
      <c r="C670" s="94"/>
      <c r="D670" s="94"/>
      <c r="E670" s="94"/>
      <c r="F670" s="94"/>
      <c r="G670" s="100"/>
      <c r="H670" s="100"/>
      <c r="I670" s="101"/>
      <c r="J670" s="101"/>
      <c r="K670" s="96"/>
      <c r="L670" s="96"/>
      <c r="M670" s="96"/>
      <c r="N670" s="97"/>
      <c r="O670" s="97"/>
      <c r="P670" s="97"/>
      <c r="Q670" s="98"/>
      <c r="R670" s="99"/>
      <c r="S670" s="96"/>
      <c r="T670" s="92"/>
      <c r="U670" s="93"/>
      <c r="V670" s="93"/>
      <c r="W670" s="93"/>
    </row>
    <row r="671">
      <c r="A671" s="31"/>
      <c r="B671" s="94"/>
      <c r="C671" s="94"/>
      <c r="D671" s="94"/>
      <c r="E671" s="94"/>
      <c r="F671" s="94"/>
      <c r="G671" s="100"/>
      <c r="H671" s="100"/>
      <c r="I671" s="101"/>
      <c r="J671" s="101"/>
      <c r="K671" s="96"/>
      <c r="L671" s="96"/>
      <c r="M671" s="96"/>
      <c r="N671" s="97"/>
      <c r="O671" s="97"/>
      <c r="P671" s="97"/>
      <c r="Q671" s="98"/>
      <c r="R671" s="99"/>
      <c r="S671" s="96"/>
      <c r="T671" s="92"/>
      <c r="U671" s="93"/>
      <c r="V671" s="93"/>
      <c r="W671" s="93"/>
    </row>
    <row r="672">
      <c r="A672" s="31"/>
      <c r="B672" s="94"/>
      <c r="C672" s="94"/>
      <c r="D672" s="94"/>
      <c r="E672" s="94"/>
      <c r="F672" s="94"/>
      <c r="G672" s="100"/>
      <c r="H672" s="100"/>
      <c r="I672" s="101"/>
      <c r="J672" s="101"/>
      <c r="K672" s="96"/>
      <c r="L672" s="96"/>
      <c r="M672" s="96"/>
      <c r="N672" s="97"/>
      <c r="O672" s="97"/>
      <c r="P672" s="97"/>
      <c r="Q672" s="98"/>
      <c r="R672" s="99"/>
      <c r="S672" s="96"/>
      <c r="T672" s="92"/>
      <c r="U672" s="93"/>
      <c r="V672" s="93"/>
      <c r="W672" s="93"/>
    </row>
    <row r="673">
      <c r="A673" s="31"/>
      <c r="B673" s="94"/>
      <c r="C673" s="94"/>
      <c r="D673" s="94"/>
      <c r="E673" s="94"/>
      <c r="F673" s="94"/>
      <c r="G673" s="100"/>
      <c r="H673" s="100"/>
      <c r="I673" s="101"/>
      <c r="J673" s="101"/>
      <c r="K673" s="96"/>
      <c r="L673" s="96"/>
      <c r="M673" s="96"/>
      <c r="N673" s="97"/>
      <c r="O673" s="97"/>
      <c r="P673" s="97"/>
      <c r="Q673" s="98"/>
      <c r="R673" s="99"/>
      <c r="S673" s="96"/>
      <c r="T673" s="92"/>
      <c r="U673" s="93"/>
      <c r="V673" s="93"/>
      <c r="W673" s="93"/>
    </row>
    <row r="674">
      <c r="A674" s="31"/>
      <c r="B674" s="94"/>
      <c r="C674" s="94"/>
      <c r="D674" s="94"/>
      <c r="E674" s="94"/>
      <c r="F674" s="94"/>
      <c r="G674" s="100"/>
      <c r="H674" s="100"/>
      <c r="I674" s="101"/>
      <c r="J674" s="101"/>
      <c r="K674" s="96"/>
      <c r="L674" s="96"/>
      <c r="M674" s="96"/>
      <c r="N674" s="97"/>
      <c r="O674" s="97"/>
      <c r="P674" s="97"/>
      <c r="Q674" s="98"/>
      <c r="R674" s="99"/>
      <c r="S674" s="96"/>
      <c r="T674" s="92"/>
      <c r="U674" s="93"/>
      <c r="V674" s="93"/>
      <c r="W674" s="93"/>
    </row>
    <row r="675">
      <c r="A675" s="31"/>
      <c r="B675" s="94"/>
      <c r="C675" s="94"/>
      <c r="D675" s="94"/>
      <c r="E675" s="94"/>
      <c r="F675" s="94"/>
      <c r="G675" s="100"/>
      <c r="H675" s="100"/>
      <c r="I675" s="101"/>
      <c r="J675" s="101"/>
      <c r="K675" s="96"/>
      <c r="L675" s="96"/>
      <c r="M675" s="96"/>
      <c r="N675" s="97"/>
      <c r="O675" s="97"/>
      <c r="P675" s="97"/>
      <c r="Q675" s="98"/>
      <c r="R675" s="99"/>
      <c r="S675" s="96"/>
      <c r="T675" s="92"/>
      <c r="U675" s="93"/>
      <c r="V675" s="93"/>
      <c r="W675" s="93"/>
    </row>
    <row r="676">
      <c r="A676" s="31"/>
      <c r="B676" s="94"/>
      <c r="C676" s="94"/>
      <c r="D676" s="94"/>
      <c r="E676" s="94"/>
      <c r="F676" s="94"/>
      <c r="G676" s="100"/>
      <c r="H676" s="100"/>
      <c r="I676" s="101"/>
      <c r="J676" s="101"/>
      <c r="K676" s="96"/>
      <c r="L676" s="96"/>
      <c r="M676" s="96"/>
      <c r="N676" s="97"/>
      <c r="O676" s="97"/>
      <c r="P676" s="97"/>
      <c r="Q676" s="98"/>
      <c r="R676" s="99"/>
      <c r="S676" s="96"/>
      <c r="T676" s="92"/>
      <c r="U676" s="93"/>
      <c r="V676" s="93"/>
      <c r="W676" s="93"/>
    </row>
    <row r="677">
      <c r="A677" s="31"/>
      <c r="B677" s="94"/>
      <c r="C677" s="94"/>
      <c r="D677" s="94"/>
      <c r="E677" s="94"/>
      <c r="F677" s="94"/>
      <c r="G677" s="100"/>
      <c r="H677" s="100"/>
      <c r="I677" s="101"/>
      <c r="J677" s="101"/>
      <c r="K677" s="96"/>
      <c r="L677" s="96"/>
      <c r="M677" s="96"/>
      <c r="N677" s="97"/>
      <c r="O677" s="97"/>
      <c r="P677" s="97"/>
      <c r="Q677" s="98"/>
      <c r="R677" s="99"/>
      <c r="S677" s="96"/>
      <c r="T677" s="92"/>
      <c r="U677" s="93"/>
      <c r="V677" s="93"/>
      <c r="W677" s="93"/>
    </row>
    <row r="678">
      <c r="A678" s="31"/>
      <c r="B678" s="94"/>
      <c r="C678" s="94"/>
      <c r="D678" s="94"/>
      <c r="E678" s="94"/>
      <c r="F678" s="94"/>
      <c r="G678" s="100"/>
      <c r="H678" s="100"/>
      <c r="I678" s="101"/>
      <c r="J678" s="101"/>
      <c r="K678" s="96"/>
      <c r="L678" s="96"/>
      <c r="M678" s="96"/>
      <c r="N678" s="97"/>
      <c r="O678" s="97"/>
      <c r="P678" s="97"/>
      <c r="Q678" s="98"/>
      <c r="R678" s="99"/>
      <c r="S678" s="96"/>
      <c r="T678" s="92"/>
      <c r="U678" s="93"/>
      <c r="V678" s="93"/>
      <c r="W678" s="93"/>
    </row>
    <row r="679">
      <c r="A679" s="31"/>
      <c r="B679" s="94"/>
      <c r="C679" s="94"/>
      <c r="D679" s="94"/>
      <c r="E679" s="94"/>
      <c r="F679" s="94"/>
      <c r="G679" s="100"/>
      <c r="H679" s="100"/>
      <c r="I679" s="101"/>
      <c r="J679" s="101"/>
      <c r="K679" s="96"/>
      <c r="L679" s="96"/>
      <c r="M679" s="96"/>
      <c r="N679" s="97"/>
      <c r="O679" s="97"/>
      <c r="P679" s="97"/>
      <c r="Q679" s="98"/>
      <c r="R679" s="99"/>
      <c r="S679" s="96"/>
      <c r="T679" s="92"/>
      <c r="U679" s="93"/>
      <c r="V679" s="93"/>
      <c r="W679" s="93"/>
    </row>
    <row r="680">
      <c r="A680" s="31"/>
      <c r="B680" s="94"/>
      <c r="C680" s="94"/>
      <c r="D680" s="94"/>
      <c r="E680" s="94"/>
      <c r="F680" s="94"/>
      <c r="G680" s="100"/>
      <c r="H680" s="100"/>
      <c r="I680" s="101"/>
      <c r="J680" s="101"/>
      <c r="K680" s="96"/>
      <c r="L680" s="96"/>
      <c r="M680" s="96"/>
      <c r="N680" s="97"/>
      <c r="O680" s="97"/>
      <c r="P680" s="97"/>
      <c r="Q680" s="98"/>
      <c r="R680" s="99"/>
      <c r="S680" s="96"/>
      <c r="T680" s="92"/>
      <c r="U680" s="93"/>
      <c r="V680" s="93"/>
      <c r="W680" s="93"/>
    </row>
    <row r="681">
      <c r="A681" s="31"/>
      <c r="B681" s="94"/>
      <c r="C681" s="94"/>
      <c r="D681" s="94"/>
      <c r="E681" s="94"/>
      <c r="F681" s="94"/>
      <c r="G681" s="100"/>
      <c r="H681" s="100"/>
      <c r="I681" s="101"/>
      <c r="J681" s="101"/>
      <c r="K681" s="96"/>
      <c r="L681" s="96"/>
      <c r="M681" s="96"/>
      <c r="N681" s="97"/>
      <c r="O681" s="97"/>
      <c r="P681" s="97"/>
      <c r="Q681" s="98"/>
      <c r="R681" s="99"/>
      <c r="S681" s="96"/>
      <c r="T681" s="92"/>
      <c r="U681" s="93"/>
      <c r="V681" s="93"/>
      <c r="W681" s="93"/>
    </row>
    <row r="682">
      <c r="A682" s="31"/>
      <c r="B682" s="94"/>
      <c r="C682" s="94"/>
      <c r="D682" s="94"/>
      <c r="E682" s="94"/>
      <c r="F682" s="94"/>
      <c r="G682" s="100"/>
      <c r="H682" s="100"/>
      <c r="I682" s="101"/>
      <c r="J682" s="101"/>
      <c r="K682" s="96"/>
      <c r="L682" s="96"/>
      <c r="M682" s="96"/>
      <c r="N682" s="97"/>
      <c r="O682" s="97"/>
      <c r="P682" s="97"/>
      <c r="Q682" s="98"/>
      <c r="R682" s="99"/>
      <c r="S682" s="96"/>
      <c r="T682" s="92"/>
      <c r="U682" s="93"/>
      <c r="V682" s="93"/>
      <c r="W682" s="93"/>
    </row>
    <row r="683">
      <c r="A683" s="31"/>
      <c r="B683" s="94"/>
      <c r="C683" s="94"/>
      <c r="D683" s="94"/>
      <c r="E683" s="94"/>
      <c r="F683" s="94"/>
      <c r="G683" s="100"/>
      <c r="H683" s="100"/>
      <c r="I683" s="101"/>
      <c r="J683" s="101"/>
      <c r="K683" s="96"/>
      <c r="L683" s="96"/>
      <c r="M683" s="96"/>
      <c r="N683" s="97"/>
      <c r="O683" s="97"/>
      <c r="P683" s="97"/>
      <c r="Q683" s="98"/>
      <c r="R683" s="99"/>
      <c r="S683" s="96"/>
      <c r="T683" s="92"/>
      <c r="U683" s="93"/>
      <c r="V683" s="93"/>
      <c r="W683" s="93"/>
    </row>
    <row r="684">
      <c r="A684" s="31"/>
      <c r="B684" s="94"/>
      <c r="C684" s="94"/>
      <c r="D684" s="94"/>
      <c r="E684" s="94"/>
      <c r="F684" s="94"/>
      <c r="G684" s="100"/>
      <c r="H684" s="100"/>
      <c r="I684" s="101"/>
      <c r="J684" s="101"/>
      <c r="K684" s="96"/>
      <c r="L684" s="96"/>
      <c r="M684" s="96"/>
      <c r="N684" s="97"/>
      <c r="O684" s="97"/>
      <c r="P684" s="97"/>
      <c r="Q684" s="98"/>
      <c r="R684" s="99"/>
      <c r="S684" s="96"/>
      <c r="T684" s="92"/>
      <c r="U684" s="93"/>
      <c r="V684" s="93"/>
      <c r="W684" s="93"/>
    </row>
    <row r="685">
      <c r="A685" s="31"/>
      <c r="B685" s="94"/>
      <c r="C685" s="94"/>
      <c r="D685" s="94"/>
      <c r="E685" s="94"/>
      <c r="F685" s="94"/>
      <c r="G685" s="100"/>
      <c r="H685" s="100"/>
      <c r="I685" s="101"/>
      <c r="J685" s="101"/>
      <c r="K685" s="96"/>
      <c r="L685" s="96"/>
      <c r="M685" s="96"/>
      <c r="N685" s="97"/>
      <c r="O685" s="97"/>
      <c r="P685" s="97"/>
      <c r="Q685" s="98"/>
      <c r="R685" s="99"/>
      <c r="S685" s="96"/>
      <c r="T685" s="92"/>
      <c r="U685" s="93"/>
      <c r="V685" s="93"/>
      <c r="W685" s="93"/>
    </row>
    <row r="686">
      <c r="A686" s="31"/>
      <c r="B686" s="94"/>
      <c r="C686" s="94"/>
      <c r="D686" s="94"/>
      <c r="E686" s="94"/>
      <c r="F686" s="94"/>
      <c r="G686" s="100"/>
      <c r="H686" s="100"/>
      <c r="I686" s="101"/>
      <c r="J686" s="101"/>
      <c r="K686" s="96"/>
      <c r="L686" s="96"/>
      <c r="M686" s="96"/>
      <c r="N686" s="97"/>
      <c r="O686" s="97"/>
      <c r="P686" s="97"/>
      <c r="Q686" s="98"/>
      <c r="R686" s="99"/>
      <c r="S686" s="96"/>
      <c r="T686" s="92"/>
      <c r="U686" s="93"/>
      <c r="V686" s="93"/>
      <c r="W686" s="93"/>
    </row>
    <row r="687">
      <c r="A687" s="31"/>
      <c r="B687" s="94"/>
      <c r="C687" s="94"/>
      <c r="D687" s="94"/>
      <c r="E687" s="94"/>
      <c r="F687" s="94"/>
      <c r="G687" s="100"/>
      <c r="H687" s="100"/>
      <c r="I687" s="101"/>
      <c r="J687" s="101"/>
      <c r="K687" s="96"/>
      <c r="L687" s="96"/>
      <c r="M687" s="96"/>
      <c r="N687" s="97"/>
      <c r="O687" s="97"/>
      <c r="P687" s="97"/>
      <c r="Q687" s="98"/>
      <c r="R687" s="99"/>
      <c r="S687" s="96"/>
      <c r="T687" s="92"/>
      <c r="U687" s="93"/>
      <c r="V687" s="93"/>
      <c r="W687" s="93"/>
    </row>
    <row r="688">
      <c r="A688" s="31"/>
      <c r="B688" s="94"/>
      <c r="C688" s="94"/>
      <c r="D688" s="94"/>
      <c r="E688" s="94"/>
      <c r="F688" s="94"/>
      <c r="G688" s="100"/>
      <c r="H688" s="100"/>
      <c r="I688" s="101"/>
      <c r="J688" s="101"/>
      <c r="K688" s="96"/>
      <c r="L688" s="96"/>
      <c r="M688" s="96"/>
      <c r="N688" s="97"/>
      <c r="O688" s="97"/>
      <c r="P688" s="97"/>
      <c r="Q688" s="98"/>
      <c r="R688" s="99"/>
      <c r="S688" s="96"/>
      <c r="T688" s="92"/>
      <c r="U688" s="93"/>
      <c r="V688" s="93"/>
      <c r="W688" s="93"/>
    </row>
    <row r="689">
      <c r="A689" s="31"/>
      <c r="B689" s="94"/>
      <c r="C689" s="94"/>
      <c r="D689" s="94"/>
      <c r="E689" s="94"/>
      <c r="F689" s="94"/>
      <c r="G689" s="100"/>
      <c r="H689" s="100"/>
      <c r="I689" s="101"/>
      <c r="J689" s="101"/>
      <c r="K689" s="96"/>
      <c r="L689" s="96"/>
      <c r="M689" s="96"/>
      <c r="N689" s="97"/>
      <c r="O689" s="97"/>
      <c r="P689" s="97"/>
      <c r="Q689" s="98"/>
      <c r="R689" s="99"/>
      <c r="S689" s="96"/>
      <c r="T689" s="92"/>
      <c r="U689" s="93"/>
      <c r="V689" s="93"/>
      <c r="W689" s="93"/>
    </row>
    <row r="690">
      <c r="A690" s="31"/>
      <c r="B690" s="94"/>
      <c r="C690" s="94"/>
      <c r="D690" s="94"/>
      <c r="E690" s="94"/>
      <c r="F690" s="94"/>
      <c r="G690" s="100"/>
      <c r="H690" s="100"/>
      <c r="I690" s="101"/>
      <c r="J690" s="101"/>
      <c r="K690" s="96"/>
      <c r="L690" s="96"/>
      <c r="M690" s="96"/>
      <c r="N690" s="97"/>
      <c r="O690" s="97"/>
      <c r="P690" s="97"/>
      <c r="Q690" s="98"/>
      <c r="R690" s="99"/>
      <c r="S690" s="96"/>
      <c r="T690" s="92"/>
      <c r="U690" s="93"/>
      <c r="V690" s="93"/>
      <c r="W690" s="93"/>
    </row>
    <row r="691">
      <c r="A691" s="31"/>
      <c r="B691" s="94"/>
      <c r="C691" s="94"/>
      <c r="D691" s="94"/>
      <c r="E691" s="94"/>
      <c r="F691" s="94"/>
      <c r="G691" s="100"/>
      <c r="H691" s="100"/>
      <c r="I691" s="101"/>
      <c r="J691" s="101"/>
      <c r="K691" s="96"/>
      <c r="L691" s="96"/>
      <c r="M691" s="96"/>
      <c r="N691" s="97"/>
      <c r="O691" s="97"/>
      <c r="P691" s="97"/>
      <c r="Q691" s="98"/>
      <c r="R691" s="99"/>
      <c r="S691" s="96"/>
      <c r="T691" s="92"/>
      <c r="U691" s="93"/>
      <c r="V691" s="93"/>
      <c r="W691" s="93"/>
    </row>
    <row r="692">
      <c r="A692" s="31"/>
      <c r="B692" s="94"/>
      <c r="C692" s="94"/>
      <c r="D692" s="94"/>
      <c r="E692" s="94"/>
      <c r="F692" s="94"/>
      <c r="G692" s="100"/>
      <c r="H692" s="100"/>
      <c r="I692" s="101"/>
      <c r="J692" s="101"/>
      <c r="K692" s="96"/>
      <c r="L692" s="96"/>
      <c r="M692" s="96"/>
      <c r="N692" s="97"/>
      <c r="O692" s="97"/>
      <c r="P692" s="97"/>
      <c r="Q692" s="98"/>
      <c r="R692" s="99"/>
      <c r="S692" s="96"/>
      <c r="T692" s="92"/>
      <c r="U692" s="93"/>
      <c r="V692" s="93"/>
      <c r="W692" s="93"/>
    </row>
    <row r="693">
      <c r="A693" s="31"/>
      <c r="B693" s="94"/>
      <c r="C693" s="94"/>
      <c r="D693" s="94"/>
      <c r="E693" s="94"/>
      <c r="F693" s="94"/>
      <c r="G693" s="100"/>
      <c r="H693" s="100"/>
      <c r="I693" s="101"/>
      <c r="J693" s="101"/>
      <c r="K693" s="96"/>
      <c r="L693" s="96"/>
      <c r="M693" s="96"/>
      <c r="N693" s="97"/>
      <c r="O693" s="97"/>
      <c r="P693" s="97"/>
      <c r="Q693" s="98"/>
      <c r="R693" s="99"/>
      <c r="S693" s="96"/>
      <c r="T693" s="92"/>
      <c r="U693" s="93"/>
      <c r="V693" s="93"/>
      <c r="W693" s="93"/>
    </row>
    <row r="694">
      <c r="A694" s="31"/>
      <c r="B694" s="94"/>
      <c r="C694" s="94"/>
      <c r="D694" s="94"/>
      <c r="E694" s="94"/>
      <c r="F694" s="94"/>
      <c r="G694" s="100"/>
      <c r="H694" s="100"/>
      <c r="I694" s="101"/>
      <c r="J694" s="101"/>
      <c r="K694" s="96"/>
      <c r="L694" s="96"/>
      <c r="M694" s="96"/>
      <c r="N694" s="97"/>
      <c r="O694" s="97"/>
      <c r="P694" s="97"/>
      <c r="Q694" s="98"/>
      <c r="R694" s="99"/>
      <c r="S694" s="96"/>
      <c r="T694" s="92"/>
      <c r="U694" s="93"/>
      <c r="V694" s="93"/>
      <c r="W694" s="93"/>
    </row>
    <row r="695">
      <c r="A695" s="31"/>
      <c r="B695" s="94"/>
      <c r="C695" s="94"/>
      <c r="D695" s="94"/>
      <c r="E695" s="94"/>
      <c r="F695" s="94"/>
      <c r="G695" s="100"/>
      <c r="H695" s="100"/>
      <c r="I695" s="101"/>
      <c r="J695" s="101"/>
      <c r="K695" s="96"/>
      <c r="L695" s="96"/>
      <c r="M695" s="96"/>
      <c r="N695" s="97"/>
      <c r="O695" s="97"/>
      <c r="P695" s="97"/>
      <c r="Q695" s="98"/>
      <c r="R695" s="99"/>
      <c r="S695" s="96"/>
      <c r="T695" s="92"/>
      <c r="U695" s="93"/>
      <c r="V695" s="93"/>
      <c r="W695" s="93"/>
    </row>
    <row r="696">
      <c r="A696" s="31"/>
      <c r="B696" s="94"/>
      <c r="C696" s="94"/>
      <c r="D696" s="94"/>
      <c r="E696" s="94"/>
      <c r="F696" s="94"/>
      <c r="G696" s="100"/>
      <c r="H696" s="100"/>
      <c r="I696" s="101"/>
      <c r="J696" s="101"/>
      <c r="K696" s="96"/>
      <c r="L696" s="96"/>
      <c r="M696" s="96"/>
      <c r="N696" s="97"/>
      <c r="O696" s="97"/>
      <c r="P696" s="97"/>
      <c r="Q696" s="98"/>
      <c r="R696" s="99"/>
      <c r="S696" s="96"/>
      <c r="T696" s="92"/>
      <c r="U696" s="93"/>
      <c r="V696" s="93"/>
      <c r="W696" s="93"/>
    </row>
    <row r="697">
      <c r="A697" s="31"/>
      <c r="B697" s="94"/>
      <c r="C697" s="94"/>
      <c r="D697" s="94"/>
      <c r="E697" s="94"/>
      <c r="F697" s="94"/>
      <c r="G697" s="100"/>
      <c r="H697" s="100"/>
      <c r="I697" s="101"/>
      <c r="J697" s="101"/>
      <c r="K697" s="96"/>
      <c r="L697" s="96"/>
      <c r="M697" s="96"/>
      <c r="N697" s="97"/>
      <c r="O697" s="97"/>
      <c r="P697" s="97"/>
      <c r="Q697" s="98"/>
      <c r="R697" s="99"/>
      <c r="S697" s="96"/>
      <c r="T697" s="92"/>
      <c r="U697" s="93"/>
      <c r="V697" s="93"/>
      <c r="W697" s="93"/>
    </row>
    <row r="698">
      <c r="A698" s="31"/>
      <c r="B698" s="94"/>
      <c r="C698" s="94"/>
      <c r="D698" s="94"/>
      <c r="E698" s="94"/>
      <c r="F698" s="94"/>
      <c r="G698" s="100"/>
      <c r="H698" s="100"/>
      <c r="I698" s="101"/>
      <c r="J698" s="101"/>
      <c r="K698" s="96"/>
      <c r="L698" s="96"/>
      <c r="M698" s="96"/>
      <c r="N698" s="97"/>
      <c r="O698" s="97"/>
      <c r="P698" s="97"/>
      <c r="Q698" s="98"/>
      <c r="R698" s="99"/>
      <c r="S698" s="96"/>
      <c r="T698" s="92"/>
      <c r="U698" s="93"/>
      <c r="V698" s="93"/>
      <c r="W698" s="93"/>
    </row>
    <row r="699">
      <c r="A699" s="31"/>
      <c r="B699" s="94"/>
      <c r="C699" s="94"/>
      <c r="D699" s="94"/>
      <c r="E699" s="94"/>
      <c r="F699" s="94"/>
      <c r="G699" s="100"/>
      <c r="H699" s="100"/>
      <c r="I699" s="101"/>
      <c r="J699" s="101"/>
      <c r="K699" s="96"/>
      <c r="L699" s="96"/>
      <c r="M699" s="96"/>
      <c r="N699" s="97"/>
      <c r="O699" s="97"/>
      <c r="P699" s="97"/>
      <c r="Q699" s="98"/>
      <c r="R699" s="99"/>
      <c r="S699" s="96"/>
      <c r="T699" s="92"/>
      <c r="U699" s="93"/>
      <c r="V699" s="93"/>
      <c r="W699" s="93"/>
    </row>
    <row r="700">
      <c r="A700" s="31"/>
      <c r="B700" s="94"/>
      <c r="C700" s="94"/>
      <c r="D700" s="94"/>
      <c r="E700" s="94"/>
      <c r="F700" s="94"/>
      <c r="G700" s="100"/>
      <c r="H700" s="100"/>
      <c r="I700" s="101"/>
      <c r="J700" s="101"/>
      <c r="K700" s="96"/>
      <c r="L700" s="96"/>
      <c r="M700" s="96"/>
      <c r="N700" s="97"/>
      <c r="O700" s="97"/>
      <c r="P700" s="97"/>
      <c r="Q700" s="98"/>
      <c r="R700" s="99"/>
      <c r="S700" s="96"/>
      <c r="T700" s="92"/>
      <c r="U700" s="93"/>
      <c r="V700" s="93"/>
      <c r="W700" s="93"/>
    </row>
    <row r="701">
      <c r="A701" s="31"/>
      <c r="B701" s="94"/>
      <c r="C701" s="94"/>
      <c r="D701" s="94"/>
      <c r="E701" s="94"/>
      <c r="F701" s="94"/>
      <c r="G701" s="100"/>
      <c r="H701" s="100"/>
      <c r="I701" s="101"/>
      <c r="J701" s="101"/>
      <c r="K701" s="96"/>
      <c r="L701" s="96"/>
      <c r="M701" s="96"/>
      <c r="N701" s="97"/>
      <c r="O701" s="97"/>
      <c r="P701" s="97"/>
      <c r="Q701" s="98"/>
      <c r="R701" s="99"/>
      <c r="S701" s="96"/>
      <c r="T701" s="92"/>
      <c r="U701" s="93"/>
      <c r="V701" s="93"/>
      <c r="W701" s="93"/>
    </row>
    <row r="702">
      <c r="A702" s="31"/>
      <c r="B702" s="94"/>
      <c r="C702" s="94"/>
      <c r="D702" s="94"/>
      <c r="E702" s="94"/>
      <c r="F702" s="94"/>
      <c r="G702" s="100"/>
      <c r="H702" s="100"/>
      <c r="I702" s="101"/>
      <c r="J702" s="101"/>
      <c r="K702" s="96"/>
      <c r="L702" s="96"/>
      <c r="M702" s="96"/>
      <c r="N702" s="97"/>
      <c r="O702" s="97"/>
      <c r="P702" s="97"/>
      <c r="Q702" s="98"/>
      <c r="R702" s="99"/>
      <c r="S702" s="96"/>
      <c r="T702" s="92"/>
      <c r="U702" s="93"/>
      <c r="V702" s="93"/>
      <c r="W702" s="93"/>
    </row>
    <row r="703">
      <c r="A703" s="31"/>
      <c r="B703" s="94"/>
      <c r="C703" s="94"/>
      <c r="D703" s="94"/>
      <c r="E703" s="94"/>
      <c r="F703" s="94"/>
      <c r="G703" s="100"/>
      <c r="H703" s="100"/>
      <c r="I703" s="101"/>
      <c r="J703" s="101"/>
      <c r="K703" s="96"/>
      <c r="L703" s="96"/>
      <c r="M703" s="96"/>
      <c r="N703" s="97"/>
      <c r="O703" s="97"/>
      <c r="P703" s="97"/>
      <c r="Q703" s="98"/>
      <c r="R703" s="99"/>
      <c r="S703" s="96"/>
      <c r="T703" s="92"/>
      <c r="U703" s="93"/>
      <c r="V703" s="93"/>
      <c r="W703" s="93"/>
    </row>
    <row r="704">
      <c r="A704" s="31"/>
      <c r="B704" s="94"/>
      <c r="C704" s="94"/>
      <c r="D704" s="94"/>
      <c r="E704" s="94"/>
      <c r="F704" s="94"/>
      <c r="G704" s="100"/>
      <c r="H704" s="100"/>
      <c r="I704" s="101"/>
      <c r="J704" s="101"/>
      <c r="K704" s="96"/>
      <c r="L704" s="96"/>
      <c r="M704" s="96"/>
      <c r="N704" s="97"/>
      <c r="O704" s="97"/>
      <c r="P704" s="97"/>
      <c r="Q704" s="98"/>
      <c r="R704" s="99"/>
      <c r="S704" s="96"/>
      <c r="T704" s="92"/>
      <c r="U704" s="93"/>
      <c r="V704" s="93"/>
      <c r="W704" s="93"/>
    </row>
    <row r="705">
      <c r="A705" s="31"/>
      <c r="B705" s="94"/>
      <c r="C705" s="94"/>
      <c r="D705" s="94"/>
      <c r="E705" s="94"/>
      <c r="F705" s="94"/>
      <c r="G705" s="100"/>
      <c r="H705" s="100"/>
      <c r="I705" s="101"/>
      <c r="J705" s="101"/>
      <c r="K705" s="96"/>
      <c r="L705" s="96"/>
      <c r="M705" s="96"/>
      <c r="N705" s="97"/>
      <c r="O705" s="97"/>
      <c r="P705" s="97"/>
      <c r="Q705" s="98"/>
      <c r="R705" s="99"/>
      <c r="S705" s="96"/>
      <c r="T705" s="92"/>
      <c r="U705" s="93"/>
      <c r="V705" s="93"/>
      <c r="W705" s="93"/>
    </row>
    <row r="706">
      <c r="A706" s="31"/>
      <c r="B706" s="94"/>
      <c r="C706" s="94"/>
      <c r="D706" s="94"/>
      <c r="E706" s="94"/>
      <c r="F706" s="94"/>
      <c r="G706" s="100"/>
      <c r="H706" s="100"/>
      <c r="I706" s="101"/>
      <c r="J706" s="101"/>
      <c r="K706" s="96"/>
      <c r="L706" s="96"/>
      <c r="M706" s="96"/>
      <c r="N706" s="97"/>
      <c r="O706" s="97"/>
      <c r="P706" s="97"/>
      <c r="Q706" s="98"/>
      <c r="R706" s="99"/>
      <c r="S706" s="96"/>
      <c r="T706" s="92"/>
      <c r="U706" s="93"/>
      <c r="V706" s="93"/>
      <c r="W706" s="93"/>
    </row>
    <row r="707">
      <c r="A707" s="31"/>
      <c r="B707" s="94"/>
      <c r="C707" s="94"/>
      <c r="D707" s="94"/>
      <c r="E707" s="94"/>
      <c r="F707" s="94"/>
      <c r="G707" s="100"/>
      <c r="H707" s="100"/>
      <c r="I707" s="101"/>
      <c r="J707" s="101"/>
      <c r="K707" s="96"/>
      <c r="L707" s="96"/>
      <c r="M707" s="96"/>
      <c r="N707" s="97"/>
      <c r="O707" s="97"/>
      <c r="P707" s="97"/>
      <c r="Q707" s="98"/>
      <c r="R707" s="99"/>
      <c r="S707" s="96"/>
      <c r="T707" s="92"/>
      <c r="U707" s="93"/>
      <c r="V707" s="93"/>
      <c r="W707" s="93"/>
    </row>
    <row r="708">
      <c r="A708" s="31"/>
      <c r="B708" s="94"/>
      <c r="C708" s="94"/>
      <c r="D708" s="94"/>
      <c r="E708" s="94"/>
      <c r="F708" s="94"/>
      <c r="G708" s="100"/>
      <c r="H708" s="100"/>
      <c r="I708" s="101"/>
      <c r="J708" s="101"/>
      <c r="K708" s="96"/>
      <c r="L708" s="96"/>
      <c r="M708" s="96"/>
      <c r="N708" s="97"/>
      <c r="O708" s="97"/>
      <c r="P708" s="97"/>
      <c r="Q708" s="98"/>
      <c r="R708" s="99"/>
      <c r="S708" s="96"/>
      <c r="T708" s="92"/>
      <c r="U708" s="93"/>
      <c r="V708" s="93"/>
      <c r="W708" s="93"/>
    </row>
    <row r="709">
      <c r="A709" s="31"/>
      <c r="B709" s="94"/>
      <c r="C709" s="94"/>
      <c r="D709" s="94"/>
      <c r="E709" s="94"/>
      <c r="F709" s="94"/>
      <c r="G709" s="100"/>
      <c r="H709" s="100"/>
      <c r="I709" s="101"/>
      <c r="J709" s="101"/>
      <c r="K709" s="96"/>
      <c r="L709" s="96"/>
      <c r="M709" s="96"/>
      <c r="N709" s="97"/>
      <c r="O709" s="97"/>
      <c r="P709" s="97"/>
      <c r="Q709" s="98"/>
      <c r="R709" s="99"/>
      <c r="S709" s="96"/>
      <c r="T709" s="92"/>
      <c r="U709" s="93"/>
      <c r="V709" s="93"/>
      <c r="W709" s="93"/>
    </row>
    <row r="710">
      <c r="A710" s="31"/>
      <c r="B710" s="94"/>
      <c r="C710" s="94"/>
      <c r="D710" s="94"/>
      <c r="E710" s="94"/>
      <c r="F710" s="94"/>
      <c r="G710" s="100"/>
      <c r="H710" s="100"/>
      <c r="I710" s="101"/>
      <c r="J710" s="101"/>
      <c r="K710" s="96"/>
      <c r="L710" s="96"/>
      <c r="M710" s="96"/>
      <c r="N710" s="97"/>
      <c r="O710" s="97"/>
      <c r="P710" s="97"/>
      <c r="Q710" s="98"/>
      <c r="R710" s="99"/>
      <c r="S710" s="96"/>
      <c r="T710" s="92"/>
      <c r="U710" s="93"/>
      <c r="V710" s="93"/>
      <c r="W710" s="93"/>
    </row>
    <row r="711">
      <c r="A711" s="31"/>
      <c r="B711" s="94"/>
      <c r="C711" s="94"/>
      <c r="D711" s="94"/>
      <c r="E711" s="94"/>
      <c r="F711" s="94"/>
      <c r="G711" s="100"/>
      <c r="H711" s="100"/>
      <c r="I711" s="101"/>
      <c r="J711" s="101"/>
      <c r="K711" s="96"/>
      <c r="L711" s="96"/>
      <c r="M711" s="96"/>
      <c r="N711" s="97"/>
      <c r="O711" s="97"/>
      <c r="P711" s="97"/>
      <c r="Q711" s="98"/>
      <c r="R711" s="99"/>
      <c r="S711" s="96"/>
      <c r="T711" s="92"/>
      <c r="U711" s="93"/>
      <c r="V711" s="93"/>
      <c r="W711" s="93"/>
    </row>
    <row r="712">
      <c r="A712" s="31"/>
      <c r="B712" s="94"/>
      <c r="C712" s="94"/>
      <c r="D712" s="94"/>
      <c r="E712" s="94"/>
      <c r="F712" s="94"/>
      <c r="G712" s="100"/>
      <c r="H712" s="100"/>
      <c r="I712" s="101"/>
      <c r="J712" s="101"/>
      <c r="K712" s="96"/>
      <c r="L712" s="96"/>
      <c r="M712" s="96"/>
      <c r="N712" s="97"/>
      <c r="O712" s="97"/>
      <c r="P712" s="97"/>
      <c r="Q712" s="98"/>
      <c r="R712" s="99"/>
      <c r="S712" s="96"/>
      <c r="T712" s="92"/>
      <c r="U712" s="93"/>
      <c r="V712" s="93"/>
      <c r="W712" s="93"/>
    </row>
    <row r="713">
      <c r="A713" s="31"/>
      <c r="B713" s="94"/>
      <c r="C713" s="94"/>
      <c r="D713" s="94"/>
      <c r="E713" s="94"/>
      <c r="F713" s="94"/>
      <c r="G713" s="100"/>
      <c r="H713" s="100"/>
      <c r="I713" s="101"/>
      <c r="J713" s="101"/>
      <c r="K713" s="96"/>
      <c r="L713" s="96"/>
      <c r="M713" s="96"/>
      <c r="N713" s="97"/>
      <c r="O713" s="97"/>
      <c r="P713" s="97"/>
      <c r="Q713" s="98"/>
      <c r="R713" s="99"/>
      <c r="S713" s="96"/>
      <c r="T713" s="92"/>
      <c r="U713" s="93"/>
      <c r="V713" s="93"/>
      <c r="W713" s="93"/>
    </row>
    <row r="714">
      <c r="A714" s="31"/>
      <c r="B714" s="94"/>
      <c r="C714" s="94"/>
      <c r="D714" s="94"/>
      <c r="E714" s="94"/>
      <c r="F714" s="94"/>
      <c r="G714" s="100"/>
      <c r="H714" s="100"/>
      <c r="I714" s="101"/>
      <c r="J714" s="101"/>
      <c r="K714" s="96"/>
      <c r="L714" s="96"/>
      <c r="M714" s="96"/>
      <c r="N714" s="97"/>
      <c r="O714" s="97"/>
      <c r="P714" s="97"/>
      <c r="Q714" s="98"/>
      <c r="R714" s="99"/>
      <c r="S714" s="96"/>
      <c r="T714" s="92"/>
      <c r="U714" s="93"/>
      <c r="V714" s="93"/>
      <c r="W714" s="93"/>
    </row>
    <row r="715">
      <c r="A715" s="31"/>
      <c r="B715" s="94"/>
      <c r="C715" s="94"/>
      <c r="D715" s="94"/>
      <c r="E715" s="94"/>
      <c r="F715" s="94"/>
      <c r="G715" s="100"/>
      <c r="H715" s="100"/>
      <c r="I715" s="101"/>
      <c r="J715" s="101"/>
      <c r="K715" s="96"/>
      <c r="L715" s="96"/>
      <c r="M715" s="96"/>
      <c r="N715" s="97"/>
      <c r="O715" s="97"/>
      <c r="P715" s="97"/>
      <c r="Q715" s="98"/>
      <c r="R715" s="99"/>
      <c r="S715" s="96"/>
      <c r="T715" s="92"/>
      <c r="U715" s="93"/>
      <c r="V715" s="93"/>
      <c r="W715" s="93"/>
    </row>
    <row r="716">
      <c r="A716" s="31"/>
      <c r="B716" s="94"/>
      <c r="C716" s="94"/>
      <c r="D716" s="94"/>
      <c r="E716" s="94"/>
      <c r="F716" s="94"/>
      <c r="G716" s="100"/>
      <c r="H716" s="100"/>
      <c r="I716" s="101"/>
      <c r="J716" s="101"/>
      <c r="K716" s="96"/>
      <c r="L716" s="96"/>
      <c r="M716" s="96"/>
      <c r="N716" s="97"/>
      <c r="O716" s="97"/>
      <c r="P716" s="97"/>
      <c r="Q716" s="98"/>
      <c r="R716" s="99"/>
      <c r="S716" s="96"/>
      <c r="T716" s="92"/>
      <c r="U716" s="93"/>
      <c r="V716" s="93"/>
      <c r="W716" s="93"/>
    </row>
    <row r="717">
      <c r="A717" s="31"/>
      <c r="B717" s="94"/>
      <c r="C717" s="94"/>
      <c r="D717" s="94"/>
      <c r="E717" s="94"/>
      <c r="F717" s="94"/>
      <c r="G717" s="100"/>
      <c r="H717" s="100"/>
      <c r="I717" s="101"/>
      <c r="J717" s="101"/>
      <c r="K717" s="96"/>
      <c r="L717" s="96"/>
      <c r="M717" s="96"/>
      <c r="N717" s="97"/>
      <c r="O717" s="97"/>
      <c r="P717" s="97"/>
      <c r="Q717" s="98"/>
      <c r="R717" s="99"/>
      <c r="S717" s="96"/>
      <c r="T717" s="92"/>
      <c r="U717" s="93"/>
      <c r="V717" s="93"/>
      <c r="W717" s="93"/>
    </row>
    <row r="718">
      <c r="A718" s="31"/>
      <c r="B718" s="94"/>
      <c r="C718" s="94"/>
      <c r="D718" s="94"/>
      <c r="E718" s="94"/>
      <c r="F718" s="94"/>
      <c r="G718" s="100"/>
      <c r="H718" s="100"/>
      <c r="I718" s="101"/>
      <c r="J718" s="101"/>
      <c r="K718" s="96"/>
      <c r="L718" s="96"/>
      <c r="M718" s="96"/>
      <c r="N718" s="97"/>
      <c r="O718" s="97"/>
      <c r="P718" s="97"/>
      <c r="Q718" s="98"/>
      <c r="R718" s="99"/>
      <c r="S718" s="96"/>
      <c r="T718" s="92"/>
      <c r="U718" s="93"/>
      <c r="V718" s="93"/>
      <c r="W718" s="93"/>
    </row>
    <row r="719">
      <c r="A719" s="31"/>
      <c r="B719" s="94"/>
      <c r="C719" s="94"/>
      <c r="D719" s="94"/>
      <c r="E719" s="94"/>
      <c r="F719" s="94"/>
      <c r="G719" s="100"/>
      <c r="H719" s="100"/>
      <c r="I719" s="101"/>
      <c r="J719" s="101"/>
      <c r="K719" s="96"/>
      <c r="L719" s="96"/>
      <c r="M719" s="96"/>
      <c r="N719" s="97"/>
      <c r="O719" s="97"/>
      <c r="P719" s="97"/>
      <c r="Q719" s="98"/>
      <c r="R719" s="99"/>
      <c r="S719" s="96"/>
      <c r="T719" s="92"/>
      <c r="U719" s="93"/>
      <c r="V719" s="93"/>
      <c r="W719" s="93"/>
    </row>
    <row r="720">
      <c r="A720" s="31"/>
      <c r="B720" s="94"/>
      <c r="C720" s="94"/>
      <c r="D720" s="94"/>
      <c r="E720" s="94"/>
      <c r="F720" s="94"/>
      <c r="G720" s="100"/>
      <c r="H720" s="100"/>
      <c r="I720" s="101"/>
      <c r="J720" s="101"/>
      <c r="K720" s="96"/>
      <c r="L720" s="96"/>
      <c r="M720" s="96"/>
      <c r="N720" s="97"/>
      <c r="O720" s="97"/>
      <c r="P720" s="97"/>
      <c r="Q720" s="98"/>
      <c r="R720" s="99"/>
      <c r="S720" s="96"/>
      <c r="T720" s="92"/>
      <c r="U720" s="93"/>
      <c r="V720" s="93"/>
      <c r="W720" s="93"/>
    </row>
    <row r="721">
      <c r="A721" s="31"/>
      <c r="B721" s="94"/>
      <c r="C721" s="94"/>
      <c r="D721" s="94"/>
      <c r="E721" s="94"/>
      <c r="F721" s="94"/>
      <c r="G721" s="100"/>
      <c r="H721" s="100"/>
      <c r="I721" s="101"/>
      <c r="J721" s="101"/>
      <c r="K721" s="96"/>
      <c r="L721" s="96"/>
      <c r="M721" s="96"/>
      <c r="N721" s="97"/>
      <c r="O721" s="97"/>
      <c r="P721" s="97"/>
      <c r="Q721" s="98"/>
      <c r="R721" s="99"/>
      <c r="S721" s="96"/>
      <c r="T721" s="92"/>
      <c r="U721" s="93"/>
      <c r="V721" s="93"/>
      <c r="W721" s="93"/>
    </row>
    <row r="722">
      <c r="A722" s="31"/>
      <c r="B722" s="94"/>
      <c r="C722" s="94"/>
      <c r="D722" s="94"/>
      <c r="E722" s="94"/>
      <c r="F722" s="94"/>
      <c r="G722" s="100"/>
      <c r="H722" s="100"/>
      <c r="I722" s="101"/>
      <c r="J722" s="101"/>
      <c r="K722" s="96"/>
      <c r="L722" s="96"/>
      <c r="M722" s="96"/>
      <c r="N722" s="97"/>
      <c r="O722" s="97"/>
      <c r="P722" s="97"/>
      <c r="Q722" s="98"/>
      <c r="R722" s="99"/>
      <c r="S722" s="96"/>
      <c r="T722" s="92"/>
      <c r="U722" s="93"/>
      <c r="V722" s="93"/>
      <c r="W722" s="93"/>
    </row>
    <row r="723">
      <c r="A723" s="31"/>
      <c r="B723" s="94"/>
      <c r="C723" s="94"/>
      <c r="D723" s="94"/>
      <c r="E723" s="94"/>
      <c r="F723" s="94"/>
      <c r="G723" s="100"/>
      <c r="H723" s="100"/>
      <c r="I723" s="101"/>
      <c r="J723" s="101"/>
      <c r="K723" s="96"/>
      <c r="L723" s="96"/>
      <c r="M723" s="96"/>
      <c r="N723" s="97"/>
      <c r="O723" s="97"/>
      <c r="P723" s="97"/>
      <c r="Q723" s="98"/>
      <c r="R723" s="99"/>
      <c r="S723" s="96"/>
      <c r="T723" s="92"/>
      <c r="U723" s="93"/>
      <c r="V723" s="93"/>
      <c r="W723" s="93"/>
    </row>
    <row r="724">
      <c r="A724" s="31"/>
      <c r="B724" s="94"/>
      <c r="C724" s="94"/>
      <c r="D724" s="94"/>
      <c r="E724" s="94"/>
      <c r="F724" s="94"/>
      <c r="G724" s="100"/>
      <c r="H724" s="100"/>
      <c r="I724" s="101"/>
      <c r="J724" s="101"/>
      <c r="K724" s="96"/>
      <c r="L724" s="96"/>
      <c r="M724" s="96"/>
      <c r="N724" s="97"/>
      <c r="O724" s="97"/>
      <c r="P724" s="97"/>
      <c r="Q724" s="98"/>
      <c r="R724" s="99"/>
      <c r="S724" s="96"/>
      <c r="T724" s="92"/>
      <c r="U724" s="93"/>
      <c r="V724" s="93"/>
      <c r="W724" s="93"/>
    </row>
    <row r="725">
      <c r="A725" s="31"/>
      <c r="B725" s="94"/>
      <c r="C725" s="94"/>
      <c r="D725" s="94"/>
      <c r="E725" s="94"/>
      <c r="F725" s="94"/>
      <c r="G725" s="100"/>
      <c r="H725" s="100"/>
      <c r="I725" s="101"/>
      <c r="J725" s="101"/>
      <c r="K725" s="96"/>
      <c r="L725" s="96"/>
      <c r="M725" s="96"/>
      <c r="N725" s="97"/>
      <c r="O725" s="97"/>
      <c r="P725" s="97"/>
      <c r="Q725" s="98"/>
      <c r="R725" s="99"/>
      <c r="S725" s="96"/>
      <c r="T725" s="92"/>
      <c r="U725" s="93"/>
      <c r="V725" s="93"/>
      <c r="W725" s="93"/>
    </row>
    <row r="726">
      <c r="A726" s="31"/>
      <c r="B726" s="94"/>
      <c r="C726" s="94"/>
      <c r="D726" s="94"/>
      <c r="E726" s="94"/>
      <c r="F726" s="94"/>
      <c r="G726" s="100"/>
      <c r="H726" s="100"/>
      <c r="I726" s="101"/>
      <c r="J726" s="101"/>
      <c r="K726" s="96"/>
      <c r="L726" s="96"/>
      <c r="M726" s="96"/>
      <c r="N726" s="97"/>
      <c r="O726" s="97"/>
      <c r="P726" s="97"/>
      <c r="Q726" s="98"/>
      <c r="R726" s="99"/>
      <c r="S726" s="96"/>
      <c r="T726" s="92"/>
      <c r="U726" s="93"/>
      <c r="V726" s="93"/>
      <c r="W726" s="93"/>
    </row>
    <row r="727">
      <c r="A727" s="31"/>
      <c r="B727" s="94"/>
      <c r="C727" s="94"/>
      <c r="D727" s="94"/>
      <c r="E727" s="94"/>
      <c r="F727" s="94"/>
      <c r="G727" s="100"/>
      <c r="H727" s="100"/>
      <c r="I727" s="101"/>
      <c r="J727" s="101"/>
      <c r="K727" s="96"/>
      <c r="L727" s="96"/>
      <c r="M727" s="96"/>
      <c r="N727" s="97"/>
      <c r="O727" s="97"/>
      <c r="P727" s="97"/>
      <c r="Q727" s="98"/>
      <c r="R727" s="99"/>
      <c r="S727" s="96"/>
      <c r="T727" s="92"/>
      <c r="U727" s="93"/>
      <c r="V727" s="93"/>
      <c r="W727" s="93"/>
    </row>
    <row r="728">
      <c r="A728" s="31"/>
      <c r="B728" s="94"/>
      <c r="C728" s="94"/>
      <c r="D728" s="94"/>
      <c r="E728" s="94"/>
      <c r="F728" s="94"/>
      <c r="G728" s="100"/>
      <c r="H728" s="100"/>
      <c r="I728" s="101"/>
      <c r="J728" s="101"/>
      <c r="K728" s="96"/>
      <c r="L728" s="96"/>
      <c r="M728" s="96"/>
      <c r="N728" s="97"/>
      <c r="O728" s="97"/>
      <c r="P728" s="97"/>
      <c r="Q728" s="98"/>
      <c r="R728" s="99"/>
      <c r="S728" s="96"/>
      <c r="T728" s="92"/>
      <c r="U728" s="93"/>
      <c r="V728" s="93"/>
      <c r="W728" s="93"/>
    </row>
    <row r="729">
      <c r="A729" s="31"/>
      <c r="B729" s="94"/>
      <c r="C729" s="94"/>
      <c r="D729" s="94"/>
      <c r="E729" s="94"/>
      <c r="F729" s="94"/>
      <c r="G729" s="100"/>
      <c r="H729" s="100"/>
      <c r="I729" s="101"/>
      <c r="J729" s="101"/>
      <c r="K729" s="96"/>
      <c r="L729" s="96"/>
      <c r="M729" s="96"/>
      <c r="N729" s="97"/>
      <c r="O729" s="97"/>
      <c r="P729" s="97"/>
      <c r="Q729" s="98"/>
      <c r="R729" s="99"/>
      <c r="S729" s="96"/>
      <c r="T729" s="92"/>
      <c r="U729" s="93"/>
      <c r="V729" s="93"/>
      <c r="W729" s="93"/>
    </row>
    <row r="730">
      <c r="A730" s="31"/>
      <c r="B730" s="94"/>
      <c r="C730" s="94"/>
      <c r="D730" s="94"/>
      <c r="E730" s="94"/>
      <c r="F730" s="94"/>
      <c r="G730" s="100"/>
      <c r="H730" s="100"/>
      <c r="I730" s="101"/>
      <c r="J730" s="101"/>
      <c r="K730" s="96"/>
      <c r="L730" s="96"/>
      <c r="M730" s="96"/>
      <c r="N730" s="97"/>
      <c r="O730" s="97"/>
      <c r="P730" s="97"/>
      <c r="Q730" s="98"/>
      <c r="R730" s="99"/>
      <c r="S730" s="96"/>
      <c r="T730" s="92"/>
      <c r="U730" s="93"/>
      <c r="V730" s="93"/>
      <c r="W730" s="93"/>
    </row>
    <row r="731">
      <c r="A731" s="31"/>
      <c r="B731" s="94"/>
      <c r="C731" s="94"/>
      <c r="D731" s="94"/>
      <c r="E731" s="94"/>
      <c r="F731" s="94"/>
      <c r="G731" s="100"/>
      <c r="H731" s="100"/>
      <c r="I731" s="101"/>
      <c r="J731" s="101"/>
      <c r="K731" s="96"/>
      <c r="L731" s="96"/>
      <c r="M731" s="96"/>
      <c r="N731" s="97"/>
      <c r="O731" s="97"/>
      <c r="P731" s="97"/>
      <c r="Q731" s="98"/>
      <c r="R731" s="99"/>
      <c r="S731" s="96"/>
      <c r="T731" s="92"/>
      <c r="U731" s="93"/>
      <c r="V731" s="93"/>
      <c r="W731" s="93"/>
    </row>
    <row r="732">
      <c r="A732" s="31"/>
      <c r="B732" s="94"/>
      <c r="C732" s="94"/>
      <c r="D732" s="94"/>
      <c r="E732" s="94"/>
      <c r="F732" s="94"/>
      <c r="G732" s="100"/>
      <c r="H732" s="100"/>
      <c r="I732" s="101"/>
      <c r="J732" s="101"/>
      <c r="K732" s="96"/>
      <c r="L732" s="96"/>
      <c r="M732" s="96"/>
      <c r="N732" s="97"/>
      <c r="O732" s="97"/>
      <c r="P732" s="97"/>
      <c r="Q732" s="98"/>
      <c r="R732" s="99"/>
      <c r="S732" s="96"/>
      <c r="T732" s="92"/>
      <c r="U732" s="93"/>
      <c r="V732" s="93"/>
      <c r="W732" s="93"/>
    </row>
    <row r="733">
      <c r="A733" s="31"/>
      <c r="B733" s="94"/>
      <c r="C733" s="94"/>
      <c r="D733" s="94"/>
      <c r="E733" s="94"/>
      <c r="F733" s="94"/>
      <c r="G733" s="100"/>
      <c r="H733" s="100"/>
      <c r="I733" s="101"/>
      <c r="J733" s="101"/>
      <c r="K733" s="96"/>
      <c r="L733" s="96"/>
      <c r="M733" s="96"/>
      <c r="N733" s="97"/>
      <c r="O733" s="97"/>
      <c r="P733" s="97"/>
      <c r="Q733" s="98"/>
      <c r="R733" s="99"/>
      <c r="S733" s="96"/>
      <c r="T733" s="92"/>
      <c r="U733" s="93"/>
      <c r="V733" s="93"/>
      <c r="W733" s="93"/>
    </row>
    <row r="734">
      <c r="A734" s="31"/>
      <c r="B734" s="94"/>
      <c r="C734" s="94"/>
      <c r="D734" s="94"/>
      <c r="E734" s="94"/>
      <c r="F734" s="94"/>
      <c r="G734" s="100"/>
      <c r="H734" s="100"/>
      <c r="I734" s="101"/>
      <c r="J734" s="101"/>
      <c r="K734" s="96"/>
      <c r="L734" s="96"/>
      <c r="M734" s="96"/>
      <c r="N734" s="97"/>
      <c r="O734" s="97"/>
      <c r="P734" s="97"/>
      <c r="Q734" s="98"/>
      <c r="R734" s="99"/>
      <c r="S734" s="96"/>
      <c r="T734" s="92"/>
      <c r="U734" s="93"/>
      <c r="V734" s="93"/>
      <c r="W734" s="93"/>
    </row>
    <row r="735">
      <c r="A735" s="31"/>
      <c r="B735" s="94"/>
      <c r="C735" s="94"/>
      <c r="D735" s="94"/>
      <c r="E735" s="94"/>
      <c r="F735" s="94"/>
      <c r="G735" s="100"/>
      <c r="H735" s="100"/>
      <c r="I735" s="101"/>
      <c r="J735" s="101"/>
      <c r="K735" s="96"/>
      <c r="L735" s="96"/>
      <c r="M735" s="96"/>
      <c r="N735" s="97"/>
      <c r="O735" s="97"/>
      <c r="P735" s="97"/>
      <c r="Q735" s="98"/>
      <c r="R735" s="99"/>
      <c r="S735" s="96"/>
      <c r="T735" s="92"/>
      <c r="U735" s="93"/>
      <c r="V735" s="93"/>
      <c r="W735" s="93"/>
    </row>
    <row r="736">
      <c r="A736" s="31"/>
      <c r="B736" s="94"/>
      <c r="C736" s="94"/>
      <c r="D736" s="94"/>
      <c r="E736" s="94"/>
      <c r="F736" s="94"/>
      <c r="G736" s="100"/>
      <c r="H736" s="100"/>
      <c r="I736" s="101"/>
      <c r="J736" s="101"/>
      <c r="K736" s="96"/>
      <c r="L736" s="96"/>
      <c r="M736" s="96"/>
      <c r="N736" s="97"/>
      <c r="O736" s="97"/>
      <c r="P736" s="97"/>
      <c r="Q736" s="98"/>
      <c r="R736" s="99"/>
      <c r="S736" s="96"/>
      <c r="T736" s="92"/>
      <c r="U736" s="93"/>
      <c r="V736" s="93"/>
      <c r="W736" s="93"/>
    </row>
    <row r="737">
      <c r="A737" s="31"/>
      <c r="B737" s="94"/>
      <c r="C737" s="94"/>
      <c r="D737" s="94"/>
      <c r="E737" s="94"/>
      <c r="F737" s="94"/>
      <c r="G737" s="100"/>
      <c r="H737" s="100"/>
      <c r="I737" s="101"/>
      <c r="J737" s="101"/>
      <c r="K737" s="96"/>
      <c r="L737" s="96"/>
      <c r="M737" s="96"/>
      <c r="N737" s="97"/>
      <c r="O737" s="97"/>
      <c r="P737" s="97"/>
      <c r="Q737" s="98"/>
      <c r="R737" s="99"/>
      <c r="S737" s="96"/>
      <c r="T737" s="92"/>
      <c r="U737" s="93"/>
      <c r="V737" s="93"/>
      <c r="W737" s="93"/>
    </row>
    <row r="738">
      <c r="A738" s="31"/>
      <c r="B738" s="94"/>
      <c r="C738" s="94"/>
      <c r="D738" s="94"/>
      <c r="E738" s="94"/>
      <c r="F738" s="94"/>
      <c r="G738" s="100"/>
      <c r="H738" s="100"/>
      <c r="I738" s="101"/>
      <c r="J738" s="101"/>
      <c r="K738" s="96"/>
      <c r="L738" s="96"/>
      <c r="M738" s="96"/>
      <c r="N738" s="97"/>
      <c r="O738" s="97"/>
      <c r="P738" s="97"/>
      <c r="Q738" s="98"/>
      <c r="R738" s="99"/>
      <c r="S738" s="96"/>
      <c r="T738" s="92"/>
      <c r="U738" s="93"/>
      <c r="V738" s="93"/>
      <c r="W738" s="93"/>
    </row>
    <row r="739">
      <c r="A739" s="31"/>
      <c r="B739" s="94"/>
      <c r="C739" s="94"/>
      <c r="D739" s="94"/>
      <c r="E739" s="94"/>
      <c r="F739" s="94"/>
      <c r="G739" s="100"/>
      <c r="H739" s="100"/>
      <c r="I739" s="101"/>
      <c r="J739" s="101"/>
      <c r="K739" s="96"/>
      <c r="L739" s="96"/>
      <c r="M739" s="96"/>
      <c r="N739" s="97"/>
      <c r="O739" s="97"/>
      <c r="P739" s="97"/>
      <c r="Q739" s="98"/>
      <c r="R739" s="99"/>
      <c r="S739" s="96"/>
      <c r="T739" s="92"/>
      <c r="U739" s="93"/>
      <c r="V739" s="93"/>
      <c r="W739" s="93"/>
    </row>
    <row r="740">
      <c r="A740" s="31"/>
      <c r="B740" s="94"/>
      <c r="C740" s="94"/>
      <c r="D740" s="94"/>
      <c r="E740" s="94"/>
      <c r="F740" s="94"/>
      <c r="G740" s="100"/>
      <c r="H740" s="100"/>
      <c r="I740" s="101"/>
      <c r="J740" s="101"/>
      <c r="K740" s="96"/>
      <c r="L740" s="96"/>
      <c r="M740" s="96"/>
      <c r="N740" s="97"/>
      <c r="O740" s="97"/>
      <c r="P740" s="97"/>
      <c r="Q740" s="98"/>
      <c r="R740" s="99"/>
      <c r="S740" s="96"/>
      <c r="T740" s="92"/>
      <c r="U740" s="93"/>
      <c r="V740" s="93"/>
      <c r="W740" s="93"/>
    </row>
    <row r="741">
      <c r="A741" s="31"/>
      <c r="B741" s="94"/>
      <c r="C741" s="94"/>
      <c r="D741" s="94"/>
      <c r="E741" s="94"/>
      <c r="F741" s="94"/>
      <c r="G741" s="100"/>
      <c r="H741" s="100"/>
      <c r="I741" s="101"/>
      <c r="J741" s="101"/>
      <c r="K741" s="96"/>
      <c r="L741" s="96"/>
      <c r="M741" s="96"/>
      <c r="N741" s="97"/>
      <c r="O741" s="97"/>
      <c r="P741" s="97"/>
      <c r="Q741" s="98"/>
      <c r="R741" s="99"/>
      <c r="S741" s="96"/>
      <c r="T741" s="92"/>
      <c r="U741" s="93"/>
      <c r="V741" s="93"/>
      <c r="W741" s="93"/>
    </row>
    <row r="742">
      <c r="A742" s="31"/>
      <c r="B742" s="94"/>
      <c r="C742" s="94"/>
      <c r="D742" s="94"/>
      <c r="E742" s="94"/>
      <c r="F742" s="94"/>
      <c r="G742" s="100"/>
      <c r="H742" s="100"/>
      <c r="I742" s="101"/>
      <c r="J742" s="101"/>
      <c r="K742" s="96"/>
      <c r="L742" s="96"/>
      <c r="M742" s="96"/>
      <c r="N742" s="97"/>
      <c r="O742" s="97"/>
      <c r="P742" s="97"/>
      <c r="Q742" s="98"/>
      <c r="R742" s="99"/>
      <c r="S742" s="96"/>
      <c r="T742" s="92"/>
      <c r="U742" s="93"/>
      <c r="V742" s="93"/>
      <c r="W742" s="93"/>
    </row>
    <row r="743">
      <c r="A743" s="31"/>
      <c r="B743" s="94"/>
      <c r="C743" s="94"/>
      <c r="D743" s="94"/>
      <c r="E743" s="94"/>
      <c r="F743" s="94"/>
      <c r="G743" s="100"/>
      <c r="H743" s="100"/>
      <c r="I743" s="101"/>
      <c r="J743" s="101"/>
      <c r="K743" s="96"/>
      <c r="L743" s="96"/>
      <c r="M743" s="96"/>
      <c r="N743" s="97"/>
      <c r="O743" s="97"/>
      <c r="P743" s="97"/>
      <c r="Q743" s="98"/>
      <c r="R743" s="99"/>
      <c r="S743" s="96"/>
      <c r="T743" s="92"/>
      <c r="U743" s="93"/>
      <c r="V743" s="93"/>
      <c r="W743" s="93"/>
    </row>
    <row r="744">
      <c r="A744" s="31"/>
      <c r="B744" s="94"/>
      <c r="C744" s="94"/>
      <c r="D744" s="94"/>
      <c r="E744" s="94"/>
      <c r="F744" s="94"/>
      <c r="G744" s="100"/>
      <c r="H744" s="100"/>
      <c r="I744" s="101"/>
      <c r="J744" s="101"/>
      <c r="K744" s="96"/>
      <c r="L744" s="96"/>
      <c r="M744" s="96"/>
      <c r="N744" s="97"/>
      <c r="O744" s="97"/>
      <c r="P744" s="97"/>
      <c r="Q744" s="98"/>
      <c r="R744" s="99"/>
      <c r="S744" s="96"/>
      <c r="T744" s="92"/>
      <c r="U744" s="93"/>
      <c r="V744" s="93"/>
      <c r="W744" s="93"/>
    </row>
    <row r="745">
      <c r="A745" s="31"/>
      <c r="B745" s="94"/>
      <c r="C745" s="94"/>
      <c r="D745" s="94"/>
      <c r="E745" s="94"/>
      <c r="F745" s="94"/>
      <c r="G745" s="100"/>
      <c r="H745" s="100"/>
      <c r="I745" s="101"/>
      <c r="J745" s="101"/>
      <c r="K745" s="96"/>
      <c r="L745" s="96"/>
      <c r="M745" s="96"/>
      <c r="N745" s="97"/>
      <c r="O745" s="97"/>
      <c r="P745" s="97"/>
      <c r="Q745" s="98"/>
      <c r="R745" s="99"/>
      <c r="S745" s="96"/>
      <c r="T745" s="92"/>
      <c r="U745" s="93"/>
      <c r="V745" s="93"/>
      <c r="W745" s="93"/>
    </row>
    <row r="746">
      <c r="A746" s="31"/>
      <c r="B746" s="94"/>
      <c r="C746" s="94"/>
      <c r="D746" s="94"/>
      <c r="E746" s="94"/>
      <c r="F746" s="94"/>
      <c r="G746" s="100"/>
      <c r="H746" s="100"/>
      <c r="I746" s="101"/>
      <c r="J746" s="101"/>
      <c r="K746" s="96"/>
      <c r="L746" s="96"/>
      <c r="M746" s="96"/>
      <c r="N746" s="97"/>
      <c r="O746" s="97"/>
      <c r="P746" s="97"/>
      <c r="Q746" s="98"/>
      <c r="R746" s="99"/>
      <c r="S746" s="96"/>
      <c r="T746" s="92"/>
      <c r="U746" s="93"/>
      <c r="V746" s="93"/>
      <c r="W746" s="93"/>
    </row>
    <row r="747">
      <c r="A747" s="31"/>
      <c r="B747" s="94"/>
      <c r="C747" s="94"/>
      <c r="D747" s="94"/>
      <c r="E747" s="94"/>
      <c r="F747" s="94"/>
      <c r="G747" s="100"/>
      <c r="H747" s="100"/>
      <c r="I747" s="101"/>
      <c r="J747" s="101"/>
      <c r="K747" s="96"/>
      <c r="L747" s="96"/>
      <c r="M747" s="96"/>
      <c r="N747" s="97"/>
      <c r="O747" s="97"/>
      <c r="P747" s="97"/>
      <c r="Q747" s="98"/>
      <c r="R747" s="99"/>
      <c r="S747" s="96"/>
      <c r="T747" s="92"/>
      <c r="U747" s="93"/>
      <c r="V747" s="93"/>
      <c r="W747" s="93"/>
    </row>
    <row r="748">
      <c r="A748" s="31"/>
      <c r="B748" s="94"/>
      <c r="C748" s="94"/>
      <c r="D748" s="94"/>
      <c r="E748" s="94"/>
      <c r="F748" s="94"/>
      <c r="G748" s="100"/>
      <c r="H748" s="100"/>
      <c r="I748" s="101"/>
      <c r="J748" s="101"/>
      <c r="K748" s="96"/>
      <c r="L748" s="96"/>
      <c r="M748" s="96"/>
      <c r="N748" s="97"/>
      <c r="O748" s="97"/>
      <c r="P748" s="97"/>
      <c r="Q748" s="98"/>
      <c r="R748" s="99"/>
      <c r="S748" s="96"/>
      <c r="T748" s="92"/>
      <c r="U748" s="93"/>
      <c r="V748" s="93"/>
      <c r="W748" s="93"/>
    </row>
    <row r="749">
      <c r="A749" s="31"/>
      <c r="B749" s="94"/>
      <c r="C749" s="94"/>
      <c r="D749" s="94"/>
      <c r="E749" s="94"/>
      <c r="F749" s="94"/>
      <c r="G749" s="100"/>
      <c r="H749" s="100"/>
      <c r="I749" s="101"/>
      <c r="J749" s="101"/>
      <c r="K749" s="96"/>
      <c r="L749" s="96"/>
      <c r="M749" s="96"/>
      <c r="N749" s="97"/>
      <c r="O749" s="97"/>
      <c r="P749" s="97"/>
      <c r="Q749" s="98"/>
      <c r="R749" s="99"/>
      <c r="S749" s="96"/>
      <c r="T749" s="92"/>
      <c r="U749" s="93"/>
      <c r="V749" s="93"/>
      <c r="W749" s="93"/>
    </row>
    <row r="750">
      <c r="A750" s="31"/>
      <c r="B750" s="94"/>
      <c r="C750" s="94"/>
      <c r="D750" s="94"/>
      <c r="E750" s="94"/>
      <c r="F750" s="94"/>
      <c r="G750" s="100"/>
      <c r="H750" s="100"/>
      <c r="I750" s="101"/>
      <c r="J750" s="101"/>
      <c r="K750" s="96"/>
      <c r="L750" s="96"/>
      <c r="M750" s="96"/>
      <c r="N750" s="97"/>
      <c r="O750" s="97"/>
      <c r="P750" s="97"/>
      <c r="Q750" s="98"/>
      <c r="R750" s="99"/>
      <c r="S750" s="96"/>
      <c r="T750" s="92"/>
      <c r="U750" s="93"/>
      <c r="V750" s="93"/>
      <c r="W750" s="93"/>
    </row>
    <row r="751">
      <c r="A751" s="31"/>
      <c r="B751" s="94"/>
      <c r="C751" s="94"/>
      <c r="D751" s="94"/>
      <c r="E751" s="94"/>
      <c r="F751" s="94"/>
      <c r="G751" s="100"/>
      <c r="H751" s="100"/>
      <c r="I751" s="101"/>
      <c r="J751" s="101"/>
      <c r="K751" s="96"/>
      <c r="L751" s="96"/>
      <c r="M751" s="96"/>
      <c r="N751" s="97"/>
      <c r="O751" s="97"/>
      <c r="P751" s="97"/>
      <c r="Q751" s="98"/>
      <c r="R751" s="99"/>
      <c r="S751" s="96"/>
      <c r="T751" s="92"/>
      <c r="U751" s="93"/>
      <c r="V751" s="93"/>
      <c r="W751" s="93"/>
    </row>
    <row r="752">
      <c r="A752" s="31"/>
      <c r="B752" s="94"/>
      <c r="C752" s="94"/>
      <c r="D752" s="94"/>
      <c r="E752" s="94"/>
      <c r="F752" s="94"/>
      <c r="G752" s="100"/>
      <c r="H752" s="100"/>
      <c r="I752" s="101"/>
      <c r="J752" s="101"/>
      <c r="K752" s="96"/>
      <c r="L752" s="96"/>
      <c r="M752" s="96"/>
      <c r="N752" s="97"/>
      <c r="O752" s="97"/>
      <c r="P752" s="97"/>
      <c r="Q752" s="98"/>
      <c r="R752" s="99"/>
      <c r="S752" s="96"/>
      <c r="T752" s="92"/>
      <c r="U752" s="93"/>
      <c r="V752" s="93"/>
      <c r="W752" s="93"/>
    </row>
    <row r="753">
      <c r="A753" s="31"/>
      <c r="B753" s="94"/>
      <c r="C753" s="94"/>
      <c r="D753" s="94"/>
      <c r="E753" s="94"/>
      <c r="F753" s="94"/>
      <c r="G753" s="100"/>
      <c r="H753" s="100"/>
      <c r="I753" s="101"/>
      <c r="J753" s="101"/>
      <c r="K753" s="96"/>
      <c r="L753" s="96"/>
      <c r="M753" s="96"/>
      <c r="N753" s="97"/>
      <c r="O753" s="97"/>
      <c r="P753" s="97"/>
      <c r="Q753" s="98"/>
      <c r="R753" s="99"/>
      <c r="S753" s="96"/>
      <c r="T753" s="92"/>
      <c r="U753" s="93"/>
      <c r="V753" s="93"/>
      <c r="W753" s="93"/>
    </row>
    <row r="754">
      <c r="A754" s="31"/>
      <c r="B754" s="94"/>
      <c r="C754" s="94"/>
      <c r="D754" s="94"/>
      <c r="E754" s="94"/>
      <c r="F754" s="94"/>
      <c r="G754" s="100"/>
      <c r="H754" s="100"/>
      <c r="I754" s="101"/>
      <c r="J754" s="101"/>
      <c r="K754" s="96"/>
      <c r="L754" s="96"/>
      <c r="M754" s="96"/>
      <c r="N754" s="97"/>
      <c r="O754" s="97"/>
      <c r="P754" s="97"/>
      <c r="Q754" s="98"/>
      <c r="R754" s="99"/>
      <c r="S754" s="96"/>
      <c r="T754" s="92"/>
      <c r="U754" s="93"/>
      <c r="V754" s="93"/>
      <c r="W754" s="93"/>
    </row>
    <row r="755">
      <c r="A755" s="31"/>
      <c r="B755" s="94"/>
      <c r="C755" s="94"/>
      <c r="D755" s="94"/>
      <c r="E755" s="94"/>
      <c r="F755" s="94"/>
      <c r="G755" s="100"/>
      <c r="H755" s="100"/>
      <c r="I755" s="101"/>
      <c r="J755" s="101"/>
      <c r="K755" s="96"/>
      <c r="L755" s="96"/>
      <c r="M755" s="96"/>
      <c r="N755" s="97"/>
      <c r="O755" s="97"/>
      <c r="P755" s="97"/>
      <c r="Q755" s="98"/>
      <c r="R755" s="99"/>
      <c r="S755" s="96"/>
      <c r="T755" s="92"/>
      <c r="U755" s="93"/>
      <c r="V755" s="93"/>
      <c r="W755" s="93"/>
    </row>
    <row r="756">
      <c r="A756" s="31"/>
      <c r="B756" s="94"/>
      <c r="C756" s="94"/>
      <c r="D756" s="94"/>
      <c r="E756" s="94"/>
      <c r="F756" s="94"/>
      <c r="G756" s="100"/>
      <c r="H756" s="100"/>
      <c r="I756" s="101"/>
      <c r="J756" s="101"/>
      <c r="K756" s="96"/>
      <c r="L756" s="96"/>
      <c r="M756" s="96"/>
      <c r="N756" s="97"/>
      <c r="O756" s="97"/>
      <c r="P756" s="97"/>
      <c r="Q756" s="98"/>
      <c r="R756" s="99"/>
      <c r="S756" s="96"/>
      <c r="T756" s="92"/>
      <c r="U756" s="93"/>
      <c r="V756" s="93"/>
      <c r="W756" s="93"/>
    </row>
    <row r="757">
      <c r="A757" s="31"/>
      <c r="B757" s="94"/>
      <c r="C757" s="94"/>
      <c r="D757" s="94"/>
      <c r="E757" s="94"/>
      <c r="F757" s="94"/>
      <c r="G757" s="100"/>
      <c r="H757" s="100"/>
      <c r="I757" s="101"/>
      <c r="J757" s="101"/>
      <c r="K757" s="96"/>
      <c r="L757" s="96"/>
      <c r="M757" s="96"/>
      <c r="N757" s="97"/>
      <c r="O757" s="97"/>
      <c r="P757" s="97"/>
      <c r="Q757" s="98"/>
      <c r="R757" s="99"/>
      <c r="S757" s="96"/>
      <c r="T757" s="92"/>
      <c r="U757" s="93"/>
      <c r="V757" s="93"/>
      <c r="W757" s="93"/>
    </row>
    <row r="758">
      <c r="A758" s="31"/>
      <c r="B758" s="94"/>
      <c r="C758" s="94"/>
      <c r="D758" s="94"/>
      <c r="E758" s="94"/>
      <c r="F758" s="94"/>
      <c r="G758" s="100"/>
      <c r="H758" s="100"/>
      <c r="I758" s="101"/>
      <c r="J758" s="101"/>
      <c r="K758" s="96"/>
      <c r="L758" s="96"/>
      <c r="M758" s="96"/>
      <c r="N758" s="97"/>
      <c r="O758" s="97"/>
      <c r="P758" s="97"/>
      <c r="Q758" s="98"/>
      <c r="R758" s="99"/>
      <c r="S758" s="96"/>
      <c r="T758" s="92"/>
      <c r="U758" s="93"/>
      <c r="V758" s="93"/>
      <c r="W758" s="93"/>
    </row>
    <row r="759">
      <c r="A759" s="31"/>
      <c r="B759" s="94"/>
      <c r="C759" s="94"/>
      <c r="D759" s="94"/>
      <c r="E759" s="94"/>
      <c r="F759" s="94"/>
      <c r="G759" s="100"/>
      <c r="H759" s="100"/>
      <c r="I759" s="101"/>
      <c r="J759" s="101"/>
      <c r="K759" s="96"/>
      <c r="L759" s="96"/>
      <c r="M759" s="96"/>
      <c r="N759" s="97"/>
      <c r="O759" s="97"/>
      <c r="P759" s="97"/>
      <c r="Q759" s="98"/>
      <c r="R759" s="99"/>
      <c r="S759" s="96"/>
      <c r="T759" s="92"/>
      <c r="U759" s="93"/>
      <c r="V759" s="93"/>
      <c r="W759" s="93"/>
    </row>
    <row r="760">
      <c r="A760" s="31"/>
      <c r="B760" s="94"/>
      <c r="C760" s="94"/>
      <c r="D760" s="94"/>
      <c r="E760" s="94"/>
      <c r="F760" s="94"/>
      <c r="G760" s="100"/>
      <c r="H760" s="100"/>
      <c r="I760" s="101"/>
      <c r="J760" s="101"/>
      <c r="K760" s="96"/>
      <c r="L760" s="96"/>
      <c r="M760" s="96"/>
      <c r="N760" s="97"/>
      <c r="O760" s="97"/>
      <c r="P760" s="97"/>
      <c r="Q760" s="98"/>
      <c r="R760" s="99"/>
      <c r="S760" s="96"/>
      <c r="T760" s="92"/>
      <c r="U760" s="93"/>
      <c r="V760" s="93"/>
      <c r="W760" s="93"/>
    </row>
    <row r="761">
      <c r="A761" s="31"/>
      <c r="B761" s="94"/>
      <c r="C761" s="94"/>
      <c r="D761" s="94"/>
      <c r="E761" s="94"/>
      <c r="F761" s="94"/>
      <c r="G761" s="100"/>
      <c r="H761" s="100"/>
      <c r="I761" s="101"/>
      <c r="J761" s="101"/>
      <c r="K761" s="96"/>
      <c r="L761" s="96"/>
      <c r="M761" s="96"/>
      <c r="N761" s="97"/>
      <c r="O761" s="97"/>
      <c r="P761" s="97"/>
      <c r="Q761" s="98"/>
      <c r="R761" s="99"/>
      <c r="S761" s="96"/>
      <c r="T761" s="92"/>
      <c r="U761" s="93"/>
      <c r="V761" s="93"/>
      <c r="W761" s="93"/>
    </row>
    <row r="762">
      <c r="A762" s="31"/>
      <c r="B762" s="94"/>
      <c r="C762" s="94"/>
      <c r="D762" s="94"/>
      <c r="E762" s="94"/>
      <c r="F762" s="94"/>
      <c r="G762" s="100"/>
      <c r="H762" s="100"/>
      <c r="I762" s="101"/>
      <c r="J762" s="101"/>
      <c r="K762" s="96"/>
      <c r="L762" s="96"/>
      <c r="M762" s="96"/>
      <c r="N762" s="97"/>
      <c r="O762" s="97"/>
      <c r="P762" s="97"/>
      <c r="Q762" s="98"/>
      <c r="R762" s="99"/>
      <c r="S762" s="96"/>
      <c r="T762" s="92"/>
      <c r="U762" s="93"/>
      <c r="V762" s="93"/>
      <c r="W762" s="93"/>
    </row>
    <row r="763">
      <c r="A763" s="31"/>
      <c r="B763" s="94"/>
      <c r="C763" s="94"/>
      <c r="D763" s="94"/>
      <c r="E763" s="94"/>
      <c r="F763" s="94"/>
      <c r="G763" s="100"/>
      <c r="H763" s="100"/>
      <c r="I763" s="101"/>
      <c r="J763" s="101"/>
      <c r="K763" s="96"/>
      <c r="L763" s="96"/>
      <c r="M763" s="96"/>
      <c r="N763" s="97"/>
      <c r="O763" s="97"/>
      <c r="P763" s="97"/>
      <c r="Q763" s="98"/>
      <c r="R763" s="99"/>
      <c r="S763" s="96"/>
      <c r="T763" s="92"/>
      <c r="U763" s="93"/>
      <c r="V763" s="93"/>
      <c r="W763" s="93"/>
    </row>
    <row r="764">
      <c r="A764" s="31"/>
      <c r="B764" s="94"/>
      <c r="C764" s="94"/>
      <c r="D764" s="94"/>
      <c r="E764" s="94"/>
      <c r="F764" s="94"/>
      <c r="G764" s="100"/>
      <c r="H764" s="100"/>
      <c r="I764" s="101"/>
      <c r="J764" s="101"/>
      <c r="K764" s="96"/>
      <c r="L764" s="96"/>
      <c r="M764" s="96"/>
      <c r="N764" s="97"/>
      <c r="O764" s="97"/>
      <c r="P764" s="97"/>
      <c r="Q764" s="98"/>
      <c r="R764" s="99"/>
      <c r="S764" s="96"/>
      <c r="T764" s="92"/>
      <c r="U764" s="93"/>
      <c r="V764" s="93"/>
      <c r="W764" s="93"/>
    </row>
    <row r="765">
      <c r="A765" s="31"/>
      <c r="B765" s="94"/>
      <c r="C765" s="94"/>
      <c r="D765" s="94"/>
      <c r="E765" s="94"/>
      <c r="F765" s="94"/>
      <c r="G765" s="100"/>
      <c r="H765" s="100"/>
      <c r="I765" s="101"/>
      <c r="J765" s="101"/>
      <c r="K765" s="96"/>
      <c r="L765" s="96"/>
      <c r="M765" s="96"/>
      <c r="N765" s="97"/>
      <c r="O765" s="97"/>
      <c r="P765" s="97"/>
      <c r="Q765" s="98"/>
      <c r="R765" s="99"/>
      <c r="S765" s="96"/>
      <c r="T765" s="92"/>
      <c r="U765" s="93"/>
      <c r="V765" s="93"/>
      <c r="W765" s="93"/>
    </row>
    <row r="766">
      <c r="A766" s="31"/>
      <c r="B766" s="94"/>
      <c r="C766" s="94"/>
      <c r="D766" s="94"/>
      <c r="E766" s="94"/>
      <c r="F766" s="94"/>
      <c r="G766" s="100"/>
      <c r="H766" s="100"/>
      <c r="I766" s="101"/>
      <c r="J766" s="101"/>
      <c r="K766" s="96"/>
      <c r="L766" s="96"/>
      <c r="M766" s="96"/>
      <c r="N766" s="97"/>
      <c r="O766" s="97"/>
      <c r="P766" s="97"/>
      <c r="Q766" s="98"/>
      <c r="R766" s="99"/>
      <c r="S766" s="96"/>
      <c r="T766" s="92"/>
      <c r="U766" s="93"/>
      <c r="V766" s="93"/>
      <c r="W766" s="93"/>
    </row>
    <row r="767">
      <c r="A767" s="31"/>
      <c r="B767" s="94"/>
      <c r="C767" s="94"/>
      <c r="D767" s="94"/>
      <c r="E767" s="94"/>
      <c r="F767" s="94"/>
      <c r="G767" s="100"/>
      <c r="H767" s="100"/>
      <c r="I767" s="101"/>
      <c r="J767" s="101"/>
      <c r="K767" s="96"/>
      <c r="L767" s="96"/>
      <c r="M767" s="96"/>
      <c r="N767" s="97"/>
      <c r="O767" s="97"/>
      <c r="P767" s="97"/>
      <c r="Q767" s="98"/>
      <c r="R767" s="99"/>
      <c r="S767" s="96"/>
      <c r="T767" s="92"/>
      <c r="U767" s="93"/>
      <c r="V767" s="93"/>
      <c r="W767" s="93"/>
    </row>
    <row r="768">
      <c r="A768" s="31"/>
      <c r="B768" s="94"/>
      <c r="C768" s="94"/>
      <c r="D768" s="94"/>
      <c r="E768" s="94"/>
      <c r="F768" s="94"/>
      <c r="G768" s="100"/>
      <c r="H768" s="100"/>
      <c r="I768" s="101"/>
      <c r="J768" s="101"/>
      <c r="K768" s="96"/>
      <c r="L768" s="96"/>
      <c r="M768" s="96"/>
      <c r="N768" s="97"/>
      <c r="O768" s="97"/>
      <c r="P768" s="97"/>
      <c r="Q768" s="98"/>
      <c r="R768" s="99"/>
      <c r="S768" s="96"/>
      <c r="T768" s="92"/>
      <c r="U768" s="93"/>
      <c r="V768" s="93"/>
      <c r="W768" s="93"/>
    </row>
    <row r="769">
      <c r="A769" s="31"/>
      <c r="B769" s="94"/>
      <c r="C769" s="94"/>
      <c r="D769" s="94"/>
      <c r="E769" s="94"/>
      <c r="F769" s="94"/>
      <c r="G769" s="100"/>
      <c r="H769" s="100"/>
      <c r="I769" s="101"/>
      <c r="J769" s="101"/>
      <c r="K769" s="96"/>
      <c r="L769" s="96"/>
      <c r="M769" s="96"/>
      <c r="N769" s="97"/>
      <c r="O769" s="97"/>
      <c r="P769" s="97"/>
      <c r="Q769" s="98"/>
      <c r="R769" s="99"/>
      <c r="S769" s="96"/>
      <c r="T769" s="92"/>
      <c r="U769" s="93"/>
      <c r="V769" s="93"/>
      <c r="W769" s="93"/>
    </row>
    <row r="770">
      <c r="A770" s="31"/>
      <c r="B770" s="94"/>
      <c r="C770" s="94"/>
      <c r="D770" s="94"/>
      <c r="E770" s="94"/>
      <c r="F770" s="94"/>
      <c r="G770" s="100"/>
      <c r="H770" s="100"/>
      <c r="I770" s="101"/>
      <c r="J770" s="101"/>
      <c r="K770" s="96"/>
      <c r="L770" s="96"/>
      <c r="M770" s="96"/>
      <c r="N770" s="97"/>
      <c r="O770" s="97"/>
      <c r="P770" s="97"/>
      <c r="Q770" s="98"/>
      <c r="R770" s="99"/>
      <c r="S770" s="96"/>
      <c r="T770" s="92"/>
      <c r="U770" s="93"/>
      <c r="V770" s="93"/>
      <c r="W770" s="93"/>
    </row>
    <row r="771">
      <c r="A771" s="31"/>
      <c r="B771" s="94"/>
      <c r="C771" s="94"/>
      <c r="D771" s="94"/>
      <c r="E771" s="94"/>
      <c r="F771" s="94"/>
      <c r="G771" s="100"/>
      <c r="H771" s="100"/>
      <c r="I771" s="101"/>
      <c r="J771" s="101"/>
      <c r="K771" s="96"/>
      <c r="L771" s="96"/>
      <c r="M771" s="96"/>
      <c r="N771" s="97"/>
      <c r="O771" s="97"/>
      <c r="P771" s="97"/>
      <c r="Q771" s="98"/>
      <c r="R771" s="99"/>
      <c r="S771" s="96"/>
      <c r="T771" s="92"/>
      <c r="U771" s="93"/>
      <c r="V771" s="93"/>
      <c r="W771" s="93"/>
    </row>
    <row r="772">
      <c r="A772" s="31"/>
      <c r="B772" s="94"/>
      <c r="C772" s="94"/>
      <c r="D772" s="94"/>
      <c r="E772" s="94"/>
      <c r="F772" s="94"/>
      <c r="G772" s="100"/>
      <c r="H772" s="100"/>
      <c r="I772" s="101"/>
      <c r="J772" s="101"/>
      <c r="K772" s="96"/>
      <c r="L772" s="96"/>
      <c r="M772" s="96"/>
      <c r="N772" s="97"/>
      <c r="O772" s="97"/>
      <c r="P772" s="97"/>
      <c r="Q772" s="98"/>
      <c r="R772" s="99"/>
      <c r="S772" s="96"/>
      <c r="T772" s="92"/>
      <c r="U772" s="93"/>
      <c r="V772" s="93"/>
      <c r="W772" s="93"/>
    </row>
    <row r="773">
      <c r="A773" s="31"/>
      <c r="B773" s="94"/>
      <c r="C773" s="94"/>
      <c r="D773" s="94"/>
      <c r="E773" s="94"/>
      <c r="F773" s="94"/>
      <c r="G773" s="100"/>
      <c r="H773" s="100"/>
      <c r="I773" s="101"/>
      <c r="J773" s="101"/>
      <c r="K773" s="96"/>
      <c r="L773" s="96"/>
      <c r="M773" s="96"/>
      <c r="N773" s="97"/>
      <c r="O773" s="97"/>
      <c r="P773" s="97"/>
      <c r="Q773" s="98"/>
      <c r="R773" s="99"/>
      <c r="S773" s="96"/>
      <c r="T773" s="92"/>
      <c r="U773" s="93"/>
      <c r="V773" s="93"/>
      <c r="W773" s="93"/>
    </row>
    <row r="774">
      <c r="A774" s="31"/>
      <c r="B774" s="94"/>
      <c r="C774" s="94"/>
      <c r="D774" s="94"/>
      <c r="E774" s="94"/>
      <c r="F774" s="94"/>
      <c r="G774" s="100"/>
      <c r="H774" s="100"/>
      <c r="I774" s="101"/>
      <c r="J774" s="101"/>
      <c r="K774" s="96"/>
      <c r="L774" s="96"/>
      <c r="M774" s="96"/>
      <c r="N774" s="97"/>
      <c r="O774" s="97"/>
      <c r="P774" s="97"/>
      <c r="Q774" s="98"/>
      <c r="R774" s="99"/>
      <c r="S774" s="96"/>
      <c r="T774" s="92"/>
      <c r="U774" s="93"/>
      <c r="V774" s="93"/>
      <c r="W774" s="93"/>
    </row>
    <row r="775">
      <c r="A775" s="31"/>
      <c r="B775" s="94"/>
      <c r="C775" s="94"/>
      <c r="D775" s="94"/>
      <c r="E775" s="94"/>
      <c r="F775" s="94"/>
      <c r="G775" s="100"/>
      <c r="H775" s="100"/>
      <c r="I775" s="101"/>
      <c r="J775" s="101"/>
      <c r="K775" s="96"/>
      <c r="L775" s="96"/>
      <c r="M775" s="96"/>
      <c r="N775" s="97"/>
      <c r="O775" s="97"/>
      <c r="P775" s="97"/>
      <c r="Q775" s="98"/>
      <c r="R775" s="99"/>
      <c r="S775" s="96"/>
      <c r="T775" s="92"/>
      <c r="U775" s="93"/>
      <c r="V775" s="93"/>
      <c r="W775" s="93"/>
    </row>
    <row r="776">
      <c r="A776" s="31"/>
      <c r="B776" s="94"/>
      <c r="C776" s="94"/>
      <c r="D776" s="94"/>
      <c r="E776" s="94"/>
      <c r="F776" s="94"/>
      <c r="G776" s="100"/>
      <c r="H776" s="100"/>
      <c r="I776" s="101"/>
      <c r="J776" s="101"/>
      <c r="K776" s="96"/>
      <c r="L776" s="96"/>
      <c r="M776" s="96"/>
      <c r="N776" s="97"/>
      <c r="O776" s="97"/>
      <c r="P776" s="97"/>
      <c r="Q776" s="98"/>
      <c r="R776" s="99"/>
      <c r="S776" s="96"/>
      <c r="T776" s="92"/>
      <c r="U776" s="93"/>
      <c r="V776" s="93"/>
      <c r="W776" s="93"/>
    </row>
    <row r="777">
      <c r="A777" s="31"/>
      <c r="B777" s="94"/>
      <c r="C777" s="94"/>
      <c r="D777" s="94"/>
      <c r="E777" s="94"/>
      <c r="F777" s="94"/>
      <c r="G777" s="100"/>
      <c r="H777" s="100"/>
      <c r="I777" s="101"/>
      <c r="J777" s="101"/>
      <c r="K777" s="96"/>
      <c r="L777" s="96"/>
      <c r="M777" s="96"/>
      <c r="N777" s="97"/>
      <c r="O777" s="97"/>
      <c r="P777" s="97"/>
      <c r="Q777" s="98"/>
      <c r="R777" s="99"/>
      <c r="S777" s="96"/>
      <c r="T777" s="92"/>
      <c r="U777" s="93"/>
      <c r="V777" s="93"/>
      <c r="W777" s="93"/>
    </row>
    <row r="778">
      <c r="A778" s="31"/>
      <c r="B778" s="94"/>
      <c r="C778" s="94"/>
      <c r="D778" s="94"/>
      <c r="E778" s="94"/>
      <c r="F778" s="94"/>
      <c r="G778" s="100"/>
      <c r="H778" s="100"/>
      <c r="I778" s="101"/>
      <c r="J778" s="101"/>
      <c r="K778" s="96"/>
      <c r="L778" s="96"/>
      <c r="M778" s="96"/>
      <c r="N778" s="97"/>
      <c r="O778" s="97"/>
      <c r="P778" s="97"/>
      <c r="Q778" s="98"/>
      <c r="R778" s="99"/>
      <c r="S778" s="96"/>
      <c r="T778" s="92"/>
      <c r="U778" s="93"/>
      <c r="V778" s="93"/>
      <c r="W778" s="93"/>
    </row>
    <row r="779">
      <c r="A779" s="31"/>
      <c r="B779" s="94"/>
      <c r="C779" s="94"/>
      <c r="D779" s="94"/>
      <c r="E779" s="94"/>
      <c r="F779" s="94"/>
      <c r="G779" s="100"/>
      <c r="H779" s="100"/>
      <c r="I779" s="101"/>
      <c r="J779" s="101"/>
      <c r="K779" s="96"/>
      <c r="L779" s="96"/>
      <c r="M779" s="96"/>
      <c r="N779" s="97"/>
      <c r="O779" s="97"/>
      <c r="P779" s="97"/>
      <c r="Q779" s="98"/>
      <c r="R779" s="99"/>
      <c r="S779" s="96"/>
      <c r="T779" s="92"/>
      <c r="U779" s="93"/>
      <c r="V779" s="93"/>
      <c r="W779" s="93"/>
    </row>
    <row r="780">
      <c r="A780" s="31"/>
      <c r="B780" s="94"/>
      <c r="C780" s="94"/>
      <c r="D780" s="94"/>
      <c r="E780" s="94"/>
      <c r="F780" s="94"/>
      <c r="G780" s="100"/>
      <c r="H780" s="100"/>
      <c r="I780" s="101"/>
      <c r="J780" s="101"/>
      <c r="K780" s="96"/>
      <c r="L780" s="96"/>
      <c r="M780" s="96"/>
      <c r="N780" s="97"/>
      <c r="O780" s="97"/>
      <c r="P780" s="97"/>
      <c r="Q780" s="98"/>
      <c r="R780" s="99"/>
      <c r="S780" s="96"/>
      <c r="T780" s="92"/>
      <c r="U780" s="93"/>
      <c r="V780" s="93"/>
      <c r="W780" s="93"/>
    </row>
    <row r="781">
      <c r="A781" s="31"/>
      <c r="B781" s="94"/>
      <c r="C781" s="94"/>
      <c r="D781" s="94"/>
      <c r="E781" s="94"/>
      <c r="F781" s="94"/>
      <c r="G781" s="100"/>
      <c r="H781" s="100"/>
      <c r="I781" s="101"/>
      <c r="J781" s="101"/>
      <c r="K781" s="96"/>
      <c r="L781" s="96"/>
      <c r="M781" s="96"/>
      <c r="N781" s="97"/>
      <c r="O781" s="97"/>
      <c r="P781" s="97"/>
      <c r="Q781" s="98"/>
      <c r="R781" s="99"/>
      <c r="S781" s="96"/>
      <c r="T781" s="92"/>
      <c r="U781" s="93"/>
      <c r="V781" s="93"/>
      <c r="W781" s="93"/>
    </row>
    <row r="782">
      <c r="A782" s="31"/>
      <c r="B782" s="94"/>
      <c r="C782" s="94"/>
      <c r="D782" s="94"/>
      <c r="E782" s="94"/>
      <c r="F782" s="94"/>
      <c r="G782" s="100"/>
      <c r="H782" s="100"/>
      <c r="I782" s="101"/>
      <c r="J782" s="101"/>
      <c r="K782" s="96"/>
      <c r="L782" s="96"/>
      <c r="M782" s="96"/>
      <c r="N782" s="97"/>
      <c r="O782" s="97"/>
      <c r="P782" s="97"/>
      <c r="Q782" s="98"/>
      <c r="R782" s="99"/>
      <c r="S782" s="96"/>
      <c r="T782" s="92"/>
      <c r="U782" s="93"/>
      <c r="V782" s="93"/>
      <c r="W782" s="93"/>
    </row>
    <row r="783">
      <c r="A783" s="31"/>
      <c r="B783" s="94"/>
      <c r="C783" s="94"/>
      <c r="D783" s="94"/>
      <c r="E783" s="94"/>
      <c r="F783" s="94"/>
      <c r="G783" s="100"/>
      <c r="H783" s="100"/>
      <c r="I783" s="101"/>
      <c r="J783" s="101"/>
      <c r="K783" s="96"/>
      <c r="L783" s="96"/>
      <c r="M783" s="96"/>
      <c r="N783" s="97"/>
      <c r="O783" s="97"/>
      <c r="P783" s="97"/>
      <c r="Q783" s="98"/>
      <c r="R783" s="99"/>
      <c r="S783" s="96"/>
      <c r="T783" s="92"/>
      <c r="U783" s="93"/>
      <c r="V783" s="93"/>
      <c r="W783" s="93"/>
    </row>
    <row r="784">
      <c r="A784" s="31"/>
      <c r="B784" s="94"/>
      <c r="C784" s="94"/>
      <c r="D784" s="94"/>
      <c r="E784" s="94"/>
      <c r="F784" s="94"/>
      <c r="G784" s="100"/>
      <c r="H784" s="100"/>
      <c r="I784" s="101"/>
      <c r="J784" s="101"/>
      <c r="K784" s="96"/>
      <c r="L784" s="96"/>
      <c r="M784" s="96"/>
      <c r="N784" s="97"/>
      <c r="O784" s="97"/>
      <c r="P784" s="97"/>
      <c r="Q784" s="98"/>
      <c r="R784" s="99"/>
      <c r="S784" s="96"/>
      <c r="T784" s="92"/>
      <c r="U784" s="93"/>
      <c r="V784" s="93"/>
      <c r="W784" s="93"/>
    </row>
    <row r="785">
      <c r="A785" s="31"/>
      <c r="B785" s="94"/>
      <c r="C785" s="94"/>
      <c r="D785" s="94"/>
      <c r="E785" s="94"/>
      <c r="F785" s="94"/>
      <c r="G785" s="100"/>
      <c r="H785" s="100"/>
      <c r="I785" s="101"/>
      <c r="J785" s="101"/>
      <c r="K785" s="96"/>
      <c r="L785" s="96"/>
      <c r="M785" s="96"/>
      <c r="N785" s="97"/>
      <c r="O785" s="97"/>
      <c r="P785" s="97"/>
      <c r="Q785" s="98"/>
      <c r="R785" s="99"/>
      <c r="S785" s="96"/>
      <c r="T785" s="92"/>
      <c r="U785" s="93"/>
      <c r="V785" s="93"/>
      <c r="W785" s="93"/>
    </row>
    <row r="786">
      <c r="A786" s="31"/>
      <c r="B786" s="94"/>
      <c r="C786" s="94"/>
      <c r="D786" s="94"/>
      <c r="E786" s="94"/>
      <c r="F786" s="94"/>
      <c r="G786" s="100"/>
      <c r="H786" s="100"/>
      <c r="I786" s="101"/>
      <c r="J786" s="101"/>
      <c r="K786" s="96"/>
      <c r="L786" s="96"/>
      <c r="M786" s="96"/>
      <c r="N786" s="97"/>
      <c r="O786" s="97"/>
      <c r="P786" s="97"/>
      <c r="Q786" s="98"/>
      <c r="R786" s="99"/>
      <c r="S786" s="96"/>
      <c r="T786" s="92"/>
      <c r="U786" s="93"/>
      <c r="V786" s="93"/>
      <c r="W786" s="93"/>
    </row>
    <row r="787">
      <c r="A787" s="31"/>
      <c r="B787" s="94"/>
      <c r="C787" s="94"/>
      <c r="D787" s="94"/>
      <c r="E787" s="94"/>
      <c r="F787" s="94"/>
      <c r="G787" s="100"/>
      <c r="H787" s="100"/>
      <c r="I787" s="101"/>
      <c r="J787" s="101"/>
      <c r="K787" s="96"/>
      <c r="L787" s="96"/>
      <c r="M787" s="96"/>
      <c r="N787" s="97"/>
      <c r="O787" s="97"/>
      <c r="P787" s="97"/>
      <c r="Q787" s="98"/>
      <c r="R787" s="99"/>
      <c r="S787" s="96"/>
      <c r="T787" s="92"/>
      <c r="U787" s="93"/>
      <c r="V787" s="93"/>
      <c r="W787" s="93"/>
    </row>
    <row r="788">
      <c r="A788" s="31"/>
      <c r="B788" s="94"/>
      <c r="C788" s="94"/>
      <c r="D788" s="94"/>
      <c r="E788" s="94"/>
      <c r="F788" s="94"/>
      <c r="G788" s="100"/>
      <c r="H788" s="100"/>
      <c r="I788" s="101"/>
      <c r="J788" s="101"/>
      <c r="K788" s="96"/>
      <c r="L788" s="96"/>
      <c r="M788" s="96"/>
      <c r="N788" s="97"/>
      <c r="O788" s="97"/>
      <c r="P788" s="97"/>
      <c r="Q788" s="98"/>
      <c r="R788" s="99"/>
      <c r="S788" s="96"/>
      <c r="T788" s="92"/>
      <c r="U788" s="93"/>
      <c r="V788" s="93"/>
      <c r="W788" s="93"/>
    </row>
    <row r="789">
      <c r="A789" s="31"/>
      <c r="B789" s="94"/>
      <c r="C789" s="94"/>
      <c r="D789" s="94"/>
      <c r="E789" s="94"/>
      <c r="F789" s="94"/>
      <c r="G789" s="100"/>
      <c r="H789" s="100"/>
      <c r="I789" s="101"/>
      <c r="J789" s="101"/>
      <c r="K789" s="96"/>
      <c r="L789" s="96"/>
      <c r="M789" s="96"/>
      <c r="N789" s="97"/>
      <c r="O789" s="97"/>
      <c r="P789" s="97"/>
      <c r="Q789" s="98"/>
      <c r="R789" s="99"/>
      <c r="S789" s="96"/>
      <c r="T789" s="92"/>
      <c r="U789" s="93"/>
      <c r="V789" s="93"/>
      <c r="W789" s="93"/>
    </row>
    <row r="790">
      <c r="A790" s="31"/>
      <c r="B790" s="94"/>
      <c r="C790" s="94"/>
      <c r="D790" s="94"/>
      <c r="E790" s="94"/>
      <c r="F790" s="94"/>
      <c r="G790" s="100"/>
      <c r="H790" s="100"/>
      <c r="I790" s="101"/>
      <c r="J790" s="101"/>
      <c r="K790" s="96"/>
      <c r="L790" s="96"/>
      <c r="M790" s="96"/>
      <c r="N790" s="97"/>
      <c r="O790" s="97"/>
      <c r="P790" s="97"/>
      <c r="Q790" s="98"/>
      <c r="R790" s="99"/>
      <c r="S790" s="96"/>
      <c r="T790" s="92"/>
      <c r="U790" s="93"/>
      <c r="V790" s="93"/>
      <c r="W790" s="93"/>
    </row>
    <row r="791">
      <c r="A791" s="31"/>
      <c r="B791" s="94"/>
      <c r="C791" s="94"/>
      <c r="D791" s="94"/>
      <c r="E791" s="94"/>
      <c r="F791" s="94"/>
      <c r="G791" s="100"/>
      <c r="H791" s="100"/>
      <c r="I791" s="101"/>
      <c r="J791" s="101"/>
      <c r="K791" s="96"/>
      <c r="L791" s="96"/>
      <c r="M791" s="96"/>
      <c r="N791" s="97"/>
      <c r="O791" s="97"/>
      <c r="P791" s="97"/>
      <c r="Q791" s="98"/>
      <c r="R791" s="99"/>
      <c r="S791" s="96"/>
      <c r="T791" s="92"/>
      <c r="U791" s="93"/>
      <c r="V791" s="93"/>
      <c r="W791" s="93"/>
    </row>
    <row r="792">
      <c r="A792" s="31"/>
      <c r="B792" s="94"/>
      <c r="C792" s="94"/>
      <c r="D792" s="94"/>
      <c r="E792" s="94"/>
      <c r="F792" s="94"/>
      <c r="G792" s="100"/>
      <c r="H792" s="100"/>
      <c r="I792" s="101"/>
      <c r="J792" s="101"/>
      <c r="K792" s="96"/>
      <c r="L792" s="96"/>
      <c r="M792" s="96"/>
      <c r="N792" s="97"/>
      <c r="O792" s="97"/>
      <c r="P792" s="97"/>
      <c r="Q792" s="98"/>
      <c r="R792" s="99"/>
      <c r="S792" s="96"/>
      <c r="T792" s="92"/>
      <c r="U792" s="93"/>
      <c r="V792" s="93"/>
      <c r="W792" s="93"/>
    </row>
    <row r="793">
      <c r="A793" s="31"/>
      <c r="B793" s="94"/>
      <c r="C793" s="94"/>
      <c r="D793" s="94"/>
      <c r="E793" s="94"/>
      <c r="F793" s="94"/>
      <c r="G793" s="100"/>
      <c r="H793" s="100"/>
      <c r="I793" s="101"/>
      <c r="J793" s="101"/>
      <c r="K793" s="96"/>
      <c r="L793" s="96"/>
      <c r="M793" s="96"/>
      <c r="N793" s="97"/>
      <c r="O793" s="97"/>
      <c r="P793" s="97"/>
      <c r="Q793" s="98"/>
      <c r="R793" s="99"/>
      <c r="S793" s="96"/>
      <c r="T793" s="92"/>
      <c r="U793" s="93"/>
      <c r="V793" s="93"/>
      <c r="W793" s="93"/>
    </row>
    <row r="794">
      <c r="A794" s="31"/>
      <c r="B794" s="94"/>
      <c r="C794" s="94"/>
      <c r="D794" s="94"/>
      <c r="E794" s="94"/>
      <c r="F794" s="94"/>
      <c r="G794" s="100"/>
      <c r="H794" s="100"/>
      <c r="I794" s="101"/>
      <c r="J794" s="101"/>
      <c r="K794" s="96"/>
      <c r="L794" s="96"/>
      <c r="M794" s="96"/>
      <c r="N794" s="97"/>
      <c r="O794" s="97"/>
      <c r="P794" s="97"/>
      <c r="Q794" s="98"/>
      <c r="R794" s="99"/>
      <c r="S794" s="96"/>
      <c r="T794" s="92"/>
      <c r="U794" s="93"/>
      <c r="V794" s="93"/>
      <c r="W794" s="93"/>
    </row>
    <row r="795">
      <c r="A795" s="31"/>
      <c r="B795" s="94"/>
      <c r="C795" s="94"/>
      <c r="D795" s="94"/>
      <c r="E795" s="94"/>
      <c r="F795" s="94"/>
      <c r="G795" s="100"/>
      <c r="H795" s="100"/>
      <c r="I795" s="101"/>
      <c r="J795" s="101"/>
      <c r="K795" s="96"/>
      <c r="L795" s="96"/>
      <c r="M795" s="96"/>
      <c r="N795" s="97"/>
      <c r="O795" s="97"/>
      <c r="P795" s="97"/>
      <c r="Q795" s="98"/>
      <c r="R795" s="99"/>
      <c r="S795" s="96"/>
      <c r="T795" s="92"/>
      <c r="U795" s="93"/>
      <c r="V795" s="93"/>
      <c r="W795" s="93"/>
    </row>
    <row r="796">
      <c r="A796" s="31"/>
      <c r="B796" s="94"/>
      <c r="C796" s="94"/>
      <c r="D796" s="94"/>
      <c r="E796" s="94"/>
      <c r="F796" s="94"/>
      <c r="G796" s="100"/>
      <c r="H796" s="100"/>
      <c r="I796" s="101"/>
      <c r="J796" s="101"/>
      <c r="K796" s="96"/>
      <c r="L796" s="96"/>
      <c r="M796" s="96"/>
      <c r="N796" s="97"/>
      <c r="O796" s="97"/>
      <c r="P796" s="97"/>
      <c r="Q796" s="98"/>
      <c r="R796" s="99"/>
      <c r="S796" s="96"/>
      <c r="T796" s="92"/>
      <c r="U796" s="93"/>
      <c r="V796" s="93"/>
      <c r="W796" s="93"/>
    </row>
    <row r="797">
      <c r="A797" s="31"/>
      <c r="B797" s="94"/>
      <c r="C797" s="94"/>
      <c r="D797" s="94"/>
      <c r="E797" s="94"/>
      <c r="F797" s="94"/>
      <c r="G797" s="100"/>
      <c r="H797" s="100"/>
      <c r="I797" s="101"/>
      <c r="J797" s="101"/>
      <c r="K797" s="96"/>
      <c r="L797" s="96"/>
      <c r="M797" s="96"/>
      <c r="N797" s="97"/>
      <c r="O797" s="97"/>
      <c r="P797" s="97"/>
      <c r="Q797" s="98"/>
      <c r="R797" s="99"/>
      <c r="S797" s="96"/>
      <c r="T797" s="92"/>
      <c r="U797" s="93"/>
      <c r="V797" s="93"/>
      <c r="W797" s="93"/>
    </row>
    <row r="798">
      <c r="A798" s="31"/>
      <c r="B798" s="94"/>
      <c r="C798" s="94"/>
      <c r="D798" s="94"/>
      <c r="E798" s="94"/>
      <c r="F798" s="94"/>
      <c r="G798" s="100"/>
      <c r="H798" s="100"/>
      <c r="I798" s="101"/>
      <c r="J798" s="101"/>
      <c r="K798" s="96"/>
      <c r="L798" s="96"/>
      <c r="M798" s="96"/>
      <c r="N798" s="97"/>
      <c r="O798" s="97"/>
      <c r="P798" s="97"/>
      <c r="Q798" s="98"/>
      <c r="R798" s="99"/>
      <c r="S798" s="96"/>
      <c r="T798" s="92"/>
      <c r="U798" s="93"/>
      <c r="V798" s="93"/>
      <c r="W798" s="93"/>
    </row>
    <row r="799">
      <c r="A799" s="31"/>
      <c r="B799" s="94"/>
      <c r="C799" s="94"/>
      <c r="D799" s="94"/>
      <c r="E799" s="94"/>
      <c r="F799" s="94"/>
      <c r="G799" s="100"/>
      <c r="H799" s="100"/>
      <c r="I799" s="101"/>
      <c r="J799" s="101"/>
      <c r="K799" s="96"/>
      <c r="L799" s="96"/>
      <c r="M799" s="96"/>
      <c r="N799" s="97"/>
      <c r="O799" s="97"/>
      <c r="P799" s="97"/>
      <c r="Q799" s="98"/>
      <c r="R799" s="99"/>
      <c r="S799" s="96"/>
      <c r="T799" s="92"/>
      <c r="U799" s="93"/>
      <c r="V799" s="93"/>
      <c r="W799" s="93"/>
    </row>
    <row r="800">
      <c r="A800" s="31"/>
      <c r="B800" s="94"/>
      <c r="C800" s="94"/>
      <c r="D800" s="94"/>
      <c r="E800" s="94"/>
      <c r="F800" s="94"/>
      <c r="G800" s="100"/>
      <c r="H800" s="100"/>
      <c r="I800" s="101"/>
      <c r="J800" s="101"/>
      <c r="K800" s="96"/>
      <c r="L800" s="96"/>
      <c r="M800" s="96"/>
      <c r="N800" s="97"/>
      <c r="O800" s="97"/>
      <c r="P800" s="97"/>
      <c r="Q800" s="98"/>
      <c r="R800" s="99"/>
      <c r="S800" s="96"/>
      <c r="T800" s="92"/>
      <c r="U800" s="93"/>
      <c r="V800" s="93"/>
      <c r="W800" s="93"/>
    </row>
    <row r="801">
      <c r="A801" s="31"/>
      <c r="B801" s="94"/>
      <c r="C801" s="94"/>
      <c r="D801" s="94"/>
      <c r="E801" s="94"/>
      <c r="F801" s="94"/>
      <c r="G801" s="100"/>
      <c r="H801" s="100"/>
      <c r="I801" s="101"/>
      <c r="J801" s="101"/>
      <c r="K801" s="96"/>
      <c r="L801" s="96"/>
      <c r="M801" s="96"/>
      <c r="N801" s="97"/>
      <c r="O801" s="97"/>
      <c r="P801" s="97"/>
      <c r="Q801" s="98"/>
      <c r="R801" s="99"/>
      <c r="S801" s="96"/>
      <c r="T801" s="92"/>
      <c r="U801" s="93"/>
      <c r="V801" s="93"/>
      <c r="W801" s="93"/>
    </row>
    <row r="802">
      <c r="A802" s="31"/>
      <c r="B802" s="94"/>
      <c r="C802" s="94"/>
      <c r="D802" s="94"/>
      <c r="E802" s="94"/>
      <c r="F802" s="94"/>
      <c r="G802" s="100"/>
      <c r="H802" s="100"/>
      <c r="I802" s="101"/>
      <c r="J802" s="101"/>
      <c r="K802" s="96"/>
      <c r="L802" s="96"/>
      <c r="M802" s="96"/>
      <c r="N802" s="97"/>
      <c r="O802" s="97"/>
      <c r="P802" s="97"/>
      <c r="Q802" s="98"/>
      <c r="R802" s="99"/>
      <c r="S802" s="96"/>
      <c r="T802" s="92"/>
      <c r="U802" s="93"/>
      <c r="V802" s="93"/>
      <c r="W802" s="93"/>
    </row>
    <row r="803">
      <c r="A803" s="31"/>
      <c r="B803" s="94"/>
      <c r="C803" s="94"/>
      <c r="D803" s="94"/>
      <c r="E803" s="94"/>
      <c r="F803" s="94"/>
      <c r="G803" s="100"/>
      <c r="H803" s="100"/>
      <c r="I803" s="101"/>
      <c r="J803" s="101"/>
      <c r="K803" s="96"/>
      <c r="L803" s="96"/>
      <c r="M803" s="96"/>
      <c r="N803" s="97"/>
      <c r="O803" s="97"/>
      <c r="P803" s="97"/>
      <c r="Q803" s="98"/>
      <c r="R803" s="99"/>
      <c r="S803" s="96"/>
      <c r="T803" s="92"/>
      <c r="U803" s="93"/>
      <c r="V803" s="93"/>
      <c r="W803" s="93"/>
    </row>
    <row r="804">
      <c r="A804" s="31"/>
      <c r="B804" s="94"/>
      <c r="C804" s="94"/>
      <c r="D804" s="94"/>
      <c r="E804" s="94"/>
      <c r="F804" s="94"/>
      <c r="G804" s="100"/>
      <c r="H804" s="100"/>
      <c r="I804" s="101"/>
      <c r="J804" s="101"/>
      <c r="K804" s="96"/>
      <c r="L804" s="96"/>
      <c r="M804" s="96"/>
      <c r="N804" s="97"/>
      <c r="O804" s="97"/>
      <c r="P804" s="97"/>
      <c r="Q804" s="98"/>
      <c r="R804" s="99"/>
      <c r="S804" s="96"/>
      <c r="T804" s="92"/>
      <c r="U804" s="93"/>
      <c r="V804" s="93"/>
      <c r="W804" s="93"/>
    </row>
    <row r="805">
      <c r="A805" s="31"/>
      <c r="B805" s="94"/>
      <c r="C805" s="94"/>
      <c r="D805" s="94"/>
      <c r="E805" s="94"/>
      <c r="F805" s="94"/>
      <c r="G805" s="100"/>
      <c r="H805" s="100"/>
      <c r="I805" s="101"/>
      <c r="J805" s="101"/>
      <c r="K805" s="96"/>
      <c r="L805" s="96"/>
      <c r="M805" s="96"/>
      <c r="N805" s="97"/>
      <c r="O805" s="97"/>
      <c r="P805" s="97"/>
      <c r="Q805" s="98"/>
      <c r="R805" s="99"/>
      <c r="S805" s="96"/>
      <c r="T805" s="92"/>
      <c r="U805" s="93"/>
      <c r="V805" s="93"/>
      <c r="W805" s="93"/>
    </row>
    <row r="806">
      <c r="A806" s="31"/>
      <c r="B806" s="94"/>
      <c r="C806" s="94"/>
      <c r="D806" s="94"/>
      <c r="E806" s="94"/>
      <c r="F806" s="94"/>
      <c r="G806" s="100"/>
      <c r="H806" s="100"/>
      <c r="I806" s="101"/>
      <c r="J806" s="101"/>
      <c r="K806" s="96"/>
      <c r="L806" s="96"/>
      <c r="M806" s="96"/>
      <c r="N806" s="97"/>
      <c r="O806" s="97"/>
      <c r="P806" s="97"/>
      <c r="Q806" s="98"/>
      <c r="R806" s="99"/>
      <c r="S806" s="96"/>
      <c r="T806" s="92"/>
      <c r="U806" s="93"/>
      <c r="V806" s="93"/>
      <c r="W806" s="93"/>
    </row>
    <row r="807">
      <c r="A807" s="31"/>
      <c r="B807" s="94"/>
      <c r="C807" s="94"/>
      <c r="D807" s="94"/>
      <c r="E807" s="94"/>
      <c r="F807" s="94"/>
      <c r="G807" s="100"/>
      <c r="H807" s="100"/>
      <c r="I807" s="101"/>
      <c r="J807" s="101"/>
      <c r="K807" s="96"/>
      <c r="L807" s="96"/>
      <c r="M807" s="96"/>
      <c r="N807" s="97"/>
      <c r="O807" s="97"/>
      <c r="P807" s="97"/>
      <c r="Q807" s="98"/>
      <c r="R807" s="99"/>
      <c r="S807" s="96"/>
      <c r="T807" s="92"/>
      <c r="U807" s="93"/>
      <c r="V807" s="93"/>
      <c r="W807" s="93"/>
    </row>
    <row r="808">
      <c r="A808" s="31"/>
      <c r="B808" s="94"/>
      <c r="C808" s="94"/>
      <c r="D808" s="94"/>
      <c r="E808" s="94"/>
      <c r="F808" s="94"/>
      <c r="G808" s="100"/>
      <c r="H808" s="100"/>
      <c r="I808" s="101"/>
      <c r="J808" s="101"/>
      <c r="K808" s="96"/>
      <c r="L808" s="96"/>
      <c r="M808" s="96"/>
      <c r="N808" s="97"/>
      <c r="O808" s="97"/>
      <c r="P808" s="97"/>
      <c r="Q808" s="98"/>
      <c r="R808" s="99"/>
      <c r="S808" s="96"/>
      <c r="T808" s="92"/>
      <c r="U808" s="93"/>
      <c r="V808" s="93"/>
      <c r="W808" s="93"/>
    </row>
    <row r="809">
      <c r="A809" s="31"/>
      <c r="B809" s="94"/>
      <c r="C809" s="94"/>
      <c r="D809" s="94"/>
      <c r="E809" s="94"/>
      <c r="F809" s="94"/>
      <c r="G809" s="100"/>
      <c r="H809" s="100"/>
      <c r="I809" s="101"/>
      <c r="J809" s="101"/>
      <c r="K809" s="96"/>
      <c r="L809" s="96"/>
      <c r="M809" s="96"/>
      <c r="N809" s="97"/>
      <c r="O809" s="97"/>
      <c r="P809" s="97"/>
      <c r="Q809" s="98"/>
      <c r="R809" s="99"/>
      <c r="S809" s="96"/>
      <c r="T809" s="92"/>
      <c r="U809" s="93"/>
      <c r="V809" s="93"/>
      <c r="W809" s="93"/>
    </row>
    <row r="810">
      <c r="A810" s="31"/>
      <c r="B810" s="94"/>
      <c r="C810" s="94"/>
      <c r="D810" s="94"/>
      <c r="E810" s="94"/>
      <c r="F810" s="94"/>
      <c r="G810" s="100"/>
      <c r="H810" s="100"/>
      <c r="I810" s="101"/>
      <c r="J810" s="101"/>
      <c r="K810" s="96"/>
      <c r="L810" s="96"/>
      <c r="M810" s="96"/>
      <c r="N810" s="97"/>
      <c r="O810" s="97"/>
      <c r="P810" s="97"/>
      <c r="Q810" s="98"/>
      <c r="R810" s="99"/>
      <c r="S810" s="96"/>
      <c r="T810" s="92"/>
      <c r="U810" s="93"/>
      <c r="V810" s="93"/>
      <c r="W810" s="93"/>
    </row>
    <row r="811">
      <c r="A811" s="31"/>
      <c r="B811" s="94"/>
      <c r="C811" s="94"/>
      <c r="D811" s="94"/>
      <c r="E811" s="94"/>
      <c r="F811" s="94"/>
      <c r="G811" s="100"/>
      <c r="H811" s="100"/>
      <c r="I811" s="101"/>
      <c r="J811" s="101"/>
      <c r="K811" s="96"/>
      <c r="L811" s="96"/>
      <c r="M811" s="96"/>
      <c r="N811" s="97"/>
      <c r="O811" s="97"/>
      <c r="P811" s="97"/>
      <c r="Q811" s="98"/>
      <c r="R811" s="99"/>
      <c r="S811" s="96"/>
      <c r="T811" s="92"/>
      <c r="U811" s="93"/>
      <c r="V811" s="93"/>
      <c r="W811" s="93"/>
    </row>
    <row r="812">
      <c r="A812" s="31"/>
      <c r="B812" s="94"/>
      <c r="C812" s="94"/>
      <c r="D812" s="94"/>
      <c r="E812" s="94"/>
      <c r="F812" s="94"/>
      <c r="G812" s="100"/>
      <c r="H812" s="100"/>
      <c r="I812" s="101"/>
      <c r="J812" s="101"/>
      <c r="K812" s="96"/>
      <c r="L812" s="96"/>
      <c r="M812" s="96"/>
      <c r="N812" s="97"/>
      <c r="O812" s="97"/>
      <c r="P812" s="97"/>
      <c r="Q812" s="98"/>
      <c r="R812" s="99"/>
      <c r="S812" s="96"/>
      <c r="T812" s="92"/>
      <c r="U812" s="93"/>
      <c r="V812" s="93"/>
      <c r="W812" s="93"/>
    </row>
    <row r="813">
      <c r="A813" s="31"/>
      <c r="B813" s="94"/>
      <c r="C813" s="94"/>
      <c r="D813" s="94"/>
      <c r="E813" s="94"/>
      <c r="F813" s="94"/>
      <c r="G813" s="100"/>
      <c r="H813" s="100"/>
      <c r="I813" s="101"/>
      <c r="J813" s="101"/>
      <c r="K813" s="96"/>
      <c r="L813" s="96"/>
      <c r="M813" s="96"/>
      <c r="N813" s="97"/>
      <c r="O813" s="97"/>
      <c r="P813" s="97"/>
      <c r="Q813" s="98"/>
      <c r="R813" s="99"/>
      <c r="S813" s="96"/>
      <c r="T813" s="92"/>
      <c r="U813" s="93"/>
      <c r="V813" s="93"/>
      <c r="W813" s="93"/>
    </row>
    <row r="814">
      <c r="A814" s="31"/>
      <c r="B814" s="94"/>
      <c r="C814" s="94"/>
      <c r="D814" s="94"/>
      <c r="E814" s="94"/>
      <c r="F814" s="94"/>
      <c r="G814" s="100"/>
      <c r="H814" s="100"/>
      <c r="I814" s="101"/>
      <c r="J814" s="101"/>
      <c r="K814" s="96"/>
      <c r="L814" s="96"/>
      <c r="M814" s="96"/>
      <c r="N814" s="97"/>
      <c r="O814" s="97"/>
      <c r="P814" s="97"/>
      <c r="Q814" s="98"/>
      <c r="R814" s="99"/>
      <c r="S814" s="96"/>
      <c r="T814" s="92"/>
      <c r="U814" s="93"/>
      <c r="V814" s="93"/>
      <c r="W814" s="93"/>
    </row>
    <row r="815">
      <c r="A815" s="31"/>
      <c r="B815" s="94"/>
      <c r="C815" s="94"/>
      <c r="D815" s="94"/>
      <c r="E815" s="94"/>
      <c r="F815" s="94"/>
      <c r="G815" s="100"/>
      <c r="H815" s="100"/>
      <c r="I815" s="101"/>
      <c r="J815" s="101"/>
      <c r="K815" s="96"/>
      <c r="L815" s="96"/>
      <c r="M815" s="96"/>
      <c r="N815" s="97"/>
      <c r="O815" s="97"/>
      <c r="P815" s="97"/>
      <c r="Q815" s="98"/>
      <c r="R815" s="99"/>
      <c r="S815" s="96"/>
      <c r="T815" s="92"/>
      <c r="U815" s="93"/>
      <c r="V815" s="93"/>
      <c r="W815" s="93"/>
    </row>
    <row r="816">
      <c r="A816" s="31"/>
      <c r="B816" s="94"/>
      <c r="C816" s="94"/>
      <c r="D816" s="94"/>
      <c r="E816" s="94"/>
      <c r="F816" s="94"/>
      <c r="G816" s="100"/>
      <c r="H816" s="100"/>
      <c r="I816" s="101"/>
      <c r="J816" s="101"/>
      <c r="K816" s="96"/>
      <c r="L816" s="96"/>
      <c r="M816" s="96"/>
      <c r="N816" s="97"/>
      <c r="O816" s="97"/>
      <c r="P816" s="97"/>
      <c r="Q816" s="98"/>
      <c r="R816" s="99"/>
      <c r="S816" s="96"/>
      <c r="T816" s="92"/>
      <c r="U816" s="93"/>
      <c r="V816" s="93"/>
      <c r="W816" s="93"/>
    </row>
  </sheetData>
  <customSheetViews>
    <customSheetView guid="{E01B5294-32BB-405E-BA26-66CE7662C8A1}" filter="1" showAutoFilter="1">
      <autoFilter ref="$C$2:$R$102">
        <filterColumn colId="3">
          <filters>
            <filter val="#REF!"/>
          </filters>
        </filterColumn>
        <sortState ref="C2:R102">
          <sortCondition ref="L2:L102"/>
        </sortState>
      </autoFilter>
    </customSheetView>
  </customSheetViews>
  <mergeCells count="10">
    <mergeCell ref="G126:M126"/>
    <mergeCell ref="G127:M127"/>
    <mergeCell ref="B4:B54"/>
    <mergeCell ref="D53:M53"/>
    <mergeCell ref="B57:B105"/>
    <mergeCell ref="D104:M104"/>
    <mergeCell ref="B109:B121"/>
    <mergeCell ref="B124:B129"/>
    <mergeCell ref="G125:M125"/>
    <mergeCell ref="G128:M128"/>
  </mergeCells>
  <conditionalFormatting sqref="K4:L52 K54:L57 K64:L102 K109:L109 K124:L124">
    <cfRule type="cellIs" dxfId="0" priority="1" operator="equal">
      <formula>0</formula>
    </cfRule>
  </conditionalFormatting>
  <conditionalFormatting sqref="A1:A816">
    <cfRule type="containsText" dxfId="1" priority="2" operator="containsText" text="x">
      <formula>NOT(ISERROR(SEARCH(("x"),(A1))))</formula>
    </cfRule>
  </conditionalFormatting>
  <conditionalFormatting sqref="M1 N1:P816 Q1:R57 S1:S816 M3:M52 F5:F8 I5 J5:J8 K5:K9 C6 E6:E8 H6:H8 M54:M102 F58:F61 I58 J58:J61 K58:K62 C59 E59:E61 H59:H61 Q62 Q64:R816 M105:M124 M129:M816">
    <cfRule type="cellIs" dxfId="2" priority="3" operator="equal">
      <formula>"r"</formula>
    </cfRule>
  </conditionalFormatting>
  <conditionalFormatting sqref="M1 N1:P816 Q1:R57 S1:S816 M3:M52 F5:F8 I5 J5:J8 K5:K9 C6 E6:E8 H6:H8 M54:M102 F58:F61 I58 J58:J61 K58:K62 C59 E59:E61 H59:H61 Q62 Q64:R816 M105:M124 M129:M816">
    <cfRule type="cellIs" dxfId="3" priority="4" operator="equal">
      <formula>"y"</formula>
    </cfRule>
  </conditionalFormatting>
  <conditionalFormatting sqref="M1 N1:P816 Q1:R57 S1:S816 M3:M52 F5:F8 I5 J5:J8 K5:K9 C6 E6:E8 H6:H8 M54:M102 F58:F61 I58 J58:J61 K58:K62 C59 E59:E61 H59:H61 Q62 Q64:R816 M105:M124 M129:M816">
    <cfRule type="cellIs" dxfId="4" priority="5" operator="equal">
      <formula>"g"</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
  </cols>
  <sheetData>
    <row r="2">
      <c r="B2" s="206" t="str">
        <f>IFERROR(__xludf.DUMMYFUNCTION("IMPORTRANGE(""1JoUni6gITBqaerb-aI4EfOJUA_Rb7kMf7Elhe1RBbh4"",""b2:av500"")"),"#REF!")</f>
        <v>#REF!</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7.29" defaultRowHeight="15.0"/>
  <cols>
    <col customWidth="1" min="1" max="1" width="33.29"/>
    <col customWidth="1" min="2" max="2" width="7.43"/>
    <col customWidth="1" min="3" max="3" width="16.86"/>
    <col customWidth="1" min="4" max="5" width="9.43"/>
    <col customWidth="1" min="6" max="6" width="16.43"/>
    <col customWidth="1" min="7" max="10" width="8.71"/>
    <col customWidth="1" min="11" max="12" width="11.86"/>
    <col customWidth="1" min="13" max="13" width="32.57"/>
    <col customWidth="1" min="14" max="14" width="1.86"/>
    <col customWidth="1" min="15" max="41" width="3.0"/>
  </cols>
  <sheetData>
    <row r="1" hidden="1">
      <c r="A1" s="207"/>
      <c r="B1" s="208"/>
      <c r="C1" s="207"/>
      <c r="D1" s="208"/>
      <c r="E1" s="209"/>
      <c r="F1" s="207"/>
      <c r="G1" s="210"/>
      <c r="H1" s="210"/>
      <c r="I1" s="210"/>
      <c r="J1" s="210"/>
      <c r="K1" s="210"/>
      <c r="L1" s="210"/>
      <c r="M1" s="210"/>
      <c r="N1" s="211"/>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row>
    <row r="2">
      <c r="B2" s="213"/>
      <c r="D2" s="214"/>
      <c r="N2" s="215"/>
      <c r="O2" s="216">
        <v>43480.0</v>
      </c>
      <c r="P2" s="216">
        <f t="shared" ref="P2:AN2" si="1">O2+14</f>
        <v>43494</v>
      </c>
      <c r="Q2" s="216">
        <f t="shared" si="1"/>
        <v>43508</v>
      </c>
      <c r="R2" s="216">
        <f t="shared" si="1"/>
        <v>43522</v>
      </c>
      <c r="S2" s="216">
        <f t="shared" si="1"/>
        <v>43536</v>
      </c>
      <c r="T2" s="216">
        <f t="shared" si="1"/>
        <v>43550</v>
      </c>
      <c r="U2" s="216">
        <f t="shared" si="1"/>
        <v>43564</v>
      </c>
      <c r="V2" s="216">
        <f t="shared" si="1"/>
        <v>43578</v>
      </c>
      <c r="W2" s="216">
        <f t="shared" si="1"/>
        <v>43592</v>
      </c>
      <c r="X2" s="216">
        <f t="shared" si="1"/>
        <v>43606</v>
      </c>
      <c r="Y2" s="216">
        <f t="shared" si="1"/>
        <v>43620</v>
      </c>
      <c r="Z2" s="216">
        <f t="shared" si="1"/>
        <v>43634</v>
      </c>
      <c r="AA2" s="216">
        <f t="shared" si="1"/>
        <v>43648</v>
      </c>
      <c r="AB2" s="216">
        <f t="shared" si="1"/>
        <v>43662</v>
      </c>
      <c r="AC2" s="216">
        <f t="shared" si="1"/>
        <v>43676</v>
      </c>
      <c r="AD2" s="216">
        <f t="shared" si="1"/>
        <v>43690</v>
      </c>
      <c r="AE2" s="216">
        <f t="shared" si="1"/>
        <v>43704</v>
      </c>
      <c r="AF2" s="216">
        <f t="shared" si="1"/>
        <v>43718</v>
      </c>
      <c r="AG2" s="216">
        <f t="shared" si="1"/>
        <v>43732</v>
      </c>
      <c r="AH2" s="216">
        <f t="shared" si="1"/>
        <v>43746</v>
      </c>
      <c r="AI2" s="216">
        <f t="shared" si="1"/>
        <v>43760</v>
      </c>
      <c r="AJ2" s="216">
        <f t="shared" si="1"/>
        <v>43774</v>
      </c>
      <c r="AK2" s="216">
        <f t="shared" si="1"/>
        <v>43788</v>
      </c>
      <c r="AL2" s="216">
        <f t="shared" si="1"/>
        <v>43802</v>
      </c>
      <c r="AM2" s="216">
        <f t="shared" si="1"/>
        <v>43816</v>
      </c>
      <c r="AN2" s="216">
        <f t="shared" si="1"/>
        <v>43830</v>
      </c>
      <c r="AO2" s="216"/>
    </row>
    <row r="3">
      <c r="A3" s="217" t="s">
        <v>221</v>
      </c>
      <c r="B3" s="218" t="s">
        <v>222</v>
      </c>
      <c r="C3" s="218" t="s">
        <v>223</v>
      </c>
      <c r="D3" s="218" t="s">
        <v>224</v>
      </c>
      <c r="E3" s="218" t="s">
        <v>225</v>
      </c>
      <c r="F3" s="219" t="s">
        <v>226</v>
      </c>
      <c r="G3" s="219" t="s">
        <v>132</v>
      </c>
      <c r="H3" s="219" t="s">
        <v>227</v>
      </c>
      <c r="I3" s="219" t="s">
        <v>228</v>
      </c>
      <c r="J3" s="219" t="s">
        <v>229</v>
      </c>
      <c r="K3" s="219" t="s">
        <v>230</v>
      </c>
      <c r="L3" s="219" t="s">
        <v>231</v>
      </c>
      <c r="M3" s="220" t="s">
        <v>232</v>
      </c>
      <c r="N3" s="221"/>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16"/>
    </row>
    <row r="4" ht="12.75" hidden="1" customHeight="1">
      <c r="A4" s="223"/>
      <c r="B4" s="224"/>
      <c r="C4" s="224"/>
      <c r="D4" s="225"/>
      <c r="E4" s="226"/>
      <c r="F4" s="227"/>
      <c r="G4" s="225"/>
      <c r="H4" s="225"/>
      <c r="I4" s="225"/>
      <c r="J4" s="225"/>
      <c r="K4" s="225"/>
      <c r="L4" s="225"/>
      <c r="M4" s="225"/>
      <c r="N4" s="228"/>
      <c r="O4" s="229"/>
      <c r="P4" s="229"/>
      <c r="Q4" s="229"/>
      <c r="R4" s="229"/>
      <c r="S4" s="229"/>
      <c r="T4" s="229"/>
      <c r="U4" s="229"/>
      <c r="V4" s="229"/>
      <c r="W4" s="229"/>
      <c r="X4" s="229"/>
      <c r="Y4" s="229"/>
      <c r="Z4" s="229"/>
      <c r="AA4" s="229"/>
      <c r="AB4" s="229"/>
      <c r="AC4" s="229"/>
      <c r="AD4" s="229"/>
      <c r="AE4" s="229"/>
      <c r="AF4" s="229"/>
      <c r="AG4" s="229"/>
      <c r="AH4" s="229"/>
      <c r="AI4" s="229"/>
      <c r="AJ4" s="229"/>
      <c r="AK4" s="229"/>
      <c r="AL4" s="229"/>
      <c r="AM4" s="229"/>
      <c r="AN4" s="229"/>
      <c r="AO4" s="229"/>
    </row>
    <row r="5" ht="27.75" customHeight="1">
      <c r="A5" s="230" t="s">
        <v>233</v>
      </c>
      <c r="B5" s="231">
        <f>(G5-D5)</f>
        <v>354</v>
      </c>
      <c r="C5" s="231" t="s">
        <v>234</v>
      </c>
      <c r="D5" s="232">
        <v>44198.0</v>
      </c>
      <c r="E5" s="232">
        <v>44530.0</v>
      </c>
      <c r="F5" s="232">
        <v>44545.0</v>
      </c>
      <c r="G5" s="232">
        <v>44552.0</v>
      </c>
      <c r="H5" s="231">
        <f>(E5-D5)/I5</f>
        <v>66.4</v>
      </c>
      <c r="I5" s="231">
        <v>5.0</v>
      </c>
      <c r="J5" s="231">
        <f>E5-D5</f>
        <v>332</v>
      </c>
      <c r="K5" s="231" t="s">
        <v>235</v>
      </c>
      <c r="L5" s="231" t="s">
        <v>235</v>
      </c>
      <c r="M5" s="233" t="s">
        <v>236</v>
      </c>
      <c r="N5" s="234"/>
      <c r="O5" s="235"/>
      <c r="P5" s="235"/>
      <c r="Q5" s="235"/>
      <c r="R5" s="235"/>
      <c r="S5" s="235"/>
      <c r="T5" s="235"/>
      <c r="U5" s="236"/>
      <c r="V5" s="236"/>
      <c r="W5" s="236"/>
      <c r="X5" s="236"/>
      <c r="Y5" s="237"/>
      <c r="Z5" s="237"/>
      <c r="AA5" s="238"/>
      <c r="AB5" s="238"/>
      <c r="AC5" s="238"/>
      <c r="AD5" s="238"/>
      <c r="AE5" s="238"/>
      <c r="AF5" s="238"/>
      <c r="AG5" s="238"/>
      <c r="AH5" s="239"/>
      <c r="AI5" s="239"/>
      <c r="AJ5" s="239"/>
      <c r="AK5" s="239"/>
      <c r="AL5" s="234"/>
      <c r="AM5" s="234"/>
      <c r="AN5" s="234"/>
      <c r="AO5" s="234"/>
    </row>
    <row r="6" ht="12.75" hidden="1" customHeight="1">
      <c r="A6" s="223"/>
      <c r="B6" s="224"/>
      <c r="C6" s="224"/>
      <c r="D6" s="225"/>
      <c r="E6" s="226"/>
      <c r="F6" s="227"/>
      <c r="G6" s="225"/>
      <c r="H6" s="225"/>
      <c r="I6" s="225"/>
      <c r="J6" s="225"/>
      <c r="K6" s="225"/>
      <c r="L6" s="225"/>
      <c r="M6" s="225"/>
      <c r="N6" s="228"/>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29"/>
      <c r="AO6" s="229"/>
    </row>
    <row r="7" ht="12.75" hidden="1" customHeight="1">
      <c r="A7" s="223"/>
      <c r="B7" s="224"/>
      <c r="C7" s="224"/>
      <c r="D7" s="225"/>
      <c r="E7" s="226"/>
      <c r="F7" s="227"/>
      <c r="G7" s="225"/>
      <c r="H7" s="225"/>
      <c r="I7" s="225"/>
      <c r="J7" s="225"/>
      <c r="K7" s="225"/>
      <c r="L7" s="225"/>
      <c r="M7" s="225"/>
      <c r="N7" s="228"/>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row>
    <row r="8" ht="12.75" hidden="1" customHeight="1">
      <c r="A8" s="223"/>
      <c r="B8" s="224"/>
      <c r="C8" s="224"/>
      <c r="D8" s="225"/>
      <c r="E8" s="226"/>
      <c r="F8" s="227"/>
      <c r="G8" s="225"/>
      <c r="H8" s="225"/>
      <c r="I8" s="225"/>
      <c r="J8" s="225"/>
      <c r="K8" s="225"/>
      <c r="L8" s="225"/>
      <c r="M8" s="225"/>
      <c r="N8" s="228"/>
      <c r="O8" s="229"/>
      <c r="P8" s="229"/>
      <c r="Q8" s="229"/>
      <c r="R8" s="229"/>
      <c r="S8" s="229"/>
      <c r="T8" s="229"/>
      <c r="U8" s="229"/>
      <c r="V8" s="229"/>
      <c r="W8" s="229"/>
      <c r="X8" s="229"/>
      <c r="Y8" s="229"/>
      <c r="Z8" s="229"/>
      <c r="AA8" s="229"/>
      <c r="AB8" s="229"/>
      <c r="AC8" s="229"/>
      <c r="AD8" s="229"/>
      <c r="AE8" s="229"/>
      <c r="AF8" s="229"/>
      <c r="AG8" s="229"/>
      <c r="AH8" s="229"/>
      <c r="AI8" s="229"/>
      <c r="AJ8" s="229"/>
      <c r="AK8" s="229"/>
      <c r="AL8" s="229"/>
      <c r="AM8" s="229"/>
      <c r="AN8" s="229"/>
      <c r="AO8" s="229"/>
    </row>
    <row r="9" ht="12.75" customHeight="1">
      <c r="A9" s="240"/>
      <c r="B9" s="241"/>
      <c r="C9" s="242"/>
      <c r="D9" s="242"/>
      <c r="E9" s="243"/>
      <c r="F9" s="244"/>
      <c r="G9" s="242"/>
      <c r="H9" s="242"/>
      <c r="I9" s="242"/>
      <c r="J9" s="242"/>
      <c r="K9" s="242"/>
      <c r="L9" s="242"/>
      <c r="M9" s="242"/>
      <c r="N9" s="245"/>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row>
    <row r="10" ht="12.75" hidden="1" customHeight="1">
      <c r="A10" s="223"/>
      <c r="B10" s="224"/>
      <c r="C10" s="224"/>
      <c r="D10" s="225"/>
      <c r="E10" s="226"/>
      <c r="F10" s="227"/>
      <c r="G10" s="225"/>
      <c r="H10" s="225"/>
      <c r="I10" s="225"/>
      <c r="J10" s="225"/>
      <c r="K10" s="225"/>
      <c r="L10" s="225"/>
      <c r="M10" s="225"/>
      <c r="N10" s="228"/>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row>
    <row r="11" ht="12.75" hidden="1" customHeight="1">
      <c r="A11" s="223"/>
      <c r="B11" s="224"/>
      <c r="C11" s="224"/>
      <c r="D11" s="225"/>
      <c r="E11" s="226"/>
      <c r="F11" s="227"/>
      <c r="G11" s="225"/>
      <c r="H11" s="225"/>
      <c r="I11" s="225"/>
      <c r="J11" s="225"/>
      <c r="K11" s="225"/>
      <c r="L11" s="225"/>
      <c r="M11" s="225"/>
      <c r="N11" s="228"/>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row>
    <row r="12" ht="12.75" hidden="1" customHeight="1">
      <c r="A12" s="223"/>
      <c r="B12" s="224"/>
      <c r="C12" s="224"/>
      <c r="D12" s="225"/>
      <c r="E12" s="226"/>
      <c r="F12" s="227"/>
      <c r="G12" s="225"/>
      <c r="H12" s="225"/>
      <c r="I12" s="225"/>
      <c r="J12" s="225"/>
      <c r="K12" s="225"/>
      <c r="L12" s="225"/>
      <c r="M12" s="225"/>
      <c r="N12" s="228"/>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29"/>
      <c r="AO12" s="229"/>
    </row>
    <row r="13" ht="12.75" hidden="1" customHeight="1">
      <c r="A13" s="223"/>
      <c r="B13" s="224"/>
      <c r="C13" s="224"/>
      <c r="D13" s="225"/>
      <c r="E13" s="226"/>
      <c r="F13" s="227"/>
      <c r="G13" s="225"/>
      <c r="H13" s="225"/>
      <c r="I13" s="225"/>
      <c r="J13" s="225"/>
      <c r="K13" s="225"/>
      <c r="L13" s="225"/>
      <c r="M13" s="225"/>
      <c r="N13" s="228"/>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row>
    <row r="14" ht="12.75" hidden="1" customHeight="1">
      <c r="A14" s="223"/>
      <c r="B14" s="224"/>
      <c r="C14" s="224"/>
      <c r="D14" s="225"/>
      <c r="E14" s="226"/>
      <c r="F14" s="227"/>
      <c r="G14" s="225"/>
      <c r="H14" s="225"/>
      <c r="I14" s="225"/>
      <c r="J14" s="225"/>
      <c r="K14" s="225"/>
      <c r="L14" s="225"/>
      <c r="M14" s="225"/>
      <c r="N14" s="228"/>
      <c r="O14" s="229"/>
      <c r="P14" s="229"/>
      <c r="Q14" s="229"/>
      <c r="R14" s="229"/>
      <c r="S14" s="229"/>
      <c r="T14" s="229"/>
      <c r="U14" s="229"/>
      <c r="V14" s="229"/>
      <c r="W14" s="229"/>
      <c r="X14" s="229"/>
      <c r="Y14" s="229"/>
      <c r="Z14" s="229"/>
      <c r="AA14" s="229"/>
      <c r="AB14" s="229"/>
      <c r="AC14" s="229"/>
      <c r="AD14" s="229"/>
      <c r="AE14" s="229"/>
      <c r="AF14" s="229"/>
      <c r="AG14" s="229"/>
      <c r="AH14" s="229"/>
      <c r="AI14" s="229"/>
      <c r="AJ14" s="229"/>
      <c r="AK14" s="229"/>
      <c r="AL14" s="229"/>
      <c r="AM14" s="229"/>
      <c r="AN14" s="229"/>
      <c r="AO14" s="229"/>
    </row>
    <row r="15" ht="12.75" hidden="1" customHeight="1">
      <c r="A15" s="223"/>
      <c r="B15" s="224"/>
      <c r="C15" s="224"/>
      <c r="D15" s="225"/>
      <c r="E15" s="226"/>
      <c r="F15" s="227"/>
      <c r="G15" s="225"/>
      <c r="H15" s="225"/>
      <c r="I15" s="225"/>
      <c r="J15" s="225"/>
      <c r="K15" s="225"/>
      <c r="L15" s="225"/>
      <c r="M15" s="225"/>
      <c r="N15" s="228"/>
      <c r="O15" s="229"/>
      <c r="P15" s="229"/>
      <c r="Q15" s="229"/>
      <c r="R15" s="229"/>
      <c r="S15" s="229"/>
      <c r="T15" s="229"/>
      <c r="U15" s="229"/>
      <c r="V15" s="229"/>
      <c r="W15" s="229"/>
      <c r="X15" s="229"/>
      <c r="Y15" s="229"/>
      <c r="Z15" s="229"/>
      <c r="AA15" s="229"/>
      <c r="AB15" s="229"/>
      <c r="AC15" s="229"/>
      <c r="AD15" s="229"/>
      <c r="AE15" s="229"/>
      <c r="AF15" s="229"/>
      <c r="AG15" s="229"/>
      <c r="AH15" s="229"/>
      <c r="AI15" s="229"/>
      <c r="AJ15" s="229"/>
      <c r="AK15" s="229"/>
      <c r="AL15" s="229"/>
      <c r="AM15" s="229"/>
      <c r="AN15" s="229"/>
      <c r="AO15" s="229"/>
    </row>
    <row r="16" ht="12.75" hidden="1" customHeight="1">
      <c r="A16" s="223"/>
      <c r="B16" s="224"/>
      <c r="C16" s="224"/>
      <c r="D16" s="225"/>
      <c r="E16" s="226"/>
      <c r="F16" s="227"/>
      <c r="G16" s="225"/>
      <c r="H16" s="225"/>
      <c r="I16" s="225"/>
      <c r="J16" s="225"/>
      <c r="K16" s="225"/>
      <c r="L16" s="225"/>
      <c r="M16" s="225"/>
      <c r="N16" s="228"/>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row>
    <row r="17" ht="12.75" hidden="1" customHeight="1">
      <c r="A17" s="223"/>
      <c r="B17" s="224"/>
      <c r="C17" s="224"/>
      <c r="D17" s="225"/>
      <c r="E17" s="226"/>
      <c r="F17" s="227"/>
      <c r="G17" s="225"/>
      <c r="H17" s="225"/>
      <c r="I17" s="225"/>
      <c r="J17" s="225"/>
      <c r="K17" s="225"/>
      <c r="L17" s="225"/>
      <c r="M17" s="225"/>
      <c r="N17" s="228"/>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row>
    <row r="18" ht="12.75" hidden="1" customHeight="1">
      <c r="A18" s="223"/>
      <c r="B18" s="224"/>
      <c r="C18" s="224"/>
      <c r="D18" s="225"/>
      <c r="E18" s="226"/>
      <c r="F18" s="227"/>
      <c r="G18" s="225"/>
      <c r="H18" s="225"/>
      <c r="I18" s="225"/>
      <c r="J18" s="225"/>
      <c r="K18" s="225"/>
      <c r="L18" s="225"/>
      <c r="M18" s="225"/>
      <c r="N18" s="228"/>
      <c r="O18" s="229"/>
      <c r="P18" s="229"/>
      <c r="Q18" s="229"/>
      <c r="R18" s="229"/>
      <c r="S18" s="229"/>
      <c r="T18" s="229"/>
      <c r="U18" s="229"/>
      <c r="V18" s="229"/>
      <c r="W18" s="229"/>
      <c r="X18" s="229"/>
      <c r="Y18" s="229"/>
      <c r="Z18" s="229"/>
      <c r="AA18" s="229"/>
      <c r="AB18" s="229"/>
      <c r="AC18" s="229"/>
      <c r="AD18" s="229"/>
      <c r="AE18" s="229"/>
      <c r="AF18" s="229"/>
      <c r="AG18" s="229"/>
      <c r="AH18" s="229"/>
      <c r="AI18" s="229"/>
      <c r="AJ18" s="229"/>
      <c r="AK18" s="229"/>
      <c r="AL18" s="229"/>
      <c r="AM18" s="229"/>
      <c r="AN18" s="229"/>
      <c r="AO18" s="229"/>
    </row>
    <row r="19" ht="12.75" hidden="1" customHeight="1">
      <c r="A19" s="223"/>
      <c r="B19" s="224"/>
      <c r="C19" s="224"/>
      <c r="D19" s="225"/>
      <c r="E19" s="226"/>
      <c r="F19" s="227"/>
      <c r="G19" s="225"/>
      <c r="H19" s="225"/>
      <c r="I19" s="225"/>
      <c r="J19" s="225"/>
      <c r="K19" s="225"/>
      <c r="L19" s="225"/>
      <c r="M19" s="225"/>
      <c r="N19" s="228"/>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29"/>
      <c r="AM19" s="229"/>
      <c r="AN19" s="229"/>
      <c r="AO19" s="229"/>
    </row>
    <row r="20" ht="12.75" hidden="1" customHeight="1">
      <c r="A20" s="223"/>
      <c r="B20" s="224"/>
      <c r="C20" s="224"/>
      <c r="D20" s="225"/>
      <c r="E20" s="226"/>
      <c r="F20" s="227"/>
      <c r="G20" s="225"/>
      <c r="H20" s="225"/>
      <c r="I20" s="225"/>
      <c r="J20" s="225"/>
      <c r="K20" s="225"/>
      <c r="L20" s="225"/>
      <c r="M20" s="225"/>
      <c r="N20" s="228"/>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row>
    <row r="21" ht="12.75" hidden="1" customHeight="1">
      <c r="A21" s="223"/>
      <c r="B21" s="224"/>
      <c r="C21" s="224"/>
      <c r="D21" s="225"/>
      <c r="E21" s="226"/>
      <c r="F21" s="227"/>
      <c r="G21" s="225"/>
      <c r="H21" s="225"/>
      <c r="I21" s="225"/>
      <c r="J21" s="225"/>
      <c r="K21" s="225"/>
      <c r="L21" s="225"/>
      <c r="M21" s="225"/>
      <c r="N21" s="228"/>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row>
    <row r="22" ht="12.75" hidden="1" customHeight="1">
      <c r="A22" s="223"/>
      <c r="B22" s="224"/>
      <c r="C22" s="224"/>
      <c r="D22" s="225"/>
      <c r="E22" s="226"/>
      <c r="F22" s="227"/>
      <c r="G22" s="225"/>
      <c r="H22" s="225"/>
      <c r="I22" s="225"/>
      <c r="J22" s="225"/>
      <c r="K22" s="225"/>
      <c r="L22" s="225"/>
      <c r="M22" s="225"/>
      <c r="N22" s="228"/>
      <c r="O22" s="229"/>
      <c r="P22" s="229"/>
      <c r="Q22" s="229"/>
      <c r="R22" s="229"/>
      <c r="S22" s="229"/>
      <c r="T22" s="229"/>
      <c r="U22" s="229"/>
      <c r="V22" s="229"/>
      <c r="W22" s="229"/>
      <c r="X22" s="229"/>
      <c r="Y22" s="229"/>
      <c r="Z22" s="229"/>
      <c r="AA22" s="229"/>
      <c r="AB22" s="229"/>
      <c r="AC22" s="229"/>
      <c r="AD22" s="229"/>
      <c r="AE22" s="229"/>
      <c r="AF22" s="229"/>
      <c r="AG22" s="229"/>
      <c r="AH22" s="229"/>
      <c r="AI22" s="229"/>
      <c r="AJ22" s="229"/>
      <c r="AK22" s="229"/>
      <c r="AL22" s="229"/>
      <c r="AM22" s="229"/>
      <c r="AN22" s="229"/>
      <c r="AO22" s="229"/>
    </row>
    <row r="23" ht="12.75" hidden="1" customHeight="1">
      <c r="A23" s="223"/>
      <c r="B23" s="224"/>
      <c r="C23" s="224"/>
      <c r="D23" s="225"/>
      <c r="E23" s="226"/>
      <c r="F23" s="227"/>
      <c r="G23" s="225"/>
      <c r="H23" s="225"/>
      <c r="I23" s="225"/>
      <c r="J23" s="225"/>
      <c r="K23" s="225"/>
      <c r="L23" s="225"/>
      <c r="M23" s="225"/>
      <c r="N23" s="228"/>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29"/>
      <c r="AL23" s="229"/>
      <c r="AM23" s="229"/>
      <c r="AN23" s="229"/>
      <c r="AO23" s="229"/>
    </row>
    <row r="24" ht="12.75" hidden="1" customHeight="1">
      <c r="A24" s="223"/>
      <c r="B24" s="224"/>
      <c r="C24" s="224"/>
      <c r="D24" s="225"/>
      <c r="E24" s="226"/>
      <c r="F24" s="227"/>
      <c r="G24" s="225"/>
      <c r="H24" s="225"/>
      <c r="I24" s="225"/>
      <c r="J24" s="225"/>
      <c r="K24" s="225"/>
      <c r="L24" s="225"/>
      <c r="M24" s="225"/>
      <c r="N24" s="228"/>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row>
    <row r="25" ht="12.75" hidden="1" customHeight="1">
      <c r="A25" s="223"/>
      <c r="B25" s="224"/>
      <c r="C25" s="224"/>
      <c r="D25" s="225"/>
      <c r="E25" s="226"/>
      <c r="F25" s="227"/>
      <c r="G25" s="225"/>
      <c r="H25" s="225"/>
      <c r="I25" s="225"/>
      <c r="J25" s="225"/>
      <c r="K25" s="225"/>
      <c r="L25" s="225"/>
      <c r="M25" s="225"/>
      <c r="N25" s="228"/>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row>
    <row r="26" ht="12.75" customHeight="1">
      <c r="A26" s="240"/>
      <c r="B26" s="241"/>
      <c r="C26" s="242"/>
      <c r="D26" s="242"/>
      <c r="E26" s="243"/>
      <c r="F26" s="244"/>
      <c r="G26" s="242"/>
      <c r="H26" s="242"/>
      <c r="I26" s="242"/>
      <c r="J26" s="242"/>
      <c r="K26" s="242"/>
      <c r="L26" s="242"/>
      <c r="M26" s="242"/>
      <c r="N26" s="245"/>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row>
    <row r="27" ht="12.75" hidden="1" customHeight="1">
      <c r="A27" s="223"/>
      <c r="B27" s="224"/>
      <c r="C27" s="224"/>
      <c r="D27" s="225"/>
      <c r="E27" s="226"/>
      <c r="F27" s="227"/>
      <c r="G27" s="225"/>
      <c r="H27" s="225"/>
      <c r="I27" s="225"/>
      <c r="J27" s="225"/>
      <c r="K27" s="225"/>
      <c r="L27" s="225"/>
      <c r="M27" s="225"/>
      <c r="N27" s="228"/>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row>
    <row r="28" ht="12.75" hidden="1" customHeight="1">
      <c r="A28" s="223"/>
      <c r="B28" s="224"/>
      <c r="C28" s="224"/>
      <c r="D28" s="225"/>
      <c r="E28" s="226"/>
      <c r="F28" s="227"/>
      <c r="G28" s="225"/>
      <c r="H28" s="225"/>
      <c r="I28" s="225"/>
      <c r="J28" s="225"/>
      <c r="K28" s="225"/>
      <c r="L28" s="225"/>
      <c r="M28" s="225"/>
      <c r="N28" s="228"/>
      <c r="O28" s="229"/>
      <c r="P28" s="229"/>
      <c r="Q28" s="229"/>
      <c r="R28" s="229"/>
      <c r="S28" s="229"/>
      <c r="T28" s="229"/>
      <c r="U28" s="229"/>
      <c r="V28" s="229"/>
      <c r="W28" s="229"/>
      <c r="X28" s="229"/>
      <c r="Y28" s="229"/>
      <c r="Z28" s="229"/>
      <c r="AA28" s="229"/>
      <c r="AB28" s="229"/>
      <c r="AC28" s="229"/>
      <c r="AD28" s="229"/>
      <c r="AE28" s="229"/>
      <c r="AF28" s="229"/>
      <c r="AG28" s="229"/>
      <c r="AH28" s="229"/>
      <c r="AI28" s="229"/>
      <c r="AJ28" s="229"/>
      <c r="AK28" s="229"/>
      <c r="AL28" s="229"/>
      <c r="AM28" s="229"/>
      <c r="AN28" s="229"/>
      <c r="AO28" s="229"/>
    </row>
    <row r="29" ht="12.75" hidden="1" customHeight="1">
      <c r="A29" s="223"/>
      <c r="B29" s="224"/>
      <c r="C29" s="224"/>
      <c r="D29" s="225"/>
      <c r="E29" s="226"/>
      <c r="F29" s="227"/>
      <c r="G29" s="225"/>
      <c r="H29" s="225"/>
      <c r="I29" s="225"/>
      <c r="J29" s="225"/>
      <c r="K29" s="225"/>
      <c r="L29" s="225"/>
      <c r="M29" s="225"/>
      <c r="N29" s="228"/>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row>
    <row r="30" ht="12.75" hidden="1" customHeight="1">
      <c r="A30" s="223"/>
      <c r="B30" s="224"/>
      <c r="C30" s="224"/>
      <c r="D30" s="225"/>
      <c r="E30" s="226"/>
      <c r="F30" s="227"/>
      <c r="G30" s="225"/>
      <c r="H30" s="225"/>
      <c r="I30" s="225"/>
      <c r="J30" s="225"/>
      <c r="K30" s="225"/>
      <c r="L30" s="225"/>
      <c r="M30" s="225"/>
      <c r="N30" s="228"/>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row>
    <row r="31" ht="12.75" hidden="1" customHeight="1">
      <c r="A31" s="223"/>
      <c r="B31" s="224"/>
      <c r="C31" s="224"/>
      <c r="D31" s="225"/>
      <c r="E31" s="226"/>
      <c r="F31" s="227"/>
      <c r="G31" s="225"/>
      <c r="H31" s="225"/>
      <c r="I31" s="225"/>
      <c r="J31" s="225"/>
      <c r="K31" s="225"/>
      <c r="L31" s="225"/>
      <c r="M31" s="225"/>
      <c r="N31" s="228"/>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row>
    <row r="32" ht="12.75" hidden="1" customHeight="1">
      <c r="A32" s="223"/>
      <c r="B32" s="224"/>
      <c r="C32" s="224"/>
      <c r="D32" s="225"/>
      <c r="E32" s="226"/>
      <c r="F32" s="227"/>
      <c r="G32" s="225"/>
      <c r="H32" s="225"/>
      <c r="I32" s="225"/>
      <c r="J32" s="225"/>
      <c r="K32" s="225"/>
      <c r="L32" s="225"/>
      <c r="M32" s="225"/>
      <c r="N32" s="228"/>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row>
    <row r="33" ht="12.75" hidden="1" customHeight="1">
      <c r="A33" s="223"/>
      <c r="B33" s="224"/>
      <c r="C33" s="224"/>
      <c r="D33" s="225"/>
      <c r="E33" s="226"/>
      <c r="F33" s="227"/>
      <c r="G33" s="225"/>
      <c r="H33" s="225"/>
      <c r="I33" s="225"/>
      <c r="J33" s="225"/>
      <c r="K33" s="225"/>
      <c r="L33" s="225"/>
      <c r="M33" s="225"/>
      <c r="N33" s="228"/>
      <c r="O33" s="229"/>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row>
    <row r="34" ht="12.75" hidden="1" customHeight="1">
      <c r="A34" s="223"/>
      <c r="B34" s="224"/>
      <c r="C34" s="224"/>
      <c r="D34" s="225"/>
      <c r="E34" s="226"/>
      <c r="F34" s="227"/>
      <c r="G34" s="225"/>
      <c r="H34" s="225"/>
      <c r="I34" s="225"/>
      <c r="J34" s="225"/>
      <c r="K34" s="225"/>
      <c r="L34" s="225"/>
      <c r="M34" s="225"/>
      <c r="N34" s="228"/>
      <c r="O34" s="229"/>
      <c r="P34" s="229"/>
      <c r="Q34" s="229"/>
      <c r="R34" s="229"/>
      <c r="S34" s="229"/>
      <c r="T34" s="229"/>
      <c r="U34" s="229"/>
      <c r="V34" s="229"/>
      <c r="W34" s="229"/>
      <c r="X34" s="229"/>
      <c r="Y34" s="229"/>
      <c r="Z34" s="229"/>
      <c r="AA34" s="229"/>
      <c r="AB34" s="229"/>
      <c r="AC34" s="229"/>
      <c r="AD34" s="229"/>
      <c r="AE34" s="229"/>
      <c r="AF34" s="229"/>
      <c r="AG34" s="229"/>
      <c r="AH34" s="229"/>
      <c r="AI34" s="229"/>
      <c r="AJ34" s="229"/>
      <c r="AK34" s="229"/>
      <c r="AL34" s="229"/>
      <c r="AM34" s="229"/>
      <c r="AN34" s="229"/>
      <c r="AO34" s="229"/>
    </row>
    <row r="35" ht="12.75" hidden="1" customHeight="1">
      <c r="A35" s="223"/>
      <c r="B35" s="224"/>
      <c r="C35" s="224"/>
      <c r="D35" s="225"/>
      <c r="E35" s="226"/>
      <c r="F35" s="227"/>
      <c r="G35" s="225"/>
      <c r="H35" s="225"/>
      <c r="I35" s="225"/>
      <c r="J35" s="225"/>
      <c r="K35" s="225"/>
      <c r="L35" s="225"/>
      <c r="M35" s="225"/>
      <c r="N35" s="228"/>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row>
    <row r="36" ht="12.75" hidden="1" customHeight="1">
      <c r="A36" s="223"/>
      <c r="B36" s="224"/>
      <c r="C36" s="224"/>
      <c r="D36" s="225"/>
      <c r="E36" s="226"/>
      <c r="F36" s="227"/>
      <c r="G36" s="225"/>
      <c r="H36" s="225"/>
      <c r="I36" s="225"/>
      <c r="J36" s="225"/>
      <c r="K36" s="225"/>
      <c r="L36" s="225"/>
      <c r="M36" s="225"/>
      <c r="N36" s="228"/>
      <c r="O36" s="229"/>
      <c r="P36" s="229"/>
      <c r="Q36" s="229"/>
      <c r="R36" s="229"/>
      <c r="S36" s="229"/>
      <c r="T36" s="229"/>
      <c r="U36" s="229"/>
      <c r="V36" s="229"/>
      <c r="W36" s="229"/>
      <c r="X36" s="229"/>
      <c r="Y36" s="229"/>
      <c r="Z36" s="229"/>
      <c r="AA36" s="229"/>
      <c r="AB36" s="229"/>
      <c r="AC36" s="229"/>
      <c r="AD36" s="229"/>
      <c r="AE36" s="229"/>
      <c r="AF36" s="229"/>
      <c r="AG36" s="229"/>
      <c r="AH36" s="229"/>
      <c r="AI36" s="229"/>
      <c r="AJ36" s="229"/>
      <c r="AK36" s="229"/>
      <c r="AL36" s="229"/>
      <c r="AM36" s="229"/>
      <c r="AN36" s="229"/>
      <c r="AO36" s="229"/>
    </row>
    <row r="37" ht="12.75" hidden="1" customHeight="1">
      <c r="A37" s="223"/>
      <c r="B37" s="224"/>
      <c r="C37" s="224"/>
      <c r="D37" s="225"/>
      <c r="E37" s="226"/>
      <c r="F37" s="227"/>
      <c r="G37" s="225"/>
      <c r="H37" s="225"/>
      <c r="I37" s="225"/>
      <c r="J37" s="225"/>
      <c r="K37" s="225"/>
      <c r="L37" s="225"/>
      <c r="M37" s="225"/>
      <c r="N37" s="228"/>
      <c r="O37" s="229"/>
      <c r="P37" s="229"/>
      <c r="Q37" s="229"/>
      <c r="R37" s="229"/>
      <c r="S37" s="229"/>
      <c r="T37" s="229"/>
      <c r="U37" s="229"/>
      <c r="V37" s="229"/>
      <c r="W37" s="229"/>
      <c r="X37" s="229"/>
      <c r="Y37" s="229"/>
      <c r="Z37" s="229"/>
      <c r="AA37" s="229"/>
      <c r="AB37" s="229"/>
      <c r="AC37" s="229"/>
      <c r="AD37" s="229"/>
      <c r="AE37" s="229"/>
      <c r="AF37" s="229"/>
      <c r="AG37" s="229"/>
      <c r="AH37" s="229"/>
      <c r="AI37" s="229"/>
      <c r="AJ37" s="229"/>
      <c r="AK37" s="229"/>
      <c r="AL37" s="229"/>
      <c r="AM37" s="229"/>
      <c r="AN37" s="229"/>
      <c r="AO37" s="229"/>
    </row>
    <row r="38" ht="12.75" hidden="1" customHeight="1">
      <c r="A38" s="223"/>
      <c r="B38" s="224"/>
      <c r="C38" s="224"/>
      <c r="D38" s="225"/>
      <c r="E38" s="226"/>
      <c r="F38" s="227"/>
      <c r="G38" s="225"/>
      <c r="H38" s="225"/>
      <c r="I38" s="225"/>
      <c r="J38" s="225"/>
      <c r="K38" s="225"/>
      <c r="L38" s="225"/>
      <c r="M38" s="225"/>
      <c r="N38" s="228"/>
      <c r="O38" s="229"/>
      <c r="P38" s="229"/>
      <c r="Q38" s="229"/>
      <c r="R38" s="229"/>
      <c r="S38" s="229"/>
      <c r="T38" s="229"/>
      <c r="U38" s="229"/>
      <c r="V38" s="229"/>
      <c r="W38" s="229"/>
      <c r="X38" s="229"/>
      <c r="Y38" s="229"/>
      <c r="Z38" s="229"/>
      <c r="AA38" s="229"/>
      <c r="AB38" s="229"/>
      <c r="AC38" s="229"/>
      <c r="AD38" s="229"/>
      <c r="AE38" s="229"/>
      <c r="AF38" s="229"/>
      <c r="AG38" s="229"/>
      <c r="AH38" s="229"/>
      <c r="AI38" s="229"/>
      <c r="AJ38" s="229"/>
      <c r="AK38" s="229"/>
      <c r="AL38" s="229"/>
      <c r="AM38" s="229"/>
      <c r="AN38" s="229"/>
      <c r="AO38" s="229"/>
    </row>
    <row r="39" ht="12.75" hidden="1" customHeight="1">
      <c r="A39" s="223"/>
      <c r="B39" s="224"/>
      <c r="C39" s="224"/>
      <c r="D39" s="225"/>
      <c r="E39" s="226"/>
      <c r="F39" s="227"/>
      <c r="G39" s="225"/>
      <c r="H39" s="225"/>
      <c r="I39" s="225"/>
      <c r="J39" s="225"/>
      <c r="K39" s="225"/>
      <c r="L39" s="225"/>
      <c r="M39" s="225"/>
      <c r="N39" s="228"/>
      <c r="O39" s="229"/>
      <c r="P39" s="229"/>
      <c r="Q39" s="229"/>
      <c r="R39" s="229"/>
      <c r="S39" s="229"/>
      <c r="T39" s="229"/>
      <c r="U39" s="229"/>
      <c r="V39" s="229"/>
      <c r="W39" s="229"/>
      <c r="X39" s="229"/>
      <c r="Y39" s="229"/>
      <c r="Z39" s="229"/>
      <c r="AA39" s="229"/>
      <c r="AB39" s="229"/>
      <c r="AC39" s="229"/>
      <c r="AD39" s="229"/>
      <c r="AE39" s="229"/>
      <c r="AF39" s="229"/>
      <c r="AG39" s="229"/>
      <c r="AH39" s="229"/>
      <c r="AI39" s="229"/>
      <c r="AJ39" s="229"/>
      <c r="AK39" s="229"/>
      <c r="AL39" s="229"/>
      <c r="AM39" s="229"/>
      <c r="AN39" s="229"/>
      <c r="AO39" s="229"/>
    </row>
    <row r="40" ht="12.75" hidden="1" customHeight="1">
      <c r="A40" s="247"/>
      <c r="B40" s="224"/>
      <c r="C40" s="224"/>
      <c r="D40" s="225"/>
      <c r="E40" s="226"/>
      <c r="F40" s="227"/>
      <c r="G40" s="225"/>
      <c r="H40" s="225"/>
      <c r="I40" s="225"/>
      <c r="J40" s="225"/>
      <c r="K40" s="225"/>
      <c r="L40" s="225"/>
      <c r="M40" s="225"/>
      <c r="N40" s="228"/>
      <c r="O40" s="229"/>
      <c r="P40" s="229"/>
      <c r="Q40" s="229"/>
      <c r="R40" s="229"/>
      <c r="S40" s="229"/>
      <c r="T40" s="229"/>
      <c r="U40" s="229"/>
      <c r="V40" s="229"/>
      <c r="W40" s="229"/>
      <c r="X40" s="229"/>
      <c r="Y40" s="229"/>
      <c r="Z40" s="229"/>
      <c r="AA40" s="229"/>
      <c r="AB40" s="229"/>
      <c r="AC40" s="229"/>
      <c r="AD40" s="229"/>
      <c r="AE40" s="229"/>
      <c r="AF40" s="229"/>
      <c r="AG40" s="229"/>
      <c r="AH40" s="229"/>
      <c r="AI40" s="229"/>
      <c r="AJ40" s="229"/>
      <c r="AK40" s="229"/>
      <c r="AL40" s="229"/>
      <c r="AM40" s="229"/>
      <c r="AN40" s="229"/>
      <c r="AO40" s="229"/>
    </row>
    <row r="41" ht="12.75" hidden="1" customHeight="1">
      <c r="A41" s="223"/>
      <c r="B41" s="224"/>
      <c r="C41" s="224"/>
      <c r="D41" s="225"/>
      <c r="E41" s="226"/>
      <c r="F41" s="227"/>
      <c r="G41" s="225"/>
      <c r="H41" s="225"/>
      <c r="I41" s="225"/>
      <c r="J41" s="225"/>
      <c r="K41" s="225"/>
      <c r="L41" s="225"/>
      <c r="M41" s="225"/>
      <c r="N41" s="228"/>
      <c r="O41" s="229"/>
      <c r="P41" s="229"/>
      <c r="Q41" s="229"/>
      <c r="R41" s="229"/>
      <c r="S41" s="229"/>
      <c r="T41" s="229"/>
      <c r="U41" s="229"/>
      <c r="V41" s="229"/>
      <c r="W41" s="229"/>
      <c r="X41" s="229"/>
      <c r="Y41" s="229"/>
      <c r="Z41" s="229"/>
      <c r="AA41" s="229"/>
      <c r="AB41" s="229"/>
      <c r="AC41" s="229"/>
      <c r="AD41" s="229"/>
      <c r="AE41" s="229"/>
      <c r="AF41" s="229"/>
      <c r="AG41" s="229"/>
      <c r="AH41" s="229"/>
      <c r="AI41" s="229"/>
      <c r="AJ41" s="229"/>
      <c r="AK41" s="229"/>
      <c r="AL41" s="229"/>
      <c r="AM41" s="229"/>
      <c r="AN41" s="229"/>
      <c r="AO41" s="229"/>
    </row>
    <row r="42" ht="12.75" hidden="1" customHeight="1">
      <c r="A42" s="223"/>
      <c r="B42" s="224"/>
      <c r="C42" s="224"/>
      <c r="D42" s="225"/>
      <c r="E42" s="226"/>
      <c r="F42" s="227"/>
      <c r="G42" s="225"/>
      <c r="H42" s="225"/>
      <c r="I42" s="225"/>
      <c r="J42" s="225"/>
      <c r="K42" s="225"/>
      <c r="L42" s="225"/>
      <c r="M42" s="225"/>
      <c r="N42" s="228"/>
      <c r="O42" s="229"/>
      <c r="P42" s="229"/>
      <c r="Q42" s="229"/>
      <c r="R42" s="229"/>
      <c r="S42" s="229"/>
      <c r="T42" s="229"/>
      <c r="U42" s="229"/>
      <c r="V42" s="229"/>
      <c r="W42" s="229"/>
      <c r="X42" s="229"/>
      <c r="Y42" s="229"/>
      <c r="Z42" s="229"/>
      <c r="AA42" s="229"/>
      <c r="AB42" s="229"/>
      <c r="AC42" s="229"/>
      <c r="AD42" s="229"/>
      <c r="AE42" s="229"/>
      <c r="AF42" s="229"/>
      <c r="AG42" s="229"/>
      <c r="AH42" s="229"/>
      <c r="AI42" s="229"/>
      <c r="AJ42" s="229"/>
      <c r="AK42" s="229"/>
      <c r="AL42" s="229"/>
      <c r="AM42" s="229"/>
      <c r="AN42" s="229"/>
      <c r="AO42" s="229"/>
    </row>
    <row r="43" ht="12.75" hidden="1" customHeight="1">
      <c r="A43" s="223"/>
      <c r="B43" s="224"/>
      <c r="C43" s="224"/>
      <c r="D43" s="225"/>
      <c r="E43" s="226"/>
      <c r="F43" s="227"/>
      <c r="G43" s="225"/>
      <c r="H43" s="225"/>
      <c r="I43" s="225"/>
      <c r="J43" s="225"/>
      <c r="K43" s="225"/>
      <c r="L43" s="225"/>
      <c r="M43" s="225"/>
      <c r="N43" s="228"/>
      <c r="O43" s="229"/>
      <c r="P43" s="229"/>
      <c r="Q43" s="229"/>
      <c r="R43" s="229"/>
      <c r="S43" s="229"/>
      <c r="T43" s="229"/>
      <c r="U43" s="229"/>
      <c r="V43" s="229"/>
      <c r="W43" s="229"/>
      <c r="X43" s="229"/>
      <c r="Y43" s="229"/>
      <c r="Z43" s="229"/>
      <c r="AA43" s="229"/>
      <c r="AB43" s="229"/>
      <c r="AC43" s="229"/>
      <c r="AD43" s="229"/>
      <c r="AE43" s="229"/>
      <c r="AF43" s="229"/>
      <c r="AG43" s="229"/>
      <c r="AH43" s="229"/>
      <c r="AI43" s="229"/>
      <c r="AJ43" s="229"/>
      <c r="AK43" s="229"/>
      <c r="AL43" s="229"/>
      <c r="AM43" s="229"/>
      <c r="AN43" s="229"/>
      <c r="AO43" s="229"/>
    </row>
    <row r="44" ht="12.75" hidden="1" customHeight="1">
      <c r="A44" s="223"/>
      <c r="B44" s="224"/>
      <c r="C44" s="224"/>
      <c r="D44" s="225"/>
      <c r="E44" s="226"/>
      <c r="F44" s="227"/>
      <c r="G44" s="225"/>
      <c r="H44" s="225"/>
      <c r="I44" s="225"/>
      <c r="J44" s="225"/>
      <c r="K44" s="225"/>
      <c r="L44" s="225"/>
      <c r="M44" s="225"/>
      <c r="N44" s="228"/>
      <c r="O44" s="229"/>
      <c r="P44" s="229"/>
      <c r="Q44" s="229"/>
      <c r="R44" s="229"/>
      <c r="S44" s="229"/>
      <c r="T44" s="229"/>
      <c r="U44" s="229"/>
      <c r="V44" s="229"/>
      <c r="W44" s="229"/>
      <c r="X44" s="229"/>
      <c r="Y44" s="229"/>
      <c r="Z44" s="229"/>
      <c r="AA44" s="229"/>
      <c r="AB44" s="229"/>
      <c r="AC44" s="229"/>
      <c r="AD44" s="229"/>
      <c r="AE44" s="229"/>
      <c r="AF44" s="229"/>
      <c r="AG44" s="229"/>
      <c r="AH44" s="229"/>
      <c r="AI44" s="229"/>
      <c r="AJ44" s="229"/>
      <c r="AK44" s="229"/>
      <c r="AL44" s="229"/>
      <c r="AM44" s="229"/>
      <c r="AN44" s="229"/>
      <c r="AO44" s="229"/>
    </row>
    <row r="45" ht="12.75" hidden="1" customHeight="1">
      <c r="A45" s="223"/>
      <c r="B45" s="224"/>
      <c r="C45" s="224"/>
      <c r="D45" s="225"/>
      <c r="E45" s="226"/>
      <c r="F45" s="227"/>
      <c r="G45" s="225"/>
      <c r="H45" s="225"/>
      <c r="I45" s="225"/>
      <c r="J45" s="225"/>
      <c r="K45" s="225"/>
      <c r="L45" s="225"/>
      <c r="M45" s="225"/>
      <c r="N45" s="228"/>
      <c r="O45" s="229"/>
      <c r="P45" s="229"/>
      <c r="Q45" s="229"/>
      <c r="R45" s="229"/>
      <c r="S45" s="229"/>
      <c r="T45" s="229"/>
      <c r="U45" s="229"/>
      <c r="V45" s="229"/>
      <c r="W45" s="229"/>
      <c r="X45" s="229"/>
      <c r="Y45" s="229"/>
      <c r="Z45" s="229"/>
      <c r="AA45" s="229"/>
      <c r="AB45" s="229"/>
      <c r="AC45" s="229"/>
      <c r="AD45" s="229"/>
      <c r="AE45" s="229"/>
      <c r="AF45" s="229"/>
      <c r="AG45" s="229"/>
      <c r="AH45" s="229"/>
      <c r="AI45" s="229"/>
      <c r="AJ45" s="229"/>
      <c r="AK45" s="229"/>
      <c r="AL45" s="229"/>
      <c r="AM45" s="229"/>
      <c r="AN45" s="229"/>
      <c r="AO45" s="229"/>
    </row>
    <row r="46" ht="12.75" hidden="1" customHeight="1">
      <c r="A46" s="223"/>
      <c r="B46" s="224"/>
      <c r="C46" s="224"/>
      <c r="D46" s="225"/>
      <c r="E46" s="226"/>
      <c r="F46" s="227"/>
      <c r="G46" s="225"/>
      <c r="H46" s="225"/>
      <c r="I46" s="225"/>
      <c r="J46" s="225"/>
      <c r="K46" s="225"/>
      <c r="L46" s="225"/>
      <c r="M46" s="225"/>
      <c r="N46" s="228"/>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row>
    <row r="47" ht="12.75" hidden="1" customHeight="1">
      <c r="A47" s="223"/>
      <c r="B47" s="224"/>
      <c r="C47" s="224"/>
      <c r="D47" s="225"/>
      <c r="E47" s="226"/>
      <c r="F47" s="227"/>
      <c r="G47" s="225"/>
      <c r="H47" s="225"/>
      <c r="I47" s="225"/>
      <c r="J47" s="225"/>
      <c r="K47" s="225"/>
      <c r="L47" s="225"/>
      <c r="M47" s="225"/>
      <c r="N47" s="228"/>
      <c r="O47" s="229"/>
      <c r="P47" s="229"/>
      <c r="Q47" s="229"/>
      <c r="R47" s="229"/>
      <c r="S47" s="229"/>
      <c r="T47" s="229"/>
      <c r="U47" s="229"/>
      <c r="V47" s="229"/>
      <c r="W47" s="229"/>
      <c r="X47" s="229"/>
      <c r="Y47" s="229"/>
      <c r="Z47" s="229"/>
      <c r="AA47" s="229"/>
      <c r="AB47" s="229"/>
      <c r="AC47" s="229"/>
      <c r="AD47" s="229"/>
      <c r="AE47" s="229"/>
      <c r="AF47" s="229"/>
      <c r="AG47" s="229"/>
      <c r="AH47" s="229"/>
      <c r="AI47" s="229"/>
      <c r="AJ47" s="229"/>
      <c r="AK47" s="229"/>
      <c r="AL47" s="229"/>
      <c r="AM47" s="229"/>
      <c r="AN47" s="229"/>
      <c r="AO47" s="229"/>
    </row>
    <row r="48" ht="12.75" hidden="1" customHeight="1">
      <c r="A48" s="223"/>
      <c r="B48" s="224"/>
      <c r="C48" s="224"/>
      <c r="D48" s="225"/>
      <c r="E48" s="226"/>
      <c r="F48" s="227"/>
      <c r="G48" s="225"/>
      <c r="H48" s="225"/>
      <c r="I48" s="225"/>
      <c r="J48" s="225"/>
      <c r="K48" s="225"/>
      <c r="L48" s="225"/>
      <c r="M48" s="225"/>
      <c r="N48" s="228"/>
      <c r="O48" s="229"/>
      <c r="P48" s="229"/>
      <c r="Q48" s="229"/>
      <c r="R48" s="229"/>
      <c r="S48" s="229"/>
      <c r="T48" s="229"/>
      <c r="U48" s="229"/>
      <c r="V48" s="229"/>
      <c r="W48" s="229"/>
      <c r="X48" s="229"/>
      <c r="Y48" s="229"/>
      <c r="Z48" s="229"/>
      <c r="AA48" s="229"/>
      <c r="AB48" s="229"/>
      <c r="AC48" s="229"/>
      <c r="AD48" s="229"/>
      <c r="AE48" s="229"/>
      <c r="AF48" s="229"/>
      <c r="AG48" s="229"/>
      <c r="AH48" s="229"/>
      <c r="AI48" s="229"/>
      <c r="AJ48" s="229"/>
      <c r="AK48" s="229"/>
      <c r="AL48" s="229"/>
      <c r="AM48" s="229"/>
      <c r="AN48" s="229"/>
      <c r="AO48" s="229"/>
    </row>
    <row r="49" ht="12.75" hidden="1" customHeight="1">
      <c r="A49" s="223"/>
      <c r="B49" s="224"/>
      <c r="C49" s="224"/>
      <c r="D49" s="225"/>
      <c r="E49" s="226"/>
      <c r="F49" s="227"/>
      <c r="G49" s="225"/>
      <c r="H49" s="225"/>
      <c r="I49" s="225"/>
      <c r="J49" s="225"/>
      <c r="K49" s="225"/>
      <c r="L49" s="225"/>
      <c r="M49" s="225"/>
      <c r="N49" s="228"/>
      <c r="O49" s="229"/>
      <c r="P49" s="229"/>
      <c r="Q49" s="229"/>
      <c r="R49" s="229"/>
      <c r="S49" s="229"/>
      <c r="T49" s="229"/>
      <c r="U49" s="229"/>
      <c r="V49" s="229"/>
      <c r="W49" s="229"/>
      <c r="X49" s="229"/>
      <c r="Y49" s="229"/>
      <c r="Z49" s="229"/>
      <c r="AA49" s="229"/>
      <c r="AB49" s="229"/>
      <c r="AC49" s="229"/>
      <c r="AD49" s="229"/>
      <c r="AE49" s="229"/>
      <c r="AF49" s="229"/>
      <c r="AG49" s="229"/>
      <c r="AH49" s="229"/>
      <c r="AI49" s="229"/>
      <c r="AJ49" s="229"/>
      <c r="AK49" s="229"/>
      <c r="AL49" s="229"/>
      <c r="AM49" s="229"/>
      <c r="AN49" s="229"/>
      <c r="AO49" s="229"/>
    </row>
    <row r="50" ht="12.75" hidden="1" customHeight="1">
      <c r="A50" s="223"/>
      <c r="B50" s="224"/>
      <c r="C50" s="224"/>
      <c r="D50" s="225"/>
      <c r="E50" s="226"/>
      <c r="F50" s="227"/>
      <c r="G50" s="225"/>
      <c r="H50" s="225"/>
      <c r="I50" s="225"/>
      <c r="J50" s="225"/>
      <c r="K50" s="225"/>
      <c r="L50" s="225"/>
      <c r="M50" s="225"/>
      <c r="N50" s="228"/>
      <c r="O50" s="229"/>
      <c r="P50" s="229"/>
      <c r="Q50" s="229"/>
      <c r="R50" s="229"/>
      <c r="S50" s="229"/>
      <c r="T50" s="229"/>
      <c r="U50" s="229"/>
      <c r="V50" s="229"/>
      <c r="W50" s="229"/>
      <c r="X50" s="229"/>
      <c r="Y50" s="229"/>
      <c r="Z50" s="229"/>
      <c r="AA50" s="229"/>
      <c r="AB50" s="229"/>
      <c r="AC50" s="229"/>
      <c r="AD50" s="229"/>
      <c r="AE50" s="229"/>
      <c r="AF50" s="229"/>
      <c r="AG50" s="229"/>
      <c r="AH50" s="229"/>
      <c r="AI50" s="229"/>
      <c r="AJ50" s="229"/>
      <c r="AK50" s="229"/>
      <c r="AL50" s="229"/>
      <c r="AM50" s="229"/>
      <c r="AN50" s="229"/>
      <c r="AO50" s="229"/>
    </row>
    <row r="51" ht="12.75" hidden="1" customHeight="1">
      <c r="A51" s="223"/>
      <c r="B51" s="224"/>
      <c r="C51" s="224"/>
      <c r="D51" s="225"/>
      <c r="E51" s="226"/>
      <c r="F51" s="227"/>
      <c r="G51" s="225"/>
      <c r="H51" s="225"/>
      <c r="I51" s="225"/>
      <c r="J51" s="225"/>
      <c r="K51" s="225"/>
      <c r="L51" s="225"/>
      <c r="M51" s="225"/>
      <c r="N51" s="228"/>
      <c r="O51" s="229"/>
      <c r="P51" s="229"/>
      <c r="Q51" s="229"/>
      <c r="R51" s="229"/>
      <c r="S51" s="229"/>
      <c r="T51" s="229"/>
      <c r="U51" s="229"/>
      <c r="V51" s="229"/>
      <c r="W51" s="229"/>
      <c r="X51" s="229"/>
      <c r="Y51" s="229"/>
      <c r="Z51" s="229"/>
      <c r="AA51" s="229"/>
      <c r="AB51" s="229"/>
      <c r="AC51" s="229"/>
      <c r="AD51" s="229"/>
      <c r="AE51" s="229"/>
      <c r="AF51" s="229"/>
      <c r="AG51" s="229"/>
      <c r="AH51" s="229"/>
      <c r="AI51" s="229"/>
      <c r="AJ51" s="229"/>
      <c r="AK51" s="229"/>
      <c r="AL51" s="229"/>
      <c r="AM51" s="229"/>
      <c r="AN51" s="229"/>
      <c r="AO51" s="229"/>
    </row>
    <row r="52" ht="12.75" hidden="1" customHeight="1">
      <c r="A52" s="223"/>
      <c r="B52" s="224"/>
      <c r="C52" s="224"/>
      <c r="D52" s="225"/>
      <c r="E52" s="226"/>
      <c r="F52" s="227"/>
      <c r="G52" s="225"/>
      <c r="H52" s="225"/>
      <c r="I52" s="225"/>
      <c r="J52" s="225"/>
      <c r="K52" s="225"/>
      <c r="L52" s="225"/>
      <c r="M52" s="225"/>
      <c r="N52" s="228"/>
      <c r="O52" s="229"/>
      <c r="P52" s="229"/>
      <c r="Q52" s="229"/>
      <c r="R52" s="229"/>
      <c r="S52" s="229"/>
      <c r="T52" s="229"/>
      <c r="U52" s="229"/>
      <c r="V52" s="229"/>
      <c r="W52" s="229"/>
      <c r="X52" s="229"/>
      <c r="Y52" s="229"/>
      <c r="Z52" s="229"/>
      <c r="AA52" s="229"/>
      <c r="AB52" s="229"/>
      <c r="AC52" s="229"/>
      <c r="AD52" s="229"/>
      <c r="AE52" s="229"/>
      <c r="AF52" s="229"/>
      <c r="AG52" s="229"/>
      <c r="AH52" s="229"/>
      <c r="AI52" s="229"/>
      <c r="AJ52" s="229"/>
      <c r="AK52" s="229"/>
      <c r="AL52" s="229"/>
      <c r="AM52" s="229"/>
      <c r="AN52" s="229"/>
      <c r="AO52" s="229"/>
    </row>
    <row r="53" ht="12.75" hidden="1" customHeight="1">
      <c r="A53" s="223"/>
      <c r="B53" s="224"/>
      <c r="C53" s="224"/>
      <c r="D53" s="225"/>
      <c r="E53" s="226"/>
      <c r="F53" s="227"/>
      <c r="G53" s="225"/>
      <c r="H53" s="225"/>
      <c r="I53" s="225"/>
      <c r="J53" s="225"/>
      <c r="K53" s="225"/>
      <c r="L53" s="225"/>
      <c r="M53" s="225"/>
      <c r="N53" s="228"/>
      <c r="O53" s="229"/>
      <c r="P53" s="229"/>
      <c r="Q53" s="229"/>
      <c r="R53" s="229"/>
      <c r="S53" s="229"/>
      <c r="T53" s="229"/>
      <c r="U53" s="229"/>
      <c r="V53" s="229"/>
      <c r="W53" s="229"/>
      <c r="X53" s="229"/>
      <c r="Y53" s="229"/>
      <c r="Z53" s="229"/>
      <c r="AA53" s="229"/>
      <c r="AB53" s="229"/>
      <c r="AC53" s="229"/>
      <c r="AD53" s="229"/>
      <c r="AE53" s="229"/>
      <c r="AF53" s="229"/>
      <c r="AG53" s="229"/>
      <c r="AH53" s="229"/>
      <c r="AI53" s="229"/>
      <c r="AJ53" s="229"/>
      <c r="AK53" s="229"/>
      <c r="AL53" s="229"/>
      <c r="AM53" s="229"/>
      <c r="AN53" s="229"/>
      <c r="AO53" s="229"/>
    </row>
    <row r="54" ht="12.75" hidden="1" customHeight="1">
      <c r="A54" s="223"/>
      <c r="B54" s="224"/>
      <c r="C54" s="224"/>
      <c r="D54" s="225"/>
      <c r="E54" s="226"/>
      <c r="F54" s="227"/>
      <c r="G54" s="225"/>
      <c r="H54" s="225"/>
      <c r="I54" s="225"/>
      <c r="J54" s="225"/>
      <c r="K54" s="225"/>
      <c r="L54" s="225"/>
      <c r="M54" s="225"/>
      <c r="N54" s="228"/>
      <c r="O54" s="229"/>
      <c r="P54" s="229"/>
      <c r="Q54" s="229"/>
      <c r="R54" s="229"/>
      <c r="S54" s="229"/>
      <c r="T54" s="229"/>
      <c r="U54" s="229"/>
      <c r="V54" s="229"/>
      <c r="W54" s="229"/>
      <c r="X54" s="229"/>
      <c r="Y54" s="229"/>
      <c r="Z54" s="229"/>
      <c r="AA54" s="229"/>
      <c r="AB54" s="229"/>
      <c r="AC54" s="229"/>
      <c r="AD54" s="229"/>
      <c r="AE54" s="229"/>
      <c r="AF54" s="229"/>
      <c r="AG54" s="229"/>
      <c r="AH54" s="229"/>
      <c r="AI54" s="229"/>
      <c r="AJ54" s="229"/>
      <c r="AK54" s="229"/>
      <c r="AL54" s="229"/>
      <c r="AM54" s="229"/>
      <c r="AN54" s="229"/>
      <c r="AO54" s="229"/>
    </row>
    <row r="55" ht="12.75" hidden="1" customHeight="1">
      <c r="A55" s="223"/>
      <c r="B55" s="224"/>
      <c r="C55" s="224"/>
      <c r="D55" s="225"/>
      <c r="E55" s="226"/>
      <c r="F55" s="227"/>
      <c r="G55" s="225"/>
      <c r="H55" s="225"/>
      <c r="I55" s="225"/>
      <c r="J55" s="225"/>
      <c r="K55" s="225"/>
      <c r="L55" s="225"/>
      <c r="M55" s="225"/>
      <c r="N55" s="228"/>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29"/>
    </row>
    <row r="56" ht="12.75" hidden="1" customHeight="1">
      <c r="A56" s="223"/>
      <c r="B56" s="224"/>
      <c r="C56" s="224"/>
      <c r="D56" s="225"/>
      <c r="E56" s="226"/>
      <c r="F56" s="227"/>
      <c r="G56" s="225"/>
      <c r="H56" s="225"/>
      <c r="I56" s="225"/>
      <c r="J56" s="225"/>
      <c r="K56" s="225"/>
      <c r="L56" s="225"/>
      <c r="M56" s="225"/>
      <c r="N56" s="228"/>
      <c r="O56" s="229"/>
      <c r="P56" s="229"/>
      <c r="Q56" s="229"/>
      <c r="R56" s="229"/>
      <c r="S56" s="229"/>
      <c r="T56" s="229"/>
      <c r="U56" s="229"/>
      <c r="V56" s="229"/>
      <c r="W56" s="229"/>
      <c r="X56" s="229"/>
      <c r="Y56" s="229"/>
      <c r="Z56" s="229"/>
      <c r="AA56" s="229"/>
      <c r="AB56" s="229"/>
      <c r="AC56" s="229"/>
      <c r="AD56" s="229"/>
      <c r="AE56" s="229"/>
      <c r="AF56" s="229"/>
      <c r="AG56" s="229"/>
      <c r="AH56" s="229"/>
      <c r="AI56" s="229"/>
      <c r="AJ56" s="229"/>
      <c r="AK56" s="229"/>
      <c r="AL56" s="229"/>
      <c r="AM56" s="229"/>
      <c r="AN56" s="229"/>
      <c r="AO56" s="229"/>
    </row>
    <row r="57" ht="12.75" hidden="1" customHeight="1">
      <c r="A57" s="223"/>
      <c r="B57" s="224"/>
      <c r="C57" s="224"/>
      <c r="D57" s="225"/>
      <c r="E57" s="226"/>
      <c r="F57" s="227"/>
      <c r="G57" s="225"/>
      <c r="H57" s="225"/>
      <c r="I57" s="225"/>
      <c r="J57" s="225"/>
      <c r="K57" s="225"/>
      <c r="L57" s="225"/>
      <c r="M57" s="225"/>
      <c r="N57" s="228"/>
      <c r="O57" s="229"/>
      <c r="P57" s="229"/>
      <c r="Q57" s="229"/>
      <c r="R57" s="229"/>
      <c r="S57" s="229"/>
      <c r="T57" s="229"/>
      <c r="U57" s="229"/>
      <c r="V57" s="229"/>
      <c r="W57" s="229"/>
      <c r="X57" s="229"/>
      <c r="Y57" s="229"/>
      <c r="Z57" s="229"/>
      <c r="AA57" s="229"/>
      <c r="AB57" s="229"/>
      <c r="AC57" s="229"/>
      <c r="AD57" s="229"/>
      <c r="AE57" s="229"/>
      <c r="AF57" s="229"/>
      <c r="AG57" s="229"/>
      <c r="AH57" s="229"/>
      <c r="AI57" s="229"/>
      <c r="AJ57" s="229"/>
      <c r="AK57" s="229"/>
      <c r="AL57" s="229"/>
      <c r="AM57" s="229"/>
      <c r="AN57" s="229"/>
      <c r="AO57" s="229"/>
    </row>
    <row r="58" ht="12.75" hidden="1" customHeight="1">
      <c r="A58" s="223"/>
      <c r="B58" s="224"/>
      <c r="C58" s="224"/>
      <c r="D58" s="225"/>
      <c r="E58" s="226"/>
      <c r="F58" s="227"/>
      <c r="G58" s="225"/>
      <c r="H58" s="225"/>
      <c r="I58" s="225"/>
      <c r="J58" s="225"/>
      <c r="K58" s="225"/>
      <c r="L58" s="225"/>
      <c r="M58" s="225"/>
      <c r="N58" s="228"/>
      <c r="O58" s="229"/>
      <c r="P58" s="229"/>
      <c r="Q58" s="229"/>
      <c r="R58" s="229"/>
      <c r="S58" s="229"/>
      <c r="T58" s="229"/>
      <c r="U58" s="229"/>
      <c r="V58" s="229"/>
      <c r="W58" s="229"/>
      <c r="X58" s="229"/>
      <c r="Y58" s="229"/>
      <c r="Z58" s="229"/>
      <c r="AA58" s="229"/>
      <c r="AB58" s="229"/>
      <c r="AC58" s="229"/>
      <c r="AD58" s="229"/>
      <c r="AE58" s="229"/>
      <c r="AF58" s="229"/>
      <c r="AG58" s="229"/>
      <c r="AH58" s="229"/>
      <c r="AI58" s="229"/>
      <c r="AJ58" s="229"/>
      <c r="AK58" s="229"/>
      <c r="AL58" s="229"/>
      <c r="AM58" s="229"/>
      <c r="AN58" s="229"/>
      <c r="AO58" s="229"/>
    </row>
    <row r="59" ht="12.75" hidden="1" customHeight="1">
      <c r="A59" s="223"/>
      <c r="B59" s="224"/>
      <c r="C59" s="224"/>
      <c r="D59" s="225"/>
      <c r="E59" s="226"/>
      <c r="F59" s="227"/>
      <c r="G59" s="225"/>
      <c r="H59" s="225"/>
      <c r="I59" s="225"/>
      <c r="J59" s="225"/>
      <c r="K59" s="225"/>
      <c r="L59" s="225"/>
      <c r="M59" s="225"/>
      <c r="N59" s="228"/>
      <c r="O59" s="229"/>
      <c r="P59" s="229"/>
      <c r="Q59" s="229"/>
      <c r="R59" s="229"/>
      <c r="S59" s="229"/>
      <c r="T59" s="229"/>
      <c r="U59" s="229"/>
      <c r="V59" s="229"/>
      <c r="W59" s="229"/>
      <c r="X59" s="229"/>
      <c r="Y59" s="229"/>
      <c r="Z59" s="229"/>
      <c r="AA59" s="229"/>
      <c r="AB59" s="229"/>
      <c r="AC59" s="229"/>
      <c r="AD59" s="229"/>
      <c r="AE59" s="229"/>
      <c r="AF59" s="229"/>
      <c r="AG59" s="229"/>
      <c r="AH59" s="229"/>
      <c r="AI59" s="229"/>
      <c r="AJ59" s="229"/>
      <c r="AK59" s="229"/>
      <c r="AL59" s="229"/>
      <c r="AM59" s="229"/>
      <c r="AN59" s="229"/>
      <c r="AO59" s="229"/>
    </row>
    <row r="60" ht="12.75" hidden="1" customHeight="1">
      <c r="A60" s="223"/>
      <c r="B60" s="224"/>
      <c r="C60" s="224"/>
      <c r="D60" s="225"/>
      <c r="E60" s="226"/>
      <c r="F60" s="227"/>
      <c r="G60" s="225"/>
      <c r="H60" s="225"/>
      <c r="I60" s="225"/>
      <c r="J60" s="225"/>
      <c r="K60" s="225"/>
      <c r="L60" s="225"/>
      <c r="M60" s="225"/>
      <c r="N60" s="228"/>
      <c r="O60" s="229"/>
      <c r="P60" s="229"/>
      <c r="Q60" s="229"/>
      <c r="R60" s="229"/>
      <c r="S60" s="229"/>
      <c r="T60" s="229"/>
      <c r="U60" s="229"/>
      <c r="V60" s="229"/>
      <c r="W60" s="229"/>
      <c r="X60" s="229"/>
      <c r="Y60" s="229"/>
      <c r="Z60" s="229"/>
      <c r="AA60" s="229"/>
      <c r="AB60" s="229"/>
      <c r="AC60" s="229"/>
      <c r="AD60" s="229"/>
      <c r="AE60" s="229"/>
      <c r="AF60" s="229"/>
      <c r="AG60" s="229"/>
      <c r="AH60" s="229"/>
      <c r="AI60" s="229"/>
      <c r="AJ60" s="229"/>
      <c r="AK60" s="229"/>
      <c r="AL60" s="229"/>
      <c r="AM60" s="229"/>
      <c r="AN60" s="229"/>
      <c r="AO60" s="229"/>
    </row>
    <row r="61" ht="12.75" hidden="1" customHeight="1">
      <c r="A61" s="223"/>
      <c r="B61" s="224"/>
      <c r="C61" s="224"/>
      <c r="D61" s="225"/>
      <c r="E61" s="226"/>
      <c r="F61" s="227"/>
      <c r="G61" s="225"/>
      <c r="H61" s="225"/>
      <c r="I61" s="225"/>
      <c r="J61" s="225"/>
      <c r="K61" s="225"/>
      <c r="L61" s="225"/>
      <c r="M61" s="225"/>
      <c r="N61" s="228"/>
      <c r="O61" s="229"/>
      <c r="P61" s="229"/>
      <c r="Q61" s="229"/>
      <c r="R61" s="229"/>
      <c r="S61" s="229"/>
      <c r="T61" s="229"/>
      <c r="U61" s="229"/>
      <c r="V61" s="229"/>
      <c r="W61" s="229"/>
      <c r="X61" s="229"/>
      <c r="Y61" s="229"/>
      <c r="Z61" s="229"/>
      <c r="AA61" s="229"/>
      <c r="AB61" s="229"/>
      <c r="AC61" s="229"/>
      <c r="AD61" s="229"/>
      <c r="AE61" s="229"/>
      <c r="AF61" s="229"/>
      <c r="AG61" s="229"/>
      <c r="AH61" s="229"/>
      <c r="AI61" s="229"/>
      <c r="AJ61" s="229"/>
      <c r="AK61" s="229"/>
      <c r="AL61" s="229"/>
      <c r="AM61" s="229"/>
      <c r="AN61" s="229"/>
      <c r="AO61" s="229"/>
    </row>
    <row r="62" ht="12.75" hidden="1" customHeight="1">
      <c r="A62" s="223"/>
      <c r="B62" s="224"/>
      <c r="C62" s="224"/>
      <c r="D62" s="225"/>
      <c r="E62" s="226"/>
      <c r="F62" s="227"/>
      <c r="G62" s="225"/>
      <c r="H62" s="225"/>
      <c r="I62" s="225"/>
      <c r="J62" s="225"/>
      <c r="K62" s="225"/>
      <c r="L62" s="225"/>
      <c r="M62" s="225"/>
      <c r="N62" s="228"/>
      <c r="O62" s="229"/>
      <c r="P62" s="229"/>
      <c r="Q62" s="229"/>
      <c r="R62" s="229"/>
      <c r="S62" s="229"/>
      <c r="T62" s="229"/>
      <c r="U62" s="229"/>
      <c r="V62" s="229"/>
      <c r="W62" s="229"/>
      <c r="X62" s="229"/>
      <c r="Y62" s="229"/>
      <c r="Z62" s="229"/>
      <c r="AA62" s="229"/>
      <c r="AB62" s="229"/>
      <c r="AC62" s="229"/>
      <c r="AD62" s="229"/>
      <c r="AE62" s="229"/>
      <c r="AF62" s="229"/>
      <c r="AG62" s="229"/>
      <c r="AH62" s="229"/>
      <c r="AI62" s="229"/>
      <c r="AJ62" s="229"/>
      <c r="AK62" s="229"/>
      <c r="AL62" s="229"/>
      <c r="AM62" s="229"/>
      <c r="AN62" s="229"/>
      <c r="AO62" s="229"/>
    </row>
    <row r="63" ht="12.75" hidden="1" customHeight="1">
      <c r="A63" s="223"/>
      <c r="B63" s="224"/>
      <c r="C63" s="224"/>
      <c r="D63" s="225"/>
      <c r="E63" s="226"/>
      <c r="F63" s="227"/>
      <c r="G63" s="225"/>
      <c r="H63" s="225"/>
      <c r="I63" s="225"/>
      <c r="J63" s="225"/>
      <c r="K63" s="225"/>
      <c r="L63" s="225"/>
      <c r="M63" s="225"/>
      <c r="N63" s="228"/>
      <c r="O63" s="229"/>
      <c r="P63" s="229"/>
      <c r="Q63" s="229"/>
      <c r="R63" s="229"/>
      <c r="S63" s="229"/>
      <c r="T63" s="229"/>
      <c r="U63" s="229"/>
      <c r="V63" s="229"/>
      <c r="W63" s="229"/>
      <c r="X63" s="229"/>
      <c r="Y63" s="229"/>
      <c r="Z63" s="229"/>
      <c r="AA63" s="229"/>
      <c r="AB63" s="229"/>
      <c r="AC63" s="229"/>
      <c r="AD63" s="229"/>
      <c r="AE63" s="229"/>
      <c r="AF63" s="229"/>
      <c r="AG63" s="229"/>
      <c r="AH63" s="229"/>
      <c r="AI63" s="229"/>
      <c r="AJ63" s="229"/>
      <c r="AK63" s="229"/>
      <c r="AL63" s="229"/>
      <c r="AM63" s="229"/>
      <c r="AN63" s="229"/>
      <c r="AO63" s="229"/>
    </row>
    <row r="64" ht="12.75" hidden="1" customHeight="1">
      <c r="A64" s="223"/>
      <c r="B64" s="224"/>
      <c r="C64" s="224"/>
      <c r="D64" s="225"/>
      <c r="E64" s="226"/>
      <c r="F64" s="227"/>
      <c r="G64" s="225"/>
      <c r="H64" s="225"/>
      <c r="I64" s="225"/>
      <c r="J64" s="225"/>
      <c r="K64" s="225"/>
      <c r="L64" s="225"/>
      <c r="M64" s="225"/>
      <c r="N64" s="228"/>
      <c r="O64" s="229"/>
      <c r="P64" s="229"/>
      <c r="Q64" s="229"/>
      <c r="R64" s="229"/>
      <c r="S64" s="229"/>
      <c r="T64" s="229"/>
      <c r="U64" s="229"/>
      <c r="V64" s="229"/>
      <c r="W64" s="229"/>
      <c r="X64" s="229"/>
      <c r="Y64" s="229"/>
      <c r="Z64" s="229"/>
      <c r="AA64" s="229"/>
      <c r="AB64" s="229"/>
      <c r="AC64" s="229"/>
      <c r="AD64" s="229"/>
      <c r="AE64" s="229"/>
      <c r="AF64" s="229"/>
      <c r="AG64" s="229"/>
      <c r="AH64" s="229"/>
      <c r="AI64" s="229"/>
      <c r="AJ64" s="229"/>
      <c r="AK64" s="229"/>
      <c r="AL64" s="229"/>
      <c r="AM64" s="229"/>
      <c r="AN64" s="229"/>
      <c r="AO64" s="229"/>
    </row>
    <row r="65" ht="12.75" hidden="1" customHeight="1">
      <c r="A65" s="223"/>
      <c r="B65" s="224"/>
      <c r="C65" s="224"/>
      <c r="D65" s="225"/>
      <c r="E65" s="226"/>
      <c r="F65" s="227"/>
      <c r="G65" s="225"/>
      <c r="H65" s="225"/>
      <c r="I65" s="225"/>
      <c r="J65" s="225"/>
      <c r="K65" s="225"/>
      <c r="L65" s="225"/>
      <c r="M65" s="225"/>
      <c r="N65" s="228"/>
      <c r="O65" s="229"/>
      <c r="P65" s="229"/>
      <c r="Q65" s="229"/>
      <c r="R65" s="229"/>
      <c r="S65" s="229"/>
      <c r="T65" s="229"/>
      <c r="U65" s="229"/>
      <c r="V65" s="229"/>
      <c r="W65" s="229"/>
      <c r="X65" s="229"/>
      <c r="Y65" s="229"/>
      <c r="Z65" s="229"/>
      <c r="AA65" s="229"/>
      <c r="AB65" s="229"/>
      <c r="AC65" s="229"/>
      <c r="AD65" s="229"/>
      <c r="AE65" s="229"/>
      <c r="AF65" s="229"/>
      <c r="AG65" s="229"/>
      <c r="AH65" s="229"/>
      <c r="AI65" s="229"/>
      <c r="AJ65" s="229"/>
      <c r="AK65" s="229"/>
      <c r="AL65" s="229"/>
      <c r="AM65" s="229"/>
      <c r="AN65" s="229"/>
      <c r="AO65" s="229"/>
    </row>
    <row r="66" ht="12.75" hidden="1" customHeight="1">
      <c r="A66" s="223"/>
      <c r="B66" s="224"/>
      <c r="C66" s="224"/>
      <c r="D66" s="225"/>
      <c r="E66" s="226"/>
      <c r="F66" s="227"/>
      <c r="G66" s="225"/>
      <c r="H66" s="225"/>
      <c r="I66" s="225"/>
      <c r="J66" s="225"/>
      <c r="K66" s="225"/>
      <c r="L66" s="225"/>
      <c r="M66" s="225"/>
      <c r="N66" s="228"/>
      <c r="O66" s="229"/>
      <c r="P66" s="229"/>
      <c r="Q66" s="229"/>
      <c r="R66" s="229"/>
      <c r="S66" s="229"/>
      <c r="T66" s="229"/>
      <c r="U66" s="229"/>
      <c r="V66" s="229"/>
      <c r="W66" s="229"/>
      <c r="X66" s="229"/>
      <c r="Y66" s="229"/>
      <c r="Z66" s="229"/>
      <c r="AA66" s="229"/>
      <c r="AB66" s="229"/>
      <c r="AC66" s="229"/>
      <c r="AD66" s="229"/>
      <c r="AE66" s="229"/>
      <c r="AF66" s="229"/>
      <c r="AG66" s="229"/>
      <c r="AH66" s="229"/>
      <c r="AI66" s="229"/>
      <c r="AJ66" s="229"/>
      <c r="AK66" s="229"/>
      <c r="AL66" s="229"/>
      <c r="AM66" s="229"/>
      <c r="AN66" s="229"/>
      <c r="AO66" s="229"/>
    </row>
    <row r="67" ht="12.75" hidden="1" customHeight="1">
      <c r="A67" s="223"/>
      <c r="B67" s="224"/>
      <c r="C67" s="224"/>
      <c r="D67" s="225"/>
      <c r="E67" s="226"/>
      <c r="F67" s="227"/>
      <c r="G67" s="225"/>
      <c r="H67" s="225"/>
      <c r="I67" s="225"/>
      <c r="J67" s="225"/>
      <c r="K67" s="225"/>
      <c r="L67" s="225"/>
      <c r="M67" s="225"/>
      <c r="N67" s="228"/>
      <c r="O67" s="229"/>
      <c r="P67" s="229"/>
      <c r="Q67" s="229"/>
      <c r="R67" s="229"/>
      <c r="S67" s="229"/>
      <c r="T67" s="229"/>
      <c r="U67" s="229"/>
      <c r="V67" s="229"/>
      <c r="W67" s="229"/>
      <c r="X67" s="229"/>
      <c r="Y67" s="229"/>
      <c r="Z67" s="229"/>
      <c r="AA67" s="229"/>
      <c r="AB67" s="229"/>
      <c r="AC67" s="229"/>
      <c r="AD67" s="229"/>
      <c r="AE67" s="229"/>
      <c r="AF67" s="229"/>
      <c r="AG67" s="229"/>
      <c r="AH67" s="229"/>
      <c r="AI67" s="229"/>
      <c r="AJ67" s="229"/>
      <c r="AK67" s="229"/>
      <c r="AL67" s="229"/>
      <c r="AM67" s="229"/>
      <c r="AN67" s="229"/>
      <c r="AO67" s="229"/>
    </row>
    <row r="68" ht="12.75" hidden="1" customHeight="1">
      <c r="A68" s="223"/>
      <c r="B68" s="224"/>
      <c r="C68" s="224"/>
      <c r="D68" s="225"/>
      <c r="E68" s="226"/>
      <c r="F68" s="227"/>
      <c r="G68" s="225"/>
      <c r="H68" s="225"/>
      <c r="I68" s="225"/>
      <c r="J68" s="225"/>
      <c r="K68" s="225"/>
      <c r="L68" s="225"/>
      <c r="M68" s="225"/>
      <c r="N68" s="228"/>
      <c r="O68" s="229"/>
      <c r="P68" s="229"/>
      <c r="Q68" s="229"/>
      <c r="R68" s="229"/>
      <c r="S68" s="229"/>
      <c r="T68" s="229"/>
      <c r="U68" s="229"/>
      <c r="V68" s="229"/>
      <c r="W68" s="229"/>
      <c r="X68" s="229"/>
      <c r="Y68" s="229"/>
      <c r="Z68" s="229"/>
      <c r="AA68" s="229"/>
      <c r="AB68" s="229"/>
      <c r="AC68" s="229"/>
      <c r="AD68" s="229"/>
      <c r="AE68" s="229"/>
      <c r="AF68" s="229"/>
      <c r="AG68" s="229"/>
      <c r="AH68" s="229"/>
      <c r="AI68" s="229"/>
      <c r="AJ68" s="229"/>
      <c r="AK68" s="229"/>
      <c r="AL68" s="229"/>
      <c r="AM68" s="229"/>
      <c r="AN68" s="229"/>
      <c r="AO68" s="229"/>
    </row>
    <row r="69" ht="12.75" hidden="1" customHeight="1">
      <c r="A69" s="223"/>
      <c r="B69" s="224"/>
      <c r="C69" s="224"/>
      <c r="D69" s="225"/>
      <c r="E69" s="226"/>
      <c r="F69" s="227"/>
      <c r="G69" s="225"/>
      <c r="H69" s="225"/>
      <c r="I69" s="225"/>
      <c r="J69" s="225"/>
      <c r="K69" s="225"/>
      <c r="L69" s="225"/>
      <c r="M69" s="225"/>
      <c r="N69" s="228"/>
      <c r="O69" s="229"/>
      <c r="P69" s="229"/>
      <c r="Q69" s="229"/>
      <c r="R69" s="229"/>
      <c r="S69" s="229"/>
      <c r="T69" s="229"/>
      <c r="U69" s="229"/>
      <c r="V69" s="229"/>
      <c r="W69" s="229"/>
      <c r="X69" s="229"/>
      <c r="Y69" s="229"/>
      <c r="Z69" s="229"/>
      <c r="AA69" s="229"/>
      <c r="AB69" s="229"/>
      <c r="AC69" s="229"/>
      <c r="AD69" s="229"/>
      <c r="AE69" s="229"/>
      <c r="AF69" s="229"/>
      <c r="AG69" s="229"/>
      <c r="AH69" s="229"/>
      <c r="AI69" s="229"/>
      <c r="AJ69" s="229"/>
      <c r="AK69" s="229"/>
      <c r="AL69" s="229"/>
      <c r="AM69" s="229"/>
      <c r="AN69" s="229"/>
      <c r="AO69" s="229"/>
    </row>
    <row r="70" ht="12.75" hidden="1" customHeight="1">
      <c r="A70" s="223"/>
      <c r="B70" s="224"/>
      <c r="C70" s="224"/>
      <c r="D70" s="225"/>
      <c r="E70" s="226"/>
      <c r="F70" s="227"/>
      <c r="G70" s="225"/>
      <c r="H70" s="225"/>
      <c r="I70" s="225"/>
      <c r="J70" s="225"/>
      <c r="K70" s="225"/>
      <c r="L70" s="225"/>
      <c r="M70" s="225"/>
      <c r="N70" s="228"/>
      <c r="O70" s="229"/>
      <c r="P70" s="229"/>
      <c r="Q70" s="229"/>
      <c r="R70" s="229"/>
      <c r="S70" s="229"/>
      <c r="T70" s="229"/>
      <c r="U70" s="229"/>
      <c r="V70" s="229"/>
      <c r="W70" s="229"/>
      <c r="X70" s="229"/>
      <c r="Y70" s="229"/>
      <c r="Z70" s="229"/>
      <c r="AA70" s="229"/>
      <c r="AB70" s="229"/>
      <c r="AC70" s="229"/>
      <c r="AD70" s="229"/>
      <c r="AE70" s="229"/>
      <c r="AF70" s="229"/>
      <c r="AG70" s="229"/>
      <c r="AH70" s="229"/>
      <c r="AI70" s="229"/>
      <c r="AJ70" s="229"/>
      <c r="AK70" s="229"/>
      <c r="AL70" s="229"/>
      <c r="AM70" s="229"/>
      <c r="AN70" s="229"/>
      <c r="AO70" s="229"/>
    </row>
    <row r="71" ht="12.75" hidden="1" customHeight="1">
      <c r="A71" s="223"/>
      <c r="B71" s="224"/>
      <c r="C71" s="224"/>
      <c r="D71" s="225"/>
      <c r="E71" s="226"/>
      <c r="F71" s="227"/>
      <c r="G71" s="225"/>
      <c r="H71" s="225"/>
      <c r="I71" s="225"/>
      <c r="J71" s="225"/>
      <c r="K71" s="225"/>
      <c r="L71" s="225"/>
      <c r="M71" s="225"/>
      <c r="N71" s="228"/>
      <c r="O71" s="229"/>
      <c r="P71" s="229"/>
      <c r="Q71" s="229"/>
      <c r="R71" s="229"/>
      <c r="S71" s="229"/>
      <c r="T71" s="229"/>
      <c r="U71" s="229"/>
      <c r="V71" s="229"/>
      <c r="W71" s="229"/>
      <c r="X71" s="229"/>
      <c r="Y71" s="229"/>
      <c r="Z71" s="229"/>
      <c r="AA71" s="229"/>
      <c r="AB71" s="229"/>
      <c r="AC71" s="229"/>
      <c r="AD71" s="229"/>
      <c r="AE71" s="229"/>
      <c r="AF71" s="229"/>
      <c r="AG71" s="229"/>
      <c r="AH71" s="229"/>
      <c r="AI71" s="229"/>
      <c r="AJ71" s="229"/>
      <c r="AK71" s="229"/>
      <c r="AL71" s="229"/>
      <c r="AM71" s="229"/>
      <c r="AN71" s="229"/>
      <c r="AO71" s="229"/>
    </row>
    <row r="72" ht="12.75" hidden="1" customHeight="1">
      <c r="A72" s="223"/>
      <c r="B72" s="224"/>
      <c r="C72" s="224"/>
      <c r="D72" s="225"/>
      <c r="E72" s="226"/>
      <c r="F72" s="227"/>
      <c r="G72" s="225"/>
      <c r="H72" s="225"/>
      <c r="I72" s="225"/>
      <c r="J72" s="225"/>
      <c r="K72" s="225"/>
      <c r="L72" s="225"/>
      <c r="M72" s="225"/>
      <c r="N72" s="228"/>
      <c r="O72" s="229"/>
      <c r="P72" s="229"/>
      <c r="Q72" s="229"/>
      <c r="R72" s="229"/>
      <c r="S72" s="229"/>
      <c r="T72" s="229"/>
      <c r="U72" s="229"/>
      <c r="V72" s="229"/>
      <c r="W72" s="229"/>
      <c r="X72" s="229"/>
      <c r="Y72" s="229"/>
      <c r="Z72" s="229"/>
      <c r="AA72" s="229"/>
      <c r="AB72" s="229"/>
      <c r="AC72" s="229"/>
      <c r="AD72" s="229"/>
      <c r="AE72" s="229"/>
      <c r="AF72" s="229"/>
      <c r="AG72" s="229"/>
      <c r="AH72" s="229"/>
      <c r="AI72" s="229"/>
      <c r="AJ72" s="229"/>
      <c r="AK72" s="229"/>
      <c r="AL72" s="229"/>
      <c r="AM72" s="229"/>
      <c r="AN72" s="229"/>
      <c r="AO72" s="229"/>
    </row>
    <row r="73" ht="12.75" hidden="1" customHeight="1">
      <c r="A73" s="223"/>
      <c r="B73" s="224"/>
      <c r="C73" s="224"/>
      <c r="D73" s="225"/>
      <c r="E73" s="226"/>
      <c r="F73" s="227"/>
      <c r="G73" s="225"/>
      <c r="H73" s="225"/>
      <c r="I73" s="225"/>
      <c r="J73" s="225"/>
      <c r="K73" s="225"/>
      <c r="L73" s="225"/>
      <c r="M73" s="225"/>
      <c r="N73" s="228"/>
      <c r="O73" s="229"/>
      <c r="P73" s="229"/>
      <c r="Q73" s="229"/>
      <c r="R73" s="229"/>
      <c r="S73" s="229"/>
      <c r="T73" s="229"/>
      <c r="U73" s="229"/>
      <c r="V73" s="229"/>
      <c r="W73" s="229"/>
      <c r="X73" s="229"/>
      <c r="Y73" s="229"/>
      <c r="Z73" s="229"/>
      <c r="AA73" s="229"/>
      <c r="AB73" s="229"/>
      <c r="AC73" s="229"/>
      <c r="AD73" s="229"/>
      <c r="AE73" s="229"/>
      <c r="AF73" s="229"/>
      <c r="AG73" s="229"/>
      <c r="AH73" s="229"/>
      <c r="AI73" s="229"/>
      <c r="AJ73" s="229"/>
      <c r="AK73" s="229"/>
      <c r="AL73" s="229"/>
      <c r="AM73" s="229"/>
      <c r="AN73" s="229"/>
      <c r="AO73" s="229"/>
    </row>
    <row r="74" ht="12.75" hidden="1" customHeight="1">
      <c r="A74" s="223"/>
      <c r="B74" s="224"/>
      <c r="C74" s="224"/>
      <c r="D74" s="225"/>
      <c r="E74" s="226"/>
      <c r="F74" s="227"/>
      <c r="G74" s="225"/>
      <c r="H74" s="225"/>
      <c r="I74" s="225"/>
      <c r="J74" s="225"/>
      <c r="K74" s="225"/>
      <c r="L74" s="225"/>
      <c r="M74" s="225"/>
      <c r="N74" s="228"/>
      <c r="O74" s="229"/>
      <c r="P74" s="229"/>
      <c r="Q74" s="229"/>
      <c r="R74" s="229"/>
      <c r="S74" s="229"/>
      <c r="T74" s="229"/>
      <c r="U74" s="229"/>
      <c r="V74" s="229"/>
      <c r="W74" s="229"/>
      <c r="X74" s="229"/>
      <c r="Y74" s="229"/>
      <c r="Z74" s="229"/>
      <c r="AA74" s="229"/>
      <c r="AB74" s="229"/>
      <c r="AC74" s="229"/>
      <c r="AD74" s="229"/>
      <c r="AE74" s="229"/>
      <c r="AF74" s="229"/>
      <c r="AG74" s="229"/>
      <c r="AH74" s="229"/>
      <c r="AI74" s="229"/>
      <c r="AJ74" s="229"/>
      <c r="AK74" s="229"/>
      <c r="AL74" s="229"/>
      <c r="AM74" s="229"/>
      <c r="AN74" s="229"/>
      <c r="AO74" s="229"/>
    </row>
    <row r="75" ht="12.75" hidden="1" customHeight="1">
      <c r="A75" s="223"/>
      <c r="B75" s="224"/>
      <c r="C75" s="224"/>
      <c r="D75" s="225"/>
      <c r="E75" s="226"/>
      <c r="F75" s="227"/>
      <c r="G75" s="225"/>
      <c r="H75" s="225"/>
      <c r="I75" s="225"/>
      <c r="J75" s="225"/>
      <c r="K75" s="225"/>
      <c r="L75" s="225"/>
      <c r="M75" s="225"/>
      <c r="N75" s="228"/>
      <c r="O75" s="229"/>
      <c r="P75" s="229"/>
      <c r="Q75" s="229"/>
      <c r="R75" s="229"/>
      <c r="S75" s="229"/>
      <c r="T75" s="229"/>
      <c r="U75" s="229"/>
      <c r="V75" s="229"/>
      <c r="W75" s="229"/>
      <c r="X75" s="229"/>
      <c r="Y75" s="229"/>
      <c r="Z75" s="229"/>
      <c r="AA75" s="229"/>
      <c r="AB75" s="229"/>
      <c r="AC75" s="229"/>
      <c r="AD75" s="229"/>
      <c r="AE75" s="229"/>
      <c r="AF75" s="229"/>
      <c r="AG75" s="229"/>
      <c r="AH75" s="229"/>
      <c r="AI75" s="229"/>
      <c r="AJ75" s="229"/>
      <c r="AK75" s="229"/>
      <c r="AL75" s="229"/>
      <c r="AM75" s="229"/>
      <c r="AN75" s="229"/>
      <c r="AO75" s="229"/>
    </row>
    <row r="76" ht="12.75" hidden="1" customHeight="1">
      <c r="A76" s="223"/>
      <c r="B76" s="224"/>
      <c r="C76" s="224"/>
      <c r="D76" s="225"/>
      <c r="E76" s="226"/>
      <c r="F76" s="227"/>
      <c r="G76" s="225"/>
      <c r="H76" s="225"/>
      <c r="I76" s="225"/>
      <c r="J76" s="225"/>
      <c r="K76" s="225"/>
      <c r="L76" s="225"/>
      <c r="M76" s="225"/>
      <c r="N76" s="228"/>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29"/>
      <c r="AL76" s="229"/>
      <c r="AM76" s="229"/>
      <c r="AN76" s="229"/>
      <c r="AO76" s="229"/>
    </row>
    <row r="77" ht="12.75" hidden="1" customHeight="1">
      <c r="A77" s="223"/>
      <c r="B77" s="224"/>
      <c r="C77" s="224"/>
      <c r="D77" s="225"/>
      <c r="E77" s="226"/>
      <c r="F77" s="227"/>
      <c r="G77" s="225"/>
      <c r="H77" s="225"/>
      <c r="I77" s="225"/>
      <c r="J77" s="225"/>
      <c r="K77" s="225"/>
      <c r="L77" s="225"/>
      <c r="M77" s="225"/>
      <c r="N77" s="228"/>
      <c r="O77" s="229"/>
      <c r="P77" s="229"/>
      <c r="Q77" s="229"/>
      <c r="R77" s="229"/>
      <c r="S77" s="229"/>
      <c r="T77" s="229"/>
      <c r="U77" s="229"/>
      <c r="V77" s="229"/>
      <c r="W77" s="229"/>
      <c r="X77" s="229"/>
      <c r="Y77" s="229"/>
      <c r="Z77" s="229"/>
      <c r="AA77" s="229"/>
      <c r="AB77" s="229"/>
      <c r="AC77" s="229"/>
      <c r="AD77" s="229"/>
      <c r="AE77" s="229"/>
      <c r="AF77" s="229"/>
      <c r="AG77" s="229"/>
      <c r="AH77" s="229"/>
      <c r="AI77" s="229"/>
      <c r="AJ77" s="229"/>
      <c r="AK77" s="229"/>
      <c r="AL77" s="229"/>
      <c r="AM77" s="229"/>
      <c r="AN77" s="229"/>
      <c r="AO77" s="229"/>
    </row>
    <row r="78" ht="12.75" hidden="1" customHeight="1">
      <c r="A78" s="223"/>
      <c r="B78" s="224"/>
      <c r="C78" s="224"/>
      <c r="D78" s="225"/>
      <c r="E78" s="226"/>
      <c r="F78" s="227"/>
      <c r="G78" s="225"/>
      <c r="H78" s="225"/>
      <c r="I78" s="225"/>
      <c r="J78" s="225"/>
      <c r="K78" s="225"/>
      <c r="L78" s="225"/>
      <c r="M78" s="225"/>
      <c r="N78" s="228"/>
      <c r="O78" s="229"/>
      <c r="P78" s="229"/>
      <c r="Q78" s="229"/>
      <c r="R78" s="229"/>
      <c r="S78" s="229"/>
      <c r="T78" s="229"/>
      <c r="U78" s="229"/>
      <c r="V78" s="229"/>
      <c r="W78" s="229"/>
      <c r="X78" s="229"/>
      <c r="Y78" s="229"/>
      <c r="Z78" s="229"/>
      <c r="AA78" s="229"/>
      <c r="AB78" s="229"/>
      <c r="AC78" s="229"/>
      <c r="AD78" s="229"/>
      <c r="AE78" s="229"/>
      <c r="AF78" s="229"/>
      <c r="AG78" s="229"/>
      <c r="AH78" s="229"/>
      <c r="AI78" s="229"/>
      <c r="AJ78" s="229"/>
      <c r="AK78" s="229"/>
      <c r="AL78" s="229"/>
      <c r="AM78" s="229"/>
      <c r="AN78" s="229"/>
      <c r="AO78" s="229"/>
    </row>
    <row r="79" ht="12.75" hidden="1" customHeight="1">
      <c r="A79" s="223"/>
      <c r="B79" s="224"/>
      <c r="C79" s="224"/>
      <c r="D79" s="225"/>
      <c r="E79" s="226"/>
      <c r="F79" s="227"/>
      <c r="G79" s="225"/>
      <c r="H79" s="225"/>
      <c r="I79" s="225"/>
      <c r="J79" s="225"/>
      <c r="K79" s="225"/>
      <c r="L79" s="225"/>
      <c r="M79" s="225"/>
      <c r="N79" s="228"/>
      <c r="O79" s="229"/>
      <c r="P79" s="229"/>
      <c r="Q79" s="229"/>
      <c r="R79" s="229"/>
      <c r="S79" s="229"/>
      <c r="T79" s="229"/>
      <c r="U79" s="229"/>
      <c r="V79" s="229"/>
      <c r="W79" s="229"/>
      <c r="X79" s="229"/>
      <c r="Y79" s="229"/>
      <c r="Z79" s="229"/>
      <c r="AA79" s="229"/>
      <c r="AB79" s="229"/>
      <c r="AC79" s="229"/>
      <c r="AD79" s="229"/>
      <c r="AE79" s="229"/>
      <c r="AF79" s="229"/>
      <c r="AG79" s="229"/>
      <c r="AH79" s="229"/>
      <c r="AI79" s="229"/>
      <c r="AJ79" s="229"/>
      <c r="AK79" s="229"/>
      <c r="AL79" s="229"/>
      <c r="AM79" s="229"/>
      <c r="AN79" s="229"/>
      <c r="AO79" s="229"/>
    </row>
    <row r="80" ht="12.75" hidden="1" customHeight="1">
      <c r="A80" s="223"/>
      <c r="B80" s="224"/>
      <c r="C80" s="224"/>
      <c r="D80" s="225"/>
      <c r="E80" s="226"/>
      <c r="F80" s="227"/>
      <c r="G80" s="225"/>
      <c r="H80" s="225"/>
      <c r="I80" s="225"/>
      <c r="J80" s="225"/>
      <c r="K80" s="225"/>
      <c r="L80" s="225"/>
      <c r="M80" s="225"/>
      <c r="N80" s="228"/>
      <c r="O80" s="229"/>
      <c r="P80" s="229"/>
      <c r="Q80" s="229"/>
      <c r="R80" s="229"/>
      <c r="S80" s="229"/>
      <c r="T80" s="229"/>
      <c r="U80" s="229"/>
      <c r="V80" s="229"/>
      <c r="W80" s="229"/>
      <c r="X80" s="229"/>
      <c r="Y80" s="229"/>
      <c r="Z80" s="229"/>
      <c r="AA80" s="229"/>
      <c r="AB80" s="229"/>
      <c r="AC80" s="229"/>
      <c r="AD80" s="229"/>
      <c r="AE80" s="229"/>
      <c r="AF80" s="229"/>
      <c r="AG80" s="229"/>
      <c r="AH80" s="229"/>
      <c r="AI80" s="229"/>
      <c r="AJ80" s="229"/>
      <c r="AK80" s="229"/>
      <c r="AL80" s="229"/>
      <c r="AM80" s="229"/>
      <c r="AN80" s="229"/>
      <c r="AO80" s="229"/>
    </row>
    <row r="81" ht="12.75" hidden="1" customHeight="1">
      <c r="A81" s="223"/>
      <c r="B81" s="224"/>
      <c r="C81" s="224"/>
      <c r="D81" s="225"/>
      <c r="E81" s="226"/>
      <c r="F81" s="227"/>
      <c r="G81" s="225"/>
      <c r="H81" s="225"/>
      <c r="I81" s="225"/>
      <c r="J81" s="225"/>
      <c r="K81" s="225"/>
      <c r="L81" s="225"/>
      <c r="M81" s="225"/>
      <c r="N81" s="228"/>
      <c r="O81" s="229"/>
      <c r="P81" s="229"/>
      <c r="Q81" s="229"/>
      <c r="R81" s="229"/>
      <c r="S81" s="229"/>
      <c r="T81" s="229"/>
      <c r="U81" s="229"/>
      <c r="V81" s="229"/>
      <c r="W81" s="229"/>
      <c r="X81" s="229"/>
      <c r="Y81" s="229"/>
      <c r="Z81" s="229"/>
      <c r="AA81" s="229"/>
      <c r="AB81" s="229"/>
      <c r="AC81" s="229"/>
      <c r="AD81" s="229"/>
      <c r="AE81" s="229"/>
      <c r="AF81" s="229"/>
      <c r="AG81" s="229"/>
      <c r="AH81" s="229"/>
      <c r="AI81" s="229"/>
      <c r="AJ81" s="229"/>
      <c r="AK81" s="229"/>
      <c r="AL81" s="229"/>
      <c r="AM81" s="229"/>
      <c r="AN81" s="229"/>
      <c r="AO81" s="229"/>
    </row>
    <row r="82" ht="12.75" hidden="1" customHeight="1">
      <c r="A82" s="223"/>
      <c r="B82" s="224"/>
      <c r="C82" s="224"/>
      <c r="D82" s="225"/>
      <c r="E82" s="226"/>
      <c r="F82" s="227"/>
      <c r="G82" s="225"/>
      <c r="H82" s="225"/>
      <c r="I82" s="225"/>
      <c r="J82" s="225"/>
      <c r="K82" s="225"/>
      <c r="L82" s="225"/>
      <c r="M82" s="225"/>
      <c r="N82" s="228"/>
      <c r="O82" s="229"/>
      <c r="P82" s="229"/>
      <c r="Q82" s="229"/>
      <c r="R82" s="229"/>
      <c r="S82" s="229"/>
      <c r="T82" s="229"/>
      <c r="U82" s="229"/>
      <c r="V82" s="229"/>
      <c r="W82" s="229"/>
      <c r="X82" s="229"/>
      <c r="Y82" s="229"/>
      <c r="Z82" s="229"/>
      <c r="AA82" s="229"/>
      <c r="AB82" s="229"/>
      <c r="AC82" s="229"/>
      <c r="AD82" s="229"/>
      <c r="AE82" s="229"/>
      <c r="AF82" s="229"/>
      <c r="AG82" s="229"/>
      <c r="AH82" s="229"/>
      <c r="AI82" s="229"/>
      <c r="AJ82" s="229"/>
      <c r="AK82" s="229"/>
      <c r="AL82" s="229"/>
      <c r="AM82" s="229"/>
      <c r="AN82" s="229"/>
      <c r="AO82" s="229"/>
    </row>
    <row r="83" ht="12.75" hidden="1" customHeight="1">
      <c r="A83" s="223"/>
      <c r="B83" s="224"/>
      <c r="C83" s="224"/>
      <c r="D83" s="225"/>
      <c r="E83" s="226"/>
      <c r="F83" s="227"/>
      <c r="G83" s="225"/>
      <c r="H83" s="225"/>
      <c r="I83" s="225"/>
      <c r="J83" s="225"/>
      <c r="K83" s="225"/>
      <c r="L83" s="225"/>
      <c r="M83" s="225"/>
      <c r="N83" s="228"/>
      <c r="O83" s="229"/>
      <c r="P83" s="229"/>
      <c r="Q83" s="229"/>
      <c r="R83" s="229"/>
      <c r="S83" s="229"/>
      <c r="T83" s="229"/>
      <c r="U83" s="229"/>
      <c r="V83" s="229"/>
      <c r="W83" s="229"/>
      <c r="X83" s="229"/>
      <c r="Y83" s="229"/>
      <c r="Z83" s="229"/>
      <c r="AA83" s="229"/>
      <c r="AB83" s="229"/>
      <c r="AC83" s="229"/>
      <c r="AD83" s="229"/>
      <c r="AE83" s="229"/>
      <c r="AF83" s="229"/>
      <c r="AG83" s="229"/>
      <c r="AH83" s="229"/>
      <c r="AI83" s="229"/>
      <c r="AJ83" s="229"/>
      <c r="AK83" s="229"/>
      <c r="AL83" s="229"/>
      <c r="AM83" s="229"/>
      <c r="AN83" s="229"/>
      <c r="AO83" s="229"/>
    </row>
    <row r="84" ht="12.75" hidden="1" customHeight="1">
      <c r="A84" s="223"/>
      <c r="B84" s="224"/>
      <c r="C84" s="224"/>
      <c r="D84" s="225"/>
      <c r="E84" s="226"/>
      <c r="F84" s="227"/>
      <c r="G84" s="225"/>
      <c r="H84" s="225"/>
      <c r="I84" s="225"/>
      <c r="J84" s="225"/>
      <c r="K84" s="225"/>
      <c r="L84" s="225"/>
      <c r="M84" s="225"/>
      <c r="N84" s="228"/>
      <c r="O84" s="229"/>
      <c r="P84" s="229"/>
      <c r="Q84" s="229"/>
      <c r="R84" s="229"/>
      <c r="S84" s="229"/>
      <c r="T84" s="229"/>
      <c r="U84" s="229"/>
      <c r="V84" s="229"/>
      <c r="W84" s="229"/>
      <c r="X84" s="229"/>
      <c r="Y84" s="229"/>
      <c r="Z84" s="229"/>
      <c r="AA84" s="229"/>
      <c r="AB84" s="229"/>
      <c r="AC84" s="229"/>
      <c r="AD84" s="229"/>
      <c r="AE84" s="229"/>
      <c r="AF84" s="229"/>
      <c r="AG84" s="229"/>
      <c r="AH84" s="229"/>
      <c r="AI84" s="229"/>
      <c r="AJ84" s="229"/>
      <c r="AK84" s="229"/>
      <c r="AL84" s="229"/>
      <c r="AM84" s="229"/>
      <c r="AN84" s="229"/>
      <c r="AO84" s="229"/>
    </row>
    <row r="85" ht="12.75" hidden="1" customHeight="1">
      <c r="A85" s="223"/>
      <c r="B85" s="224"/>
      <c r="C85" s="224"/>
      <c r="D85" s="225"/>
      <c r="E85" s="226"/>
      <c r="F85" s="227"/>
      <c r="G85" s="225"/>
      <c r="H85" s="225"/>
      <c r="I85" s="225"/>
      <c r="J85" s="225"/>
      <c r="K85" s="225"/>
      <c r="L85" s="225"/>
      <c r="M85" s="225"/>
      <c r="N85" s="228"/>
      <c r="O85" s="229"/>
      <c r="P85" s="229"/>
      <c r="Q85" s="229"/>
      <c r="R85" s="229"/>
      <c r="S85" s="229"/>
      <c r="T85" s="229"/>
      <c r="U85" s="229"/>
      <c r="V85" s="229"/>
      <c r="W85" s="229"/>
      <c r="X85" s="229"/>
      <c r="Y85" s="229"/>
      <c r="Z85" s="229"/>
      <c r="AA85" s="229"/>
      <c r="AB85" s="229"/>
      <c r="AC85" s="229"/>
      <c r="AD85" s="229"/>
      <c r="AE85" s="229"/>
      <c r="AF85" s="229"/>
      <c r="AG85" s="229"/>
      <c r="AH85" s="229"/>
      <c r="AI85" s="229"/>
      <c r="AJ85" s="229"/>
      <c r="AK85" s="229"/>
      <c r="AL85" s="229"/>
      <c r="AM85" s="229"/>
      <c r="AN85" s="229"/>
      <c r="AO85" s="229"/>
    </row>
    <row r="86" ht="12.75" hidden="1" customHeight="1">
      <c r="A86" s="223"/>
      <c r="B86" s="224"/>
      <c r="C86" s="224"/>
      <c r="D86" s="225"/>
      <c r="E86" s="226"/>
      <c r="F86" s="227"/>
      <c r="G86" s="225"/>
      <c r="H86" s="225"/>
      <c r="I86" s="225"/>
      <c r="J86" s="225"/>
      <c r="K86" s="225"/>
      <c r="L86" s="225"/>
      <c r="M86" s="225"/>
      <c r="N86" s="228"/>
      <c r="O86" s="229"/>
      <c r="P86" s="229"/>
      <c r="Q86" s="229"/>
      <c r="R86" s="229"/>
      <c r="S86" s="229"/>
      <c r="T86" s="229"/>
      <c r="U86" s="229"/>
      <c r="V86" s="229"/>
      <c r="W86" s="229"/>
      <c r="X86" s="229"/>
      <c r="Y86" s="229"/>
      <c r="Z86" s="229"/>
      <c r="AA86" s="229"/>
      <c r="AB86" s="229"/>
      <c r="AC86" s="229"/>
      <c r="AD86" s="229"/>
      <c r="AE86" s="229"/>
      <c r="AF86" s="229"/>
      <c r="AG86" s="229"/>
      <c r="AH86" s="229"/>
      <c r="AI86" s="229"/>
      <c r="AJ86" s="229"/>
      <c r="AK86" s="229"/>
      <c r="AL86" s="229"/>
      <c r="AM86" s="229"/>
      <c r="AN86" s="229"/>
      <c r="AO86" s="229"/>
    </row>
    <row r="87" ht="12.75" hidden="1" customHeight="1">
      <c r="A87" s="223"/>
      <c r="B87" s="224"/>
      <c r="C87" s="224"/>
      <c r="D87" s="225"/>
      <c r="E87" s="226"/>
      <c r="F87" s="227"/>
      <c r="G87" s="225"/>
      <c r="H87" s="225"/>
      <c r="I87" s="225"/>
      <c r="J87" s="225"/>
      <c r="K87" s="225"/>
      <c r="L87" s="225"/>
      <c r="M87" s="225"/>
      <c r="N87" s="228"/>
      <c r="O87" s="229"/>
      <c r="P87" s="229"/>
      <c r="Q87" s="229"/>
      <c r="R87" s="229"/>
      <c r="S87" s="229"/>
      <c r="T87" s="229"/>
      <c r="U87" s="229"/>
      <c r="V87" s="229"/>
      <c r="W87" s="229"/>
      <c r="X87" s="229"/>
      <c r="Y87" s="229"/>
      <c r="Z87" s="229"/>
      <c r="AA87" s="229"/>
      <c r="AB87" s="229"/>
      <c r="AC87" s="229"/>
      <c r="AD87" s="229"/>
      <c r="AE87" s="229"/>
      <c r="AF87" s="229"/>
      <c r="AG87" s="229"/>
      <c r="AH87" s="229"/>
      <c r="AI87" s="229"/>
      <c r="AJ87" s="229"/>
      <c r="AK87" s="229"/>
      <c r="AL87" s="229"/>
      <c r="AM87" s="229"/>
      <c r="AN87" s="229"/>
      <c r="AO87" s="229"/>
    </row>
    <row r="88" ht="12.75" hidden="1" customHeight="1">
      <c r="A88" s="223"/>
      <c r="B88" s="224"/>
      <c r="C88" s="224"/>
      <c r="D88" s="225"/>
      <c r="E88" s="226"/>
      <c r="F88" s="227"/>
      <c r="G88" s="225"/>
      <c r="H88" s="225"/>
      <c r="I88" s="225"/>
      <c r="J88" s="225"/>
      <c r="K88" s="225"/>
      <c r="L88" s="225"/>
      <c r="M88" s="225"/>
      <c r="N88" s="228"/>
      <c r="O88" s="229"/>
      <c r="P88" s="229"/>
      <c r="Q88" s="229"/>
      <c r="R88" s="229"/>
      <c r="S88" s="229"/>
      <c r="T88" s="229"/>
      <c r="U88" s="229"/>
      <c r="V88" s="229"/>
      <c r="W88" s="229"/>
      <c r="X88" s="229"/>
      <c r="Y88" s="229"/>
      <c r="Z88" s="229"/>
      <c r="AA88" s="229"/>
      <c r="AB88" s="229"/>
      <c r="AC88" s="229"/>
      <c r="AD88" s="229"/>
      <c r="AE88" s="229"/>
      <c r="AF88" s="229"/>
      <c r="AG88" s="229"/>
      <c r="AH88" s="229"/>
      <c r="AI88" s="229"/>
      <c r="AJ88" s="229"/>
      <c r="AK88" s="229"/>
      <c r="AL88" s="229"/>
      <c r="AM88" s="229"/>
      <c r="AN88" s="229"/>
      <c r="AO88" s="229"/>
    </row>
    <row r="89" ht="12.75" hidden="1" customHeight="1">
      <c r="A89" s="223"/>
      <c r="B89" s="224"/>
      <c r="C89" s="224"/>
      <c r="D89" s="225"/>
      <c r="E89" s="226"/>
      <c r="F89" s="227"/>
      <c r="G89" s="225"/>
      <c r="H89" s="225"/>
      <c r="I89" s="225"/>
      <c r="J89" s="225"/>
      <c r="K89" s="225"/>
      <c r="L89" s="225"/>
      <c r="M89" s="225"/>
      <c r="N89" s="228"/>
      <c r="O89" s="229"/>
      <c r="P89" s="229"/>
      <c r="Q89" s="229"/>
      <c r="R89" s="229"/>
      <c r="S89" s="229"/>
      <c r="T89" s="229"/>
      <c r="U89" s="229"/>
      <c r="V89" s="229"/>
      <c r="W89" s="229"/>
      <c r="X89" s="229"/>
      <c r="Y89" s="229"/>
      <c r="Z89" s="229"/>
      <c r="AA89" s="229"/>
      <c r="AB89" s="229"/>
      <c r="AC89" s="229"/>
      <c r="AD89" s="229"/>
      <c r="AE89" s="229"/>
      <c r="AF89" s="229"/>
      <c r="AG89" s="229"/>
      <c r="AH89" s="229"/>
      <c r="AI89" s="229"/>
      <c r="AJ89" s="229"/>
      <c r="AK89" s="229"/>
      <c r="AL89" s="229"/>
      <c r="AM89" s="229"/>
      <c r="AN89" s="229"/>
      <c r="AO89" s="229"/>
    </row>
    <row r="90" ht="12.75" hidden="1" customHeight="1">
      <c r="A90" s="223"/>
      <c r="B90" s="224"/>
      <c r="C90" s="224"/>
      <c r="D90" s="225"/>
      <c r="E90" s="226"/>
      <c r="F90" s="227"/>
      <c r="G90" s="225"/>
      <c r="H90" s="225"/>
      <c r="I90" s="225"/>
      <c r="J90" s="225"/>
      <c r="K90" s="225"/>
      <c r="L90" s="225"/>
      <c r="M90" s="225"/>
      <c r="N90" s="228"/>
      <c r="O90" s="229"/>
      <c r="P90" s="229"/>
      <c r="Q90" s="229"/>
      <c r="R90" s="229"/>
      <c r="S90" s="229"/>
      <c r="T90" s="229"/>
      <c r="U90" s="229"/>
      <c r="V90" s="229"/>
      <c r="W90" s="229"/>
      <c r="X90" s="229"/>
      <c r="Y90" s="229"/>
      <c r="Z90" s="229"/>
      <c r="AA90" s="229"/>
      <c r="AB90" s="229"/>
      <c r="AC90" s="229"/>
      <c r="AD90" s="229"/>
      <c r="AE90" s="229"/>
      <c r="AF90" s="229"/>
      <c r="AG90" s="229"/>
      <c r="AH90" s="229"/>
      <c r="AI90" s="229"/>
      <c r="AJ90" s="229"/>
      <c r="AK90" s="229"/>
      <c r="AL90" s="229"/>
      <c r="AM90" s="229"/>
      <c r="AN90" s="229"/>
      <c r="AO90" s="229"/>
    </row>
    <row r="91" ht="12.75" hidden="1" customHeight="1">
      <c r="A91" s="223"/>
      <c r="B91" s="224"/>
      <c r="C91" s="224"/>
      <c r="D91" s="225"/>
      <c r="E91" s="226"/>
      <c r="F91" s="227"/>
      <c r="G91" s="225"/>
      <c r="H91" s="225"/>
      <c r="I91" s="225"/>
      <c r="J91" s="225"/>
      <c r="K91" s="225"/>
      <c r="L91" s="225"/>
      <c r="M91" s="225"/>
      <c r="N91" s="228"/>
      <c r="O91" s="229"/>
      <c r="P91" s="229"/>
      <c r="Q91" s="229"/>
      <c r="R91" s="229"/>
      <c r="S91" s="229"/>
      <c r="T91" s="229"/>
      <c r="U91" s="229"/>
      <c r="V91" s="229"/>
      <c r="W91" s="229"/>
      <c r="X91" s="229"/>
      <c r="Y91" s="229"/>
      <c r="Z91" s="229"/>
      <c r="AA91" s="229"/>
      <c r="AB91" s="229"/>
      <c r="AC91" s="229"/>
      <c r="AD91" s="229"/>
      <c r="AE91" s="229"/>
      <c r="AF91" s="229"/>
      <c r="AG91" s="229"/>
      <c r="AH91" s="229"/>
      <c r="AI91" s="229"/>
      <c r="AJ91" s="229"/>
      <c r="AK91" s="229"/>
      <c r="AL91" s="229"/>
      <c r="AM91" s="229"/>
      <c r="AN91" s="229"/>
      <c r="AO91" s="229"/>
    </row>
    <row r="92" ht="12.75" hidden="1" customHeight="1">
      <c r="A92" s="223"/>
      <c r="B92" s="224"/>
      <c r="C92" s="224"/>
      <c r="D92" s="225"/>
      <c r="E92" s="226"/>
      <c r="F92" s="227"/>
      <c r="G92" s="225"/>
      <c r="H92" s="225"/>
      <c r="I92" s="225"/>
      <c r="J92" s="225"/>
      <c r="K92" s="225"/>
      <c r="L92" s="225"/>
      <c r="M92" s="225"/>
      <c r="N92" s="228"/>
      <c r="O92" s="229"/>
      <c r="P92" s="229"/>
      <c r="Q92" s="229"/>
      <c r="R92" s="229"/>
      <c r="S92" s="229"/>
      <c r="T92" s="229"/>
      <c r="U92" s="229"/>
      <c r="V92" s="229"/>
      <c r="W92" s="229"/>
      <c r="X92" s="229"/>
      <c r="Y92" s="229"/>
      <c r="Z92" s="229"/>
      <c r="AA92" s="229"/>
      <c r="AB92" s="229"/>
      <c r="AC92" s="229"/>
      <c r="AD92" s="229"/>
      <c r="AE92" s="229"/>
      <c r="AF92" s="229"/>
      <c r="AG92" s="229"/>
      <c r="AH92" s="229"/>
      <c r="AI92" s="229"/>
      <c r="AJ92" s="229"/>
      <c r="AK92" s="229"/>
      <c r="AL92" s="229"/>
      <c r="AM92" s="229"/>
      <c r="AN92" s="229"/>
      <c r="AO92" s="229"/>
    </row>
    <row r="93" ht="12.75" hidden="1" customHeight="1">
      <c r="A93" s="223"/>
      <c r="B93" s="224"/>
      <c r="C93" s="224"/>
      <c r="D93" s="225"/>
      <c r="E93" s="226"/>
      <c r="F93" s="227"/>
      <c r="G93" s="225"/>
      <c r="H93" s="225"/>
      <c r="I93" s="225"/>
      <c r="J93" s="225"/>
      <c r="K93" s="225"/>
      <c r="L93" s="225"/>
      <c r="M93" s="225"/>
      <c r="N93" s="228"/>
      <c r="O93" s="229"/>
      <c r="P93" s="229"/>
      <c r="Q93" s="229"/>
      <c r="R93" s="229"/>
      <c r="S93" s="229"/>
      <c r="T93" s="229"/>
      <c r="U93" s="229"/>
      <c r="V93" s="229"/>
      <c r="W93" s="229"/>
      <c r="X93" s="229"/>
      <c r="Y93" s="229"/>
      <c r="Z93" s="229"/>
      <c r="AA93" s="229"/>
      <c r="AB93" s="229"/>
      <c r="AC93" s="229"/>
      <c r="AD93" s="229"/>
      <c r="AE93" s="229"/>
      <c r="AF93" s="229"/>
      <c r="AG93" s="229"/>
      <c r="AH93" s="229"/>
      <c r="AI93" s="229"/>
      <c r="AJ93" s="229"/>
      <c r="AK93" s="229"/>
      <c r="AL93" s="229"/>
      <c r="AM93" s="229"/>
      <c r="AN93" s="229"/>
      <c r="AO93" s="229"/>
    </row>
    <row r="94" ht="12.75" hidden="1" customHeight="1">
      <c r="A94" s="223"/>
      <c r="B94" s="224"/>
      <c r="C94" s="224"/>
      <c r="D94" s="225"/>
      <c r="E94" s="226"/>
      <c r="F94" s="227"/>
      <c r="G94" s="225"/>
      <c r="H94" s="225"/>
      <c r="I94" s="225"/>
      <c r="J94" s="225"/>
      <c r="K94" s="225"/>
      <c r="L94" s="225"/>
      <c r="M94" s="225"/>
      <c r="N94" s="228"/>
      <c r="O94" s="229"/>
      <c r="P94" s="229"/>
      <c r="Q94" s="229"/>
      <c r="R94" s="229"/>
      <c r="S94" s="229"/>
      <c r="T94" s="229"/>
      <c r="U94" s="229"/>
      <c r="V94" s="229"/>
      <c r="W94" s="229"/>
      <c r="X94" s="229"/>
      <c r="Y94" s="229"/>
      <c r="Z94" s="229"/>
      <c r="AA94" s="229"/>
      <c r="AB94" s="229"/>
      <c r="AC94" s="229"/>
      <c r="AD94" s="229"/>
      <c r="AE94" s="229"/>
      <c r="AF94" s="229"/>
      <c r="AG94" s="229"/>
      <c r="AH94" s="229"/>
      <c r="AI94" s="229"/>
      <c r="AJ94" s="229"/>
      <c r="AK94" s="229"/>
      <c r="AL94" s="229"/>
      <c r="AM94" s="229"/>
      <c r="AN94" s="229"/>
      <c r="AO94" s="229"/>
    </row>
    <row r="95" ht="12.75" hidden="1" customHeight="1">
      <c r="A95" s="223"/>
      <c r="B95" s="224"/>
      <c r="C95" s="224"/>
      <c r="D95" s="225"/>
      <c r="E95" s="226"/>
      <c r="F95" s="227"/>
      <c r="G95" s="225"/>
      <c r="H95" s="225"/>
      <c r="I95" s="225"/>
      <c r="J95" s="225"/>
      <c r="K95" s="225"/>
      <c r="L95" s="225"/>
      <c r="M95" s="225"/>
      <c r="N95" s="228"/>
      <c r="O95" s="229"/>
      <c r="P95" s="229"/>
      <c r="Q95" s="229"/>
      <c r="R95" s="229"/>
      <c r="S95" s="229"/>
      <c r="T95" s="229"/>
      <c r="U95" s="229"/>
      <c r="V95" s="229"/>
      <c r="W95" s="229"/>
      <c r="X95" s="229"/>
      <c r="Y95" s="229"/>
      <c r="Z95" s="229"/>
      <c r="AA95" s="229"/>
      <c r="AB95" s="229"/>
      <c r="AC95" s="229"/>
      <c r="AD95" s="229"/>
      <c r="AE95" s="229"/>
      <c r="AF95" s="229"/>
      <c r="AG95" s="229"/>
      <c r="AH95" s="229"/>
      <c r="AI95" s="229"/>
      <c r="AJ95" s="229"/>
      <c r="AK95" s="229"/>
      <c r="AL95" s="229"/>
      <c r="AM95" s="229"/>
      <c r="AN95" s="229"/>
      <c r="AO95" s="229"/>
    </row>
    <row r="96" ht="12.75" customHeight="1">
      <c r="A96" s="223"/>
      <c r="B96" s="224"/>
      <c r="C96" s="224"/>
      <c r="D96" s="225"/>
      <c r="E96" s="226"/>
      <c r="F96" s="227"/>
      <c r="G96" s="225"/>
      <c r="H96" s="225"/>
      <c r="I96" s="225"/>
      <c r="J96" s="225"/>
      <c r="K96" s="225"/>
      <c r="L96" s="225"/>
      <c r="M96" s="225"/>
      <c r="N96" s="228"/>
      <c r="O96" s="229"/>
      <c r="P96" s="229"/>
      <c r="Q96" s="229"/>
      <c r="R96" s="229"/>
      <c r="S96" s="229"/>
      <c r="T96" s="229"/>
      <c r="U96" s="229"/>
      <c r="V96" s="229"/>
      <c r="W96" s="229"/>
      <c r="X96" s="229"/>
      <c r="Y96" s="229"/>
      <c r="Z96" s="229"/>
      <c r="AA96" s="229"/>
      <c r="AB96" s="229"/>
      <c r="AC96" s="229"/>
      <c r="AD96" s="229"/>
      <c r="AE96" s="229"/>
      <c r="AF96" s="229"/>
      <c r="AG96" s="229"/>
      <c r="AH96" s="229"/>
      <c r="AI96" s="229"/>
      <c r="AJ96" s="229"/>
      <c r="AK96" s="229"/>
      <c r="AL96" s="229"/>
      <c r="AM96" s="229"/>
      <c r="AN96" s="229"/>
      <c r="AO96" s="229"/>
    </row>
    <row r="97" ht="12.75" customHeight="1">
      <c r="A97" s="248" t="s">
        <v>237</v>
      </c>
      <c r="B97" s="224"/>
      <c r="C97" s="224"/>
      <c r="D97" s="225"/>
      <c r="E97" s="226"/>
      <c r="F97" s="227"/>
      <c r="G97" s="225"/>
      <c r="H97" s="225"/>
      <c r="I97" s="225"/>
      <c r="J97" s="225"/>
      <c r="K97" s="225"/>
      <c r="L97" s="225"/>
      <c r="M97" s="225"/>
      <c r="N97" s="228"/>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row>
    <row r="98" ht="12.75" customHeight="1">
      <c r="A98" s="248" t="s">
        <v>238</v>
      </c>
      <c r="B98" s="235"/>
      <c r="C98" s="224"/>
      <c r="D98" s="225"/>
      <c r="E98" s="226"/>
      <c r="F98" s="227"/>
      <c r="G98" s="225"/>
      <c r="H98" s="225"/>
      <c r="I98" s="225"/>
      <c r="J98" s="225"/>
      <c r="K98" s="225"/>
      <c r="L98" s="225"/>
      <c r="M98" s="225"/>
      <c r="N98" s="228"/>
      <c r="O98" s="229"/>
      <c r="P98" s="229"/>
      <c r="Q98" s="229"/>
      <c r="R98" s="229"/>
      <c r="S98" s="229"/>
      <c r="T98" s="229"/>
      <c r="U98" s="229"/>
      <c r="V98" s="229"/>
      <c r="W98" s="229"/>
      <c r="X98" s="229"/>
      <c r="Y98" s="229"/>
      <c r="Z98" s="229"/>
      <c r="AA98" s="229"/>
      <c r="AB98" s="229"/>
      <c r="AC98" s="229"/>
      <c r="AD98" s="229"/>
      <c r="AE98" s="229"/>
      <c r="AF98" s="229"/>
      <c r="AG98" s="229"/>
      <c r="AH98" s="229"/>
      <c r="AI98" s="229"/>
      <c r="AJ98" s="229"/>
      <c r="AK98" s="229"/>
      <c r="AL98" s="229"/>
      <c r="AM98" s="229"/>
      <c r="AN98" s="229"/>
      <c r="AO98" s="229"/>
    </row>
    <row r="99" ht="12.75" customHeight="1">
      <c r="A99" s="248" t="s">
        <v>239</v>
      </c>
      <c r="B99" s="236"/>
      <c r="C99" s="224"/>
      <c r="D99" s="225"/>
      <c r="E99" s="226"/>
      <c r="F99" s="227"/>
      <c r="G99" s="225"/>
      <c r="H99" s="225"/>
      <c r="I99" s="225"/>
      <c r="J99" s="225"/>
      <c r="K99" s="225"/>
      <c r="L99" s="225"/>
      <c r="M99" s="225"/>
      <c r="N99" s="228"/>
      <c r="O99" s="229"/>
      <c r="P99" s="229"/>
      <c r="Q99" s="229"/>
      <c r="R99" s="229"/>
      <c r="S99" s="229"/>
      <c r="T99" s="229"/>
      <c r="U99" s="229"/>
      <c r="V99" s="229"/>
      <c r="W99" s="229"/>
      <c r="X99" s="229"/>
      <c r="Y99" s="229"/>
      <c r="Z99" s="229"/>
      <c r="AA99" s="229"/>
      <c r="AB99" s="229"/>
      <c r="AC99" s="229"/>
      <c r="AD99" s="229"/>
      <c r="AE99" s="229"/>
      <c r="AF99" s="229"/>
      <c r="AG99" s="229"/>
      <c r="AH99" s="229"/>
      <c r="AI99" s="229"/>
      <c r="AJ99" s="229"/>
      <c r="AK99" s="229"/>
      <c r="AL99" s="229"/>
      <c r="AM99" s="229"/>
      <c r="AN99" s="229"/>
      <c r="AO99" s="229"/>
    </row>
    <row r="100" ht="12.75" customHeight="1">
      <c r="A100" s="248" t="s">
        <v>240</v>
      </c>
      <c r="B100" s="237"/>
      <c r="C100" s="224"/>
      <c r="D100" s="225"/>
      <c r="E100" s="226"/>
      <c r="F100" s="227"/>
      <c r="G100" s="225"/>
      <c r="H100" s="225"/>
      <c r="I100" s="225"/>
      <c r="J100" s="225"/>
      <c r="K100" s="225"/>
      <c r="L100" s="225"/>
      <c r="M100" s="225"/>
      <c r="N100" s="228"/>
      <c r="O100" s="229"/>
      <c r="P100" s="229"/>
      <c r="Q100" s="229"/>
      <c r="R100" s="229"/>
      <c r="S100" s="229"/>
      <c r="T100" s="229"/>
      <c r="U100" s="229"/>
      <c r="V100" s="229"/>
      <c r="W100" s="229"/>
      <c r="X100" s="229"/>
      <c r="Y100" s="229"/>
      <c r="Z100" s="229"/>
      <c r="AA100" s="229"/>
      <c r="AB100" s="229"/>
      <c r="AC100" s="229"/>
      <c r="AD100" s="229"/>
      <c r="AE100" s="229"/>
      <c r="AF100" s="229"/>
      <c r="AG100" s="229"/>
      <c r="AH100" s="229"/>
      <c r="AI100" s="229"/>
      <c r="AJ100" s="229"/>
      <c r="AK100" s="229"/>
      <c r="AL100" s="229"/>
      <c r="AM100" s="229"/>
      <c r="AN100" s="229"/>
      <c r="AO100" s="229"/>
    </row>
    <row r="101" ht="12.75" customHeight="1">
      <c r="A101" s="248" t="s">
        <v>241</v>
      </c>
      <c r="B101" s="238"/>
      <c r="C101" s="224"/>
      <c r="D101" s="225"/>
      <c r="E101" s="226"/>
      <c r="F101" s="227"/>
      <c r="G101" s="225"/>
      <c r="H101" s="225"/>
      <c r="I101" s="225"/>
      <c r="J101" s="225"/>
      <c r="K101" s="225"/>
      <c r="L101" s="225"/>
      <c r="M101" s="225"/>
      <c r="N101" s="228"/>
      <c r="O101" s="229"/>
      <c r="P101" s="229"/>
      <c r="Q101" s="229"/>
      <c r="R101" s="229"/>
      <c r="S101" s="229"/>
      <c r="T101" s="229"/>
      <c r="U101" s="229"/>
      <c r="V101" s="229"/>
      <c r="W101" s="229"/>
      <c r="X101" s="229"/>
      <c r="Y101" s="229"/>
      <c r="Z101" s="229"/>
      <c r="AA101" s="229"/>
      <c r="AB101" s="229"/>
      <c r="AC101" s="229"/>
      <c r="AD101" s="229"/>
      <c r="AE101" s="229"/>
      <c r="AF101" s="229"/>
      <c r="AG101" s="229"/>
      <c r="AH101" s="229"/>
      <c r="AI101" s="229"/>
      <c r="AJ101" s="229"/>
      <c r="AK101" s="229"/>
      <c r="AL101" s="229"/>
      <c r="AM101" s="229"/>
      <c r="AN101" s="229"/>
      <c r="AO101" s="229"/>
    </row>
    <row r="102" ht="12.75" customHeight="1">
      <c r="A102" s="248" t="s">
        <v>242</v>
      </c>
      <c r="B102" s="239"/>
      <c r="C102" s="224"/>
      <c r="D102" s="225"/>
      <c r="E102" s="226"/>
      <c r="F102" s="227"/>
      <c r="G102" s="225"/>
      <c r="H102" s="225"/>
      <c r="I102" s="225"/>
      <c r="J102" s="225"/>
      <c r="K102" s="225"/>
      <c r="L102" s="225"/>
      <c r="M102" s="225"/>
      <c r="N102" s="228"/>
      <c r="O102" s="229"/>
      <c r="P102" s="229"/>
      <c r="Q102" s="229"/>
      <c r="R102" s="229"/>
      <c r="S102" s="229"/>
      <c r="T102" s="229"/>
      <c r="U102" s="229"/>
      <c r="V102" s="229"/>
      <c r="W102" s="229"/>
      <c r="X102" s="229"/>
      <c r="Y102" s="229"/>
      <c r="Z102" s="229"/>
      <c r="AA102" s="229"/>
      <c r="AB102" s="229"/>
      <c r="AC102" s="229"/>
      <c r="AD102" s="229"/>
      <c r="AE102" s="229"/>
      <c r="AF102" s="229"/>
      <c r="AG102" s="229"/>
      <c r="AH102" s="229"/>
      <c r="AI102" s="229"/>
      <c r="AJ102" s="229"/>
      <c r="AK102" s="229"/>
      <c r="AL102" s="229"/>
      <c r="AM102" s="229"/>
      <c r="AN102" s="229"/>
      <c r="AO102" s="229"/>
    </row>
  </sheetData>
  <autoFilter ref="$A$3:$AN$95"/>
  <customSheetViews>
    <customSheetView guid="{0AC25FB5-5FCD-4AAD-9E25-4569E3505F2D}" filter="1" showAutoFilter="1">
      <autoFilter ref="$A$3:$E$97"/>
    </customSheetView>
    <customSheetView guid="{9A133BE5-EE83-49D2-B88D-F99B9483BC2A}" filter="1" showAutoFilter="1">
      <autoFilter ref="$A$3:$E$96">
        <filterColumn colId="0">
          <filters blank="1">
            <filter val="Web Application for Car Review"/>
          </filters>
        </filterColumn>
      </autoFilter>
    </customSheetView>
    <customSheetView guid="{B8C06D2D-6483-4AFA-90F9-5A24C36A6D38}" filter="1" showAutoFilter="1">
      <autoFilter ref="$A$3:$E$96"/>
    </customSheetView>
    <customSheetView guid="{3339D258-3667-492E-A6FB-7E91033D39A9}" filter="1" showAutoFilter="1">
      <autoFilter ref="$A$3:$E$96">
        <filterColumn colId="0">
          <filters>
            <filter val="Web Application for Car Review"/>
          </filters>
        </filterColumn>
        <filterColumn colId="2">
          <filters>
            <filter val="New Development"/>
          </filters>
        </filterColumn>
      </autoFilter>
    </customSheetView>
    <customSheetView guid="{38DEF57C-C959-4E49-9B33-89395CE2C816}" filter="1" showAutoFilter="1">
      <autoFilter ref="$A$3:$E$96"/>
    </customSheetView>
    <customSheetView guid="{8DF8410E-CE59-44DA-AE25-0E9BB1958B71}" filter="1" showAutoFilter="1">
      <autoFilter ref="$A$3:$E$96">
        <filterColumn colId="0">
          <filters>
            <filter val="Web Application for Car Review"/>
          </filters>
        </filterColumn>
      </autoFilter>
    </customSheetView>
    <customSheetView guid="{44073A6A-B141-4669-836C-2A33A9E880D0}" filter="1" showAutoFilter="1">
      <autoFilter ref="$A$3:$E$96"/>
    </customSheetView>
    <customSheetView guid="{F9A4189D-D46D-4464-B67C-DDFDA67510C0}" filter="1" showAutoFilter="1">
      <autoFilter ref="$A$3:$E$96">
        <sortState ref="A3:E96">
          <sortCondition ref="A3:A96"/>
        </sortState>
      </autoFilter>
    </customSheetView>
    <customSheetView guid="{97426751-FAB2-4C74-AB90-39770C5B72BF}" filter="1" showAutoFilter="1">
      <autoFilter ref="$A$3:$E$96">
        <filterColumn colId="0">
          <filters>
            <filter val="Web Application for Car Review"/>
          </filters>
        </filterColumn>
        <filterColumn colId="2">
          <filters>
            <filter val="New Development"/>
          </filters>
        </filterColumn>
      </autoFilter>
    </customSheetView>
    <customSheetView guid="{B94E52C4-F877-40B8-9D95-99E579E59ACC}" filter="1" showAutoFilter="1">
      <autoFilter ref="$A$3:$E$96">
        <filterColumn colId="1">
          <filters>
            <filter val="354"/>
          </filters>
        </filterColumn>
      </autoFilter>
    </customSheetView>
    <customSheetView guid="{536952C6-14ED-4E0F-A551-0DE03914DE82}" filter="1" showAutoFilter="1">
      <autoFilter ref="$A$3:$E$96">
        <filterColumn colId="0">
          <filters>
            <filter val="Web Application for Car Review"/>
          </filters>
        </filterColumn>
        <filterColumn colId="2">
          <filters>
            <filter val="New Development"/>
          </filters>
        </filterColumn>
      </autoFilter>
    </customSheetView>
    <customSheetView guid="{DB21C699-D5BD-48E7-B72D-FA39479D7461}" filter="1" showAutoFilter="1">
      <autoFilter ref="$A$3:$E$96">
        <filterColumn colId="0">
          <filters>
            <filter val="Web Application for Car Review"/>
          </filters>
        </filterColumn>
        <filterColumn colId="2">
          <filters>
            <filter val="New Development"/>
          </filters>
        </filterColumn>
      </autoFilter>
    </customSheetView>
    <customSheetView guid="{F49F4AD1-58B5-40E6-88E8-27397EBFCF16}" filter="1" showAutoFilter="1">
      <autoFilter ref="$A$3:$E$96">
        <filterColumn colId="1">
          <filters>
            <filter val="354"/>
          </filters>
        </filterColumn>
      </autoFilter>
    </customSheetView>
    <customSheetView guid="{9CAA3656-6C8D-441A-94A4-840C8BD67BCC}" filter="1" showAutoFilter="1">
      <autoFilter ref="$A$3:$E$96"/>
    </customSheetView>
    <customSheetView guid="{BEF6794C-1444-4432-BE09-7F481FED21AC}" filter="1" showAutoFilter="1">
      <autoFilter ref="$A$3:$E$96">
        <filterColumn colId="0">
          <customFilters>
            <customFilter val="CRA*"/>
          </customFilters>
        </filterColumn>
      </autoFilter>
    </customSheetView>
    <customSheetView guid="{E399C092-FCAE-4E0A-A5FD-0E862B5F45D5}" filter="1" showAutoFilter="1">
      <autoFilter ref="$A$3:$E$96">
        <filterColumn colId="0">
          <filters>
            <filter val="Web Application for Car Review"/>
          </filters>
        </filterColumn>
        <filterColumn colId="2">
          <filters>
            <filter val="New Development"/>
          </filters>
        </filterColumn>
      </autoFilter>
    </customSheetView>
    <customSheetView guid="{6FC3156B-F40F-4325-A098-0F1F0ED93A45}" filter="1" showAutoFilter="1">
      <autoFilter ref="$A$3:$E$96"/>
    </customSheetView>
    <customSheetView guid="{643455D4-F2E2-473A-B103-B3BAE57A145B}" filter="1" showAutoFilter="1">
      <autoFilter ref="$A$3:$E$96"/>
    </customSheetView>
    <customSheetView guid="{01B481D2-4E90-4A41-9CFB-A62857B5E25F}" filter="1" showAutoFilter="1">
      <autoFilter ref="$A$3:$E$96"/>
    </customSheetView>
    <customSheetView guid="{C41DBB5C-B4F0-4275-A393-7CDCEFC3F841}" filter="1" showAutoFilter="1">
      <autoFilter ref="$A$3:$E$96"/>
    </customSheetView>
    <customSheetView guid="{A4FD1346-8D5F-4BE3-8316-00083B898C48}" filter="1" showAutoFilter="1">
      <autoFilter ref="$A$3:$E$96">
        <filterColumn colId="1">
          <filters>
            <filter val="354"/>
          </filters>
        </filterColumn>
      </autoFilter>
    </customSheetView>
    <customSheetView guid="{D74A3BE9-12EE-493F-AA3A-77C5C30974D3}" filter="1" showAutoFilter="1">
      <autoFilter ref="$A$3:$E$96">
        <filterColumn colId="1">
          <filters>
            <filter val="354"/>
          </filters>
        </filterColumn>
        <sortState ref="A3:E96">
          <sortCondition ref="A3:A96"/>
        </sortState>
      </autoFilter>
    </customSheetView>
    <customSheetView guid="{6E48624D-6C6A-44F4-B82A-9385F50DD419}" filter="1" showAutoFilter="1">
      <autoFilter ref="$A$3:$E$96"/>
    </customSheetView>
    <customSheetView guid="{573CD6A7-51A2-4AFF-988B-57FEBE641059}" filter="1" showAutoFilter="1">
      <autoFilter ref="$A$3:$E$96">
        <filterColumn colId="0">
          <filters blank="1">
            <filter val="Web Application for Car Review"/>
          </filters>
        </filterColumn>
      </autoFilter>
    </customSheetView>
    <customSheetView guid="{E70F9B08-D641-4B07-A5D1-4C0E11BF4D23}" filter="1" showAutoFilter="1">
      <autoFilter ref="$A$3:$E$96">
        <filterColumn colId="0">
          <filters>
            <filter val="Web Application for Car Review"/>
          </filters>
        </filterColumn>
        <filterColumn colId="2">
          <filters>
            <filter val="New Development"/>
          </filters>
        </filterColumn>
      </autoFilter>
    </customSheetView>
    <customSheetView guid="{C7BBFEC0-7F0A-48A5-9D95-7EE39B77C574}" filter="1" showAutoFilter="1">
      <autoFilter ref="$A$3:$E$96">
        <sortState ref="A3:E96">
          <sortCondition ref="A3:A96"/>
        </sortState>
      </autoFilter>
    </customSheetView>
    <customSheetView guid="{81778FD5-F143-4E2D-8729-EF7AC006DE97}" filter="1" showAutoFilter="1">
      <autoFilter ref="$A$3:$E$96">
        <filterColumn colId="1">
          <filters>
            <filter val="354"/>
          </filters>
        </filterColumn>
      </autoFilter>
    </customSheetView>
    <customSheetView guid="{47D0A7C6-C1C4-4F7D-994C-5ABE2FD64FC7}" filter="1" showAutoFilter="1">
      <autoFilter ref="$A$3:$E$96">
        <filterColumn colId="0">
          <filters>
            <filter val="Web Application for Car Review"/>
          </filters>
        </filterColumn>
      </autoFilter>
    </customSheetView>
    <customSheetView guid="{CDF6AF01-DD86-4708-A7C1-F721983419F4}" filter="1" showAutoFilter="1">
      <autoFilter ref="$A$3:$E$96"/>
    </customSheetView>
    <customSheetView guid="{BC0E5E1D-6148-4218-8CE4-A788394B3707}" filter="1" showAutoFilter="1">
      <autoFilter ref="$A$3:$AN$96"/>
    </customSheetView>
    <customSheetView guid="{5B391E7C-3756-4235-AC2D-727F9C99F5C3}" filter="1" showAutoFilter="1">
      <autoFilter ref="$A$3:$AN$96"/>
    </customSheetView>
  </customSheetViews>
  <conditionalFormatting sqref="N4:AO102 B98:B102">
    <cfRule type="cellIs" dxfId="6" priority="1" operator="greaterThan">
      <formula>0.001</formula>
    </cfRule>
  </conditionalFormatting>
  <conditionalFormatting sqref="N4:AO102 B98:B102">
    <cfRule type="cellIs" dxfId="7" priority="2" operator="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5.57"/>
    <col customWidth="1" min="2" max="2" width="18.14"/>
    <col customWidth="1" min="3" max="4" width="13.86"/>
    <col customWidth="1" min="5" max="5" width="11.71"/>
    <col customWidth="1" min="6" max="6" width="12.14"/>
    <col customWidth="1" min="7" max="7" width="28.43"/>
  </cols>
  <sheetData>
    <row r="1">
      <c r="A1" s="249" t="s">
        <v>243</v>
      </c>
      <c r="B1" s="249" t="s">
        <v>244</v>
      </c>
      <c r="C1" s="249" t="s">
        <v>245</v>
      </c>
      <c r="D1" s="249" t="s">
        <v>246</v>
      </c>
      <c r="E1" s="249" t="s">
        <v>247</v>
      </c>
      <c r="F1" s="249" t="s">
        <v>248</v>
      </c>
      <c r="G1" s="249" t="s">
        <v>0</v>
      </c>
      <c r="H1" s="249" t="s">
        <v>249</v>
      </c>
      <c r="I1" s="249" t="s">
        <v>250</v>
      </c>
    </row>
    <row r="2">
      <c r="A2" s="250" t="s">
        <v>251</v>
      </c>
      <c r="B2" s="251" t="s">
        <v>252</v>
      </c>
      <c r="C2" s="251" t="s">
        <v>253</v>
      </c>
      <c r="D2" s="251" t="s">
        <v>254</v>
      </c>
      <c r="E2" s="251" t="s">
        <v>253</v>
      </c>
      <c r="F2" s="251" t="s">
        <v>255</v>
      </c>
    </row>
    <row r="3">
      <c r="A3" s="250" t="s">
        <v>256</v>
      </c>
      <c r="B3" s="251" t="s">
        <v>257</v>
      </c>
      <c r="C3" s="251" t="s">
        <v>253</v>
      </c>
      <c r="D3" s="251" t="s">
        <v>258</v>
      </c>
      <c r="E3" s="251" t="s">
        <v>253</v>
      </c>
      <c r="F3" s="251" t="s">
        <v>259</v>
      </c>
      <c r="G3" s="252" t="s">
        <v>260</v>
      </c>
    </row>
    <row r="4">
      <c r="A4" s="250" t="s">
        <v>261</v>
      </c>
      <c r="B4" s="251" t="s">
        <v>252</v>
      </c>
      <c r="C4" s="251" t="s">
        <v>259</v>
      </c>
      <c r="D4" s="251" t="s">
        <v>262</v>
      </c>
      <c r="E4" s="251" t="s">
        <v>253</v>
      </c>
      <c r="F4" s="251" t="s">
        <v>253</v>
      </c>
      <c r="G4" s="252" t="s">
        <v>263</v>
      </c>
    </row>
    <row r="5">
      <c r="A5" s="250" t="s">
        <v>264</v>
      </c>
      <c r="B5" s="251" t="s">
        <v>252</v>
      </c>
      <c r="C5" s="251" t="s">
        <v>253</v>
      </c>
      <c r="D5" s="251" t="s">
        <v>265</v>
      </c>
      <c r="E5" s="251" t="s">
        <v>253</v>
      </c>
      <c r="F5" s="251" t="s">
        <v>259</v>
      </c>
    </row>
    <row r="6">
      <c r="A6" s="250" t="s">
        <v>266</v>
      </c>
      <c r="B6" s="251" t="s">
        <v>252</v>
      </c>
      <c r="C6" s="251" t="s">
        <v>259</v>
      </c>
      <c r="D6" s="251" t="s">
        <v>262</v>
      </c>
      <c r="E6" s="251" t="s">
        <v>253</v>
      </c>
      <c r="F6" s="251" t="s">
        <v>267</v>
      </c>
    </row>
    <row r="7">
      <c r="A7" s="250" t="s">
        <v>268</v>
      </c>
      <c r="B7" s="251" t="s">
        <v>252</v>
      </c>
      <c r="C7" s="251" t="s">
        <v>259</v>
      </c>
      <c r="D7" s="251" t="s">
        <v>262</v>
      </c>
      <c r="E7" s="251" t="s">
        <v>269</v>
      </c>
      <c r="F7" s="251" t="s">
        <v>267</v>
      </c>
    </row>
    <row r="8">
      <c r="A8" s="250" t="s">
        <v>270</v>
      </c>
      <c r="B8" s="251" t="s">
        <v>252</v>
      </c>
      <c r="C8" s="251" t="s">
        <v>259</v>
      </c>
      <c r="D8" s="251" t="s">
        <v>271</v>
      </c>
      <c r="E8" s="251" t="s">
        <v>259</v>
      </c>
      <c r="F8" s="251" t="s">
        <v>259</v>
      </c>
    </row>
    <row r="9">
      <c r="A9" s="250" t="s">
        <v>272</v>
      </c>
      <c r="B9" s="251" t="s">
        <v>273</v>
      </c>
      <c r="C9" s="251" t="s">
        <v>267</v>
      </c>
      <c r="D9" s="251" t="s">
        <v>262</v>
      </c>
      <c r="E9" s="251" t="s">
        <v>253</v>
      </c>
      <c r="F9" s="251" t="s">
        <v>259</v>
      </c>
    </row>
    <row r="10">
      <c r="A10" s="250" t="s">
        <v>274</v>
      </c>
      <c r="B10" s="251" t="s">
        <v>262</v>
      </c>
      <c r="C10" s="251"/>
      <c r="D10" s="251" t="s">
        <v>262</v>
      </c>
      <c r="E10" s="251" t="s">
        <v>262</v>
      </c>
      <c r="F10" s="251" t="s">
        <v>262</v>
      </c>
    </row>
    <row r="11">
      <c r="A11" s="250" t="s">
        <v>275</v>
      </c>
      <c r="B11" s="251" t="s">
        <v>262</v>
      </c>
      <c r="C11" s="251" t="s">
        <v>259</v>
      </c>
      <c r="D11" s="251" t="s">
        <v>262</v>
      </c>
      <c r="E11" s="251" t="s">
        <v>262</v>
      </c>
      <c r="F11" s="251" t="s">
        <v>262</v>
      </c>
    </row>
    <row r="12">
      <c r="A12" s="250" t="s">
        <v>276</v>
      </c>
      <c r="B12" s="251" t="s">
        <v>262</v>
      </c>
      <c r="C12" s="251" t="s">
        <v>267</v>
      </c>
      <c r="D12" s="251" t="s">
        <v>262</v>
      </c>
      <c r="E12" s="251" t="s">
        <v>262</v>
      </c>
      <c r="F12" s="251" t="s">
        <v>262</v>
      </c>
    </row>
    <row r="13">
      <c r="A13" s="250" t="s">
        <v>277</v>
      </c>
      <c r="B13" s="251" t="s">
        <v>267</v>
      </c>
      <c r="C13" s="251" t="s">
        <v>259</v>
      </c>
      <c r="D13" s="251" t="s">
        <v>262</v>
      </c>
      <c r="E13" s="251" t="s">
        <v>259</v>
      </c>
      <c r="F13" s="251" t="s">
        <v>259</v>
      </c>
    </row>
    <row r="14">
      <c r="A14" s="250" t="s">
        <v>278</v>
      </c>
      <c r="B14" s="251" t="s">
        <v>262</v>
      </c>
      <c r="C14" s="251"/>
      <c r="D14" s="251" t="s">
        <v>262</v>
      </c>
      <c r="E14" s="251" t="s">
        <v>262</v>
      </c>
      <c r="F14" s="251" t="s">
        <v>262</v>
      </c>
    </row>
    <row r="15">
      <c r="A15" s="250" t="s">
        <v>279</v>
      </c>
      <c r="B15" s="251" t="s">
        <v>262</v>
      </c>
      <c r="C15" s="251"/>
      <c r="D15" s="251" t="s">
        <v>262</v>
      </c>
      <c r="E15" s="251" t="s">
        <v>262</v>
      </c>
      <c r="F15" s="251" t="s">
        <v>262</v>
      </c>
    </row>
    <row r="16">
      <c r="A16" s="250" t="s">
        <v>280</v>
      </c>
      <c r="B16" s="251" t="s">
        <v>273</v>
      </c>
      <c r="C16" s="251" t="s">
        <v>253</v>
      </c>
      <c r="D16" s="251" t="s">
        <v>262</v>
      </c>
      <c r="E16" s="251" t="s">
        <v>253</v>
      </c>
      <c r="F16" s="251" t="s">
        <v>259</v>
      </c>
    </row>
    <row r="17">
      <c r="A17" s="253" t="s">
        <v>281</v>
      </c>
      <c r="B17" s="254" t="s">
        <v>267</v>
      </c>
      <c r="C17" s="254"/>
      <c r="D17" s="254" t="s">
        <v>262</v>
      </c>
      <c r="E17" s="254" t="s">
        <v>282</v>
      </c>
      <c r="F17" s="254" t="s">
        <v>267</v>
      </c>
      <c r="G17" s="255"/>
      <c r="H17" s="255"/>
      <c r="I17" s="255"/>
    </row>
    <row r="19">
      <c r="B19" s="256"/>
      <c r="C19" s="256"/>
      <c r="D19" s="256"/>
      <c r="E19" s="256"/>
      <c r="F19" s="256"/>
    </row>
    <row r="20">
      <c r="B20" s="256"/>
      <c r="C20" s="256"/>
      <c r="D20" s="256"/>
      <c r="E20" s="256"/>
      <c r="F20" s="256"/>
    </row>
    <row r="21">
      <c r="B21" s="256"/>
      <c r="C21" s="256"/>
      <c r="D21" s="256"/>
      <c r="E21" s="256"/>
      <c r="F21" s="256"/>
    </row>
    <row r="22">
      <c r="B22" s="256"/>
      <c r="C22" s="256"/>
      <c r="D22" s="256"/>
      <c r="E22" s="256"/>
      <c r="F22" s="256"/>
    </row>
    <row r="23">
      <c r="B23" s="256"/>
      <c r="C23" s="256"/>
      <c r="D23" s="256"/>
      <c r="E23" s="256"/>
      <c r="F23" s="256"/>
    </row>
    <row r="24">
      <c r="B24" s="256"/>
      <c r="C24" s="256"/>
      <c r="D24" s="256"/>
      <c r="E24" s="256"/>
      <c r="F24" s="256"/>
    </row>
    <row r="25">
      <c r="B25" s="256"/>
      <c r="C25" s="256"/>
      <c r="D25" s="256"/>
      <c r="E25" s="256"/>
      <c r="F25" s="256"/>
    </row>
    <row r="26">
      <c r="B26" s="256"/>
      <c r="C26" s="256"/>
      <c r="D26" s="256"/>
      <c r="E26" s="256"/>
      <c r="F26" s="256"/>
    </row>
    <row r="27">
      <c r="B27" s="256"/>
      <c r="C27" s="256"/>
      <c r="D27" s="256"/>
      <c r="E27" s="256"/>
      <c r="F27" s="256"/>
    </row>
    <row r="28">
      <c r="B28" s="256"/>
      <c r="C28" s="256"/>
      <c r="D28" s="256"/>
      <c r="E28" s="256"/>
      <c r="F28" s="256"/>
    </row>
    <row r="29">
      <c r="B29" s="256"/>
      <c r="C29" s="256"/>
      <c r="D29" s="256"/>
      <c r="E29" s="256"/>
      <c r="F29" s="256"/>
    </row>
    <row r="30">
      <c r="B30" s="256"/>
      <c r="C30" s="256"/>
      <c r="D30" s="256"/>
      <c r="E30" s="256"/>
      <c r="F30" s="256"/>
    </row>
    <row r="31">
      <c r="B31" s="256"/>
      <c r="C31" s="256"/>
      <c r="D31" s="256"/>
      <c r="E31" s="256"/>
      <c r="F31" s="256"/>
    </row>
    <row r="32">
      <c r="B32" s="256"/>
      <c r="C32" s="256"/>
      <c r="D32" s="256"/>
      <c r="E32" s="256"/>
      <c r="F32" s="256"/>
    </row>
    <row r="33">
      <c r="B33" s="256"/>
      <c r="C33" s="256"/>
      <c r="D33" s="256"/>
      <c r="E33" s="256"/>
      <c r="F33" s="256"/>
    </row>
    <row r="34">
      <c r="B34" s="256"/>
      <c r="C34" s="256"/>
      <c r="D34" s="256"/>
      <c r="E34" s="256"/>
      <c r="F34" s="256"/>
    </row>
    <row r="35">
      <c r="B35" s="256"/>
      <c r="C35" s="256"/>
      <c r="D35" s="256"/>
      <c r="E35" s="256"/>
      <c r="F35" s="256"/>
    </row>
    <row r="36">
      <c r="B36" s="256"/>
      <c r="C36" s="256"/>
      <c r="D36" s="256"/>
      <c r="E36" s="256"/>
      <c r="F36" s="256"/>
    </row>
    <row r="37">
      <c r="B37" s="256"/>
      <c r="C37" s="256"/>
      <c r="D37" s="256"/>
      <c r="E37" s="256"/>
      <c r="F37" s="256"/>
    </row>
    <row r="38">
      <c r="B38" s="256"/>
      <c r="C38" s="256"/>
      <c r="D38" s="256"/>
      <c r="E38" s="256"/>
      <c r="F38" s="256"/>
    </row>
    <row r="39">
      <c r="B39" s="256"/>
      <c r="C39" s="256"/>
      <c r="D39" s="256"/>
      <c r="E39" s="256"/>
      <c r="F39" s="256"/>
    </row>
    <row r="40">
      <c r="B40" s="256"/>
      <c r="C40" s="256"/>
      <c r="D40" s="256"/>
      <c r="E40" s="256"/>
      <c r="F40" s="256"/>
    </row>
    <row r="41">
      <c r="B41" s="256"/>
      <c r="C41" s="256"/>
      <c r="D41" s="256"/>
      <c r="E41" s="256"/>
      <c r="F41" s="256"/>
    </row>
    <row r="42">
      <c r="B42" s="256"/>
      <c r="C42" s="256"/>
      <c r="D42" s="256"/>
      <c r="E42" s="256"/>
      <c r="F42" s="256"/>
    </row>
    <row r="43">
      <c r="B43" s="256"/>
      <c r="C43" s="256"/>
      <c r="D43" s="256"/>
      <c r="E43" s="256"/>
      <c r="F43" s="256"/>
    </row>
    <row r="44">
      <c r="B44" s="256"/>
      <c r="C44" s="256"/>
      <c r="D44" s="256"/>
      <c r="E44" s="256"/>
      <c r="F44" s="256"/>
    </row>
    <row r="45">
      <c r="B45" s="256"/>
      <c r="C45" s="256"/>
      <c r="D45" s="256"/>
      <c r="E45" s="256"/>
      <c r="F45" s="256"/>
    </row>
    <row r="46">
      <c r="B46" s="256"/>
      <c r="C46" s="256"/>
      <c r="D46" s="256"/>
      <c r="E46" s="256"/>
      <c r="F46" s="256"/>
    </row>
    <row r="47">
      <c r="B47" s="256"/>
      <c r="C47" s="256"/>
      <c r="D47" s="256"/>
      <c r="E47" s="256"/>
      <c r="F47" s="256"/>
    </row>
    <row r="48">
      <c r="B48" s="256"/>
      <c r="C48" s="256"/>
      <c r="D48" s="256"/>
      <c r="E48" s="256"/>
      <c r="F48" s="256"/>
    </row>
    <row r="49">
      <c r="B49" s="256"/>
      <c r="C49" s="256"/>
      <c r="D49" s="256"/>
      <c r="E49" s="256"/>
      <c r="F49" s="256"/>
    </row>
    <row r="50">
      <c r="B50" s="256"/>
      <c r="C50" s="256"/>
      <c r="D50" s="256"/>
      <c r="E50" s="256"/>
      <c r="F50" s="256"/>
    </row>
    <row r="51">
      <c r="B51" s="256"/>
      <c r="C51" s="256"/>
      <c r="D51" s="256"/>
      <c r="E51" s="256"/>
      <c r="F51" s="256"/>
    </row>
    <row r="52">
      <c r="B52" s="256"/>
      <c r="C52" s="256"/>
      <c r="D52" s="256"/>
      <c r="E52" s="256"/>
      <c r="F52" s="256"/>
    </row>
    <row r="53">
      <c r="B53" s="256"/>
      <c r="C53" s="256"/>
      <c r="D53" s="256"/>
      <c r="E53" s="256"/>
      <c r="F53" s="256"/>
    </row>
    <row r="54">
      <c r="B54" s="256"/>
      <c r="C54" s="256"/>
      <c r="D54" s="256"/>
      <c r="E54" s="256"/>
      <c r="F54" s="256"/>
    </row>
    <row r="55">
      <c r="B55" s="256"/>
      <c r="C55" s="256"/>
      <c r="D55" s="256"/>
      <c r="E55" s="256"/>
      <c r="F55" s="256"/>
    </row>
    <row r="56">
      <c r="B56" s="256"/>
      <c r="C56" s="256"/>
      <c r="D56" s="256"/>
      <c r="E56" s="256"/>
      <c r="F56" s="256"/>
    </row>
    <row r="57">
      <c r="B57" s="256"/>
      <c r="C57" s="256"/>
      <c r="D57" s="256"/>
      <c r="E57" s="256"/>
      <c r="F57" s="256"/>
    </row>
    <row r="58">
      <c r="B58" s="256"/>
      <c r="C58" s="256"/>
      <c r="D58" s="256"/>
      <c r="E58" s="256"/>
      <c r="F58" s="256"/>
    </row>
    <row r="59">
      <c r="B59" s="256"/>
      <c r="C59" s="256"/>
      <c r="D59" s="256"/>
      <c r="E59" s="256"/>
      <c r="F59" s="256"/>
    </row>
    <row r="60">
      <c r="B60" s="256"/>
      <c r="C60" s="256"/>
      <c r="D60" s="256"/>
      <c r="E60" s="256"/>
      <c r="F60" s="256"/>
    </row>
    <row r="61">
      <c r="B61" s="256"/>
      <c r="C61" s="256"/>
      <c r="D61" s="256"/>
      <c r="E61" s="256"/>
      <c r="F61" s="256"/>
    </row>
    <row r="62">
      <c r="B62" s="256"/>
      <c r="C62" s="256"/>
      <c r="D62" s="256"/>
      <c r="E62" s="256"/>
      <c r="F62" s="256"/>
    </row>
    <row r="63">
      <c r="B63" s="256"/>
      <c r="C63" s="256"/>
      <c r="D63" s="256"/>
      <c r="E63" s="256"/>
      <c r="F63" s="256"/>
    </row>
    <row r="64">
      <c r="B64" s="256"/>
      <c r="C64" s="256"/>
      <c r="D64" s="256"/>
      <c r="E64" s="256"/>
      <c r="F64" s="256"/>
    </row>
    <row r="65">
      <c r="B65" s="256"/>
      <c r="C65" s="256"/>
      <c r="D65" s="256"/>
      <c r="E65" s="256"/>
      <c r="F65" s="256"/>
    </row>
    <row r="66">
      <c r="B66" s="256"/>
      <c r="C66" s="256"/>
      <c r="D66" s="256"/>
      <c r="E66" s="256"/>
      <c r="F66" s="256"/>
    </row>
    <row r="67">
      <c r="B67" s="256"/>
      <c r="C67" s="256"/>
      <c r="D67" s="256"/>
      <c r="E67" s="256"/>
      <c r="F67" s="256"/>
    </row>
    <row r="68">
      <c r="B68" s="256"/>
      <c r="C68" s="256"/>
      <c r="D68" s="256"/>
      <c r="E68" s="256"/>
      <c r="F68" s="256"/>
    </row>
    <row r="69">
      <c r="B69" s="256"/>
      <c r="C69" s="256"/>
      <c r="D69" s="256"/>
      <c r="E69" s="256"/>
      <c r="F69" s="256"/>
    </row>
    <row r="70">
      <c r="B70" s="256"/>
      <c r="C70" s="256"/>
      <c r="D70" s="256"/>
      <c r="E70" s="256"/>
      <c r="F70" s="256"/>
    </row>
    <row r="71">
      <c r="B71" s="256"/>
      <c r="C71" s="256"/>
      <c r="D71" s="256"/>
      <c r="E71" s="256"/>
      <c r="F71" s="256"/>
    </row>
    <row r="72">
      <c r="B72" s="256"/>
      <c r="C72" s="256"/>
      <c r="D72" s="256"/>
      <c r="E72" s="256"/>
      <c r="F72" s="256"/>
    </row>
    <row r="73">
      <c r="B73" s="256"/>
      <c r="C73" s="256"/>
      <c r="D73" s="256"/>
      <c r="E73" s="256"/>
      <c r="F73" s="256"/>
    </row>
    <row r="74">
      <c r="B74" s="256"/>
      <c r="C74" s="256"/>
      <c r="D74" s="256"/>
      <c r="E74" s="256"/>
      <c r="F74" s="256"/>
    </row>
    <row r="75">
      <c r="B75" s="256"/>
      <c r="C75" s="256"/>
      <c r="D75" s="256"/>
      <c r="E75" s="256"/>
      <c r="F75" s="256"/>
    </row>
    <row r="76">
      <c r="B76" s="256"/>
      <c r="C76" s="256"/>
      <c r="D76" s="256"/>
      <c r="E76" s="256"/>
      <c r="F76" s="256"/>
    </row>
    <row r="77">
      <c r="B77" s="256"/>
      <c r="C77" s="256"/>
      <c r="D77" s="256"/>
      <c r="E77" s="256"/>
      <c r="F77" s="256"/>
    </row>
    <row r="78">
      <c r="B78" s="256"/>
      <c r="C78" s="256"/>
      <c r="D78" s="256"/>
      <c r="E78" s="256"/>
      <c r="F78" s="256"/>
    </row>
    <row r="79">
      <c r="B79" s="256"/>
      <c r="C79" s="256"/>
      <c r="D79" s="256"/>
      <c r="E79" s="256"/>
      <c r="F79" s="256"/>
    </row>
    <row r="80">
      <c r="B80" s="256"/>
      <c r="C80" s="256"/>
      <c r="D80" s="256"/>
      <c r="E80" s="256"/>
      <c r="F80" s="256"/>
    </row>
    <row r="81">
      <c r="B81" s="256"/>
      <c r="C81" s="256"/>
      <c r="D81" s="256"/>
      <c r="E81" s="256"/>
      <c r="F81" s="256"/>
    </row>
    <row r="82">
      <c r="B82" s="256"/>
      <c r="C82" s="256"/>
      <c r="D82" s="256"/>
      <c r="E82" s="256"/>
      <c r="F82" s="256"/>
    </row>
    <row r="83">
      <c r="B83" s="256"/>
      <c r="C83" s="256"/>
      <c r="D83" s="256"/>
      <c r="E83" s="256"/>
      <c r="F83" s="256"/>
    </row>
    <row r="84">
      <c r="B84" s="256"/>
      <c r="C84" s="256"/>
      <c r="D84" s="256"/>
      <c r="E84" s="256"/>
      <c r="F84" s="256"/>
    </row>
    <row r="85">
      <c r="B85" s="256"/>
      <c r="C85" s="256"/>
      <c r="D85" s="256"/>
      <c r="E85" s="256"/>
      <c r="F85" s="256"/>
    </row>
    <row r="86">
      <c r="B86" s="256"/>
      <c r="C86" s="256"/>
      <c r="D86" s="256"/>
      <c r="E86" s="256"/>
      <c r="F86" s="256"/>
    </row>
    <row r="87">
      <c r="B87" s="256"/>
      <c r="C87" s="256"/>
      <c r="D87" s="256"/>
      <c r="E87" s="256"/>
      <c r="F87" s="256"/>
    </row>
    <row r="88">
      <c r="B88" s="256"/>
      <c r="C88" s="256"/>
      <c r="D88" s="256"/>
      <c r="E88" s="256"/>
      <c r="F88" s="256"/>
    </row>
    <row r="89">
      <c r="B89" s="256"/>
      <c r="C89" s="256"/>
      <c r="D89" s="256"/>
      <c r="E89" s="256"/>
      <c r="F89" s="256"/>
    </row>
    <row r="90">
      <c r="B90" s="256"/>
      <c r="C90" s="256"/>
      <c r="D90" s="256"/>
      <c r="E90" s="256"/>
      <c r="F90" s="256"/>
    </row>
    <row r="91">
      <c r="B91" s="256"/>
      <c r="C91" s="256"/>
      <c r="D91" s="256"/>
      <c r="E91" s="256"/>
      <c r="F91" s="256"/>
    </row>
    <row r="92">
      <c r="B92" s="256"/>
      <c r="C92" s="256"/>
      <c r="D92" s="256"/>
      <c r="E92" s="256"/>
      <c r="F92" s="256"/>
    </row>
    <row r="93">
      <c r="B93" s="256"/>
      <c r="C93" s="256"/>
      <c r="D93" s="256"/>
      <c r="E93" s="256"/>
      <c r="F93" s="256"/>
    </row>
    <row r="94">
      <c r="B94" s="256"/>
      <c r="C94" s="256"/>
      <c r="D94" s="256"/>
      <c r="E94" s="256"/>
      <c r="F94" s="256"/>
    </row>
    <row r="95">
      <c r="B95" s="256"/>
      <c r="C95" s="256"/>
      <c r="D95" s="256"/>
      <c r="E95" s="256"/>
      <c r="F95" s="256"/>
    </row>
    <row r="96">
      <c r="B96" s="256"/>
      <c r="C96" s="256"/>
      <c r="D96" s="256"/>
      <c r="E96" s="256"/>
      <c r="F96" s="256"/>
    </row>
    <row r="97">
      <c r="B97" s="256"/>
      <c r="C97" s="256"/>
      <c r="D97" s="256"/>
      <c r="E97" s="256"/>
      <c r="F97" s="256"/>
    </row>
    <row r="98">
      <c r="B98" s="256"/>
      <c r="C98" s="256"/>
      <c r="D98" s="256"/>
      <c r="E98" s="256"/>
      <c r="F98" s="256"/>
    </row>
    <row r="99">
      <c r="B99" s="256"/>
      <c r="C99" s="256"/>
      <c r="D99" s="256"/>
      <c r="E99" s="256"/>
      <c r="F99" s="256"/>
    </row>
    <row r="100">
      <c r="B100" s="256"/>
      <c r="C100" s="256"/>
      <c r="D100" s="256"/>
      <c r="E100" s="256"/>
      <c r="F100" s="256"/>
    </row>
    <row r="101">
      <c r="B101" s="256"/>
      <c r="C101" s="256"/>
      <c r="D101" s="256"/>
      <c r="E101" s="256"/>
      <c r="F101" s="256"/>
    </row>
    <row r="102">
      <c r="B102" s="256"/>
      <c r="C102" s="256"/>
      <c r="D102" s="256"/>
      <c r="E102" s="256"/>
      <c r="F102" s="256"/>
    </row>
    <row r="103">
      <c r="B103" s="256"/>
      <c r="C103" s="256"/>
      <c r="D103" s="256"/>
      <c r="E103" s="256"/>
      <c r="F103" s="256"/>
    </row>
    <row r="104">
      <c r="B104" s="256"/>
      <c r="C104" s="256"/>
      <c r="D104" s="256"/>
      <c r="E104" s="256"/>
      <c r="F104" s="256"/>
    </row>
    <row r="105">
      <c r="B105" s="256"/>
      <c r="C105" s="256"/>
      <c r="D105" s="256"/>
      <c r="E105" s="256"/>
      <c r="F105" s="256"/>
    </row>
    <row r="106">
      <c r="B106" s="256"/>
      <c r="C106" s="256"/>
      <c r="D106" s="256"/>
      <c r="E106" s="256"/>
      <c r="F106" s="256"/>
    </row>
    <row r="107">
      <c r="B107" s="256"/>
      <c r="C107" s="256"/>
      <c r="D107" s="256"/>
      <c r="E107" s="256"/>
      <c r="F107" s="256"/>
    </row>
    <row r="108">
      <c r="B108" s="256"/>
      <c r="C108" s="256"/>
      <c r="D108" s="256"/>
      <c r="E108" s="256"/>
      <c r="F108" s="256"/>
    </row>
    <row r="109">
      <c r="B109" s="256"/>
      <c r="C109" s="256"/>
      <c r="D109" s="256"/>
      <c r="E109" s="256"/>
      <c r="F109" s="256"/>
    </row>
    <row r="110">
      <c r="B110" s="256"/>
      <c r="C110" s="256"/>
      <c r="D110" s="256"/>
      <c r="E110" s="256"/>
      <c r="F110" s="256"/>
    </row>
    <row r="111">
      <c r="B111" s="256"/>
      <c r="C111" s="256"/>
      <c r="D111" s="256"/>
      <c r="E111" s="256"/>
      <c r="F111" s="256"/>
    </row>
    <row r="112">
      <c r="B112" s="256"/>
      <c r="C112" s="256"/>
      <c r="D112" s="256"/>
      <c r="E112" s="256"/>
      <c r="F112" s="256"/>
    </row>
    <row r="113">
      <c r="B113" s="256"/>
      <c r="C113" s="256"/>
      <c r="D113" s="256"/>
      <c r="E113" s="256"/>
      <c r="F113" s="256"/>
    </row>
    <row r="114">
      <c r="B114" s="256"/>
      <c r="C114" s="256"/>
      <c r="D114" s="256"/>
      <c r="E114" s="256"/>
      <c r="F114" s="256"/>
    </row>
    <row r="115">
      <c r="B115" s="256"/>
      <c r="C115" s="256"/>
      <c r="D115" s="256"/>
      <c r="E115" s="256"/>
      <c r="F115" s="256"/>
    </row>
    <row r="116">
      <c r="B116" s="256"/>
      <c r="C116" s="256"/>
      <c r="D116" s="256"/>
      <c r="E116" s="256"/>
      <c r="F116" s="256"/>
    </row>
    <row r="117">
      <c r="B117" s="256"/>
      <c r="C117" s="256"/>
      <c r="D117" s="256"/>
      <c r="E117" s="256"/>
      <c r="F117" s="256"/>
    </row>
    <row r="118">
      <c r="B118" s="256"/>
      <c r="C118" s="256"/>
      <c r="D118" s="256"/>
      <c r="E118" s="256"/>
      <c r="F118" s="256"/>
    </row>
    <row r="119">
      <c r="B119" s="256"/>
      <c r="C119" s="256"/>
      <c r="D119" s="256"/>
      <c r="E119" s="256"/>
      <c r="F119" s="256"/>
    </row>
    <row r="120">
      <c r="B120" s="256"/>
      <c r="C120" s="256"/>
      <c r="D120" s="256"/>
      <c r="E120" s="256"/>
      <c r="F120" s="256"/>
    </row>
    <row r="121">
      <c r="B121" s="256"/>
      <c r="C121" s="256"/>
      <c r="D121" s="256"/>
      <c r="E121" s="256"/>
      <c r="F121" s="256"/>
    </row>
    <row r="122">
      <c r="B122" s="256"/>
      <c r="C122" s="256"/>
      <c r="D122" s="256"/>
      <c r="E122" s="256"/>
      <c r="F122" s="256"/>
    </row>
    <row r="123">
      <c r="B123" s="256"/>
      <c r="C123" s="256"/>
      <c r="D123" s="256"/>
      <c r="E123" s="256"/>
      <c r="F123" s="256"/>
    </row>
    <row r="124">
      <c r="B124" s="256"/>
      <c r="C124" s="256"/>
      <c r="D124" s="256"/>
      <c r="E124" s="256"/>
      <c r="F124" s="256"/>
    </row>
    <row r="125">
      <c r="B125" s="256"/>
      <c r="C125" s="256"/>
      <c r="D125" s="256"/>
      <c r="E125" s="256"/>
      <c r="F125" s="256"/>
    </row>
    <row r="126">
      <c r="B126" s="256"/>
      <c r="C126" s="256"/>
      <c r="D126" s="256"/>
      <c r="E126" s="256"/>
      <c r="F126" s="256"/>
    </row>
    <row r="127">
      <c r="B127" s="256"/>
      <c r="C127" s="256"/>
      <c r="D127" s="256"/>
      <c r="E127" s="256"/>
      <c r="F127" s="256"/>
    </row>
    <row r="128">
      <c r="B128" s="256"/>
      <c r="C128" s="256"/>
      <c r="D128" s="256"/>
      <c r="E128" s="256"/>
      <c r="F128" s="256"/>
    </row>
    <row r="129">
      <c r="B129" s="256"/>
      <c r="C129" s="256"/>
      <c r="D129" s="256"/>
      <c r="E129" s="256"/>
      <c r="F129" s="256"/>
    </row>
    <row r="130">
      <c r="B130" s="256"/>
      <c r="C130" s="256"/>
      <c r="D130" s="256"/>
      <c r="E130" s="256"/>
      <c r="F130" s="256"/>
    </row>
    <row r="131">
      <c r="B131" s="256"/>
      <c r="C131" s="256"/>
      <c r="D131" s="256"/>
      <c r="E131" s="256"/>
      <c r="F131" s="256"/>
    </row>
    <row r="132">
      <c r="B132" s="256"/>
      <c r="C132" s="256"/>
      <c r="D132" s="256"/>
      <c r="E132" s="256"/>
      <c r="F132" s="256"/>
    </row>
    <row r="133">
      <c r="B133" s="256"/>
      <c r="C133" s="256"/>
      <c r="D133" s="256"/>
      <c r="E133" s="256"/>
      <c r="F133" s="256"/>
    </row>
    <row r="134">
      <c r="B134" s="256"/>
      <c r="C134" s="256"/>
      <c r="D134" s="256"/>
      <c r="E134" s="256"/>
      <c r="F134" s="256"/>
    </row>
    <row r="135">
      <c r="B135" s="256"/>
      <c r="C135" s="256"/>
      <c r="D135" s="256"/>
      <c r="E135" s="256"/>
      <c r="F135" s="256"/>
    </row>
    <row r="136">
      <c r="B136" s="256"/>
      <c r="C136" s="256"/>
      <c r="D136" s="256"/>
      <c r="E136" s="256"/>
      <c r="F136" s="256"/>
    </row>
    <row r="137">
      <c r="B137" s="256"/>
      <c r="C137" s="256"/>
      <c r="D137" s="256"/>
      <c r="E137" s="256"/>
      <c r="F137" s="256"/>
    </row>
    <row r="138">
      <c r="B138" s="256"/>
      <c r="C138" s="256"/>
      <c r="D138" s="256"/>
      <c r="E138" s="256"/>
      <c r="F138" s="256"/>
    </row>
    <row r="139">
      <c r="B139" s="256"/>
      <c r="C139" s="256"/>
      <c r="D139" s="256"/>
      <c r="E139" s="256"/>
      <c r="F139" s="256"/>
    </row>
    <row r="140">
      <c r="B140" s="256"/>
      <c r="C140" s="256"/>
      <c r="D140" s="256"/>
      <c r="E140" s="256"/>
      <c r="F140" s="256"/>
    </row>
    <row r="141">
      <c r="B141" s="256"/>
      <c r="C141" s="256"/>
      <c r="D141" s="256"/>
      <c r="E141" s="256"/>
      <c r="F141" s="256"/>
    </row>
    <row r="142">
      <c r="B142" s="256"/>
      <c r="C142" s="256"/>
      <c r="D142" s="256"/>
      <c r="E142" s="256"/>
      <c r="F142" s="256"/>
    </row>
    <row r="143">
      <c r="B143" s="256"/>
      <c r="C143" s="256"/>
      <c r="D143" s="256"/>
      <c r="E143" s="256"/>
      <c r="F143" s="256"/>
    </row>
    <row r="144">
      <c r="B144" s="256"/>
      <c r="C144" s="256"/>
      <c r="D144" s="256"/>
      <c r="E144" s="256"/>
      <c r="F144" s="256"/>
    </row>
    <row r="145">
      <c r="B145" s="256"/>
      <c r="C145" s="256"/>
      <c r="D145" s="256"/>
      <c r="E145" s="256"/>
      <c r="F145" s="256"/>
    </row>
    <row r="146">
      <c r="B146" s="256"/>
      <c r="C146" s="256"/>
      <c r="D146" s="256"/>
      <c r="E146" s="256"/>
      <c r="F146" s="256"/>
    </row>
    <row r="147">
      <c r="B147" s="256"/>
      <c r="C147" s="256"/>
      <c r="D147" s="256"/>
      <c r="E147" s="256"/>
      <c r="F147" s="256"/>
    </row>
    <row r="148">
      <c r="B148" s="256"/>
      <c r="C148" s="256"/>
      <c r="D148" s="256"/>
      <c r="E148" s="256"/>
      <c r="F148" s="256"/>
    </row>
    <row r="149">
      <c r="B149" s="256"/>
      <c r="C149" s="256"/>
      <c r="D149" s="256"/>
      <c r="E149" s="256"/>
      <c r="F149" s="256"/>
    </row>
    <row r="150">
      <c r="B150" s="256"/>
      <c r="C150" s="256"/>
      <c r="D150" s="256"/>
      <c r="E150" s="256"/>
      <c r="F150" s="256"/>
    </row>
    <row r="151">
      <c r="B151" s="256"/>
      <c r="C151" s="256"/>
      <c r="D151" s="256"/>
      <c r="E151" s="256"/>
      <c r="F151" s="256"/>
    </row>
    <row r="152">
      <c r="B152" s="256"/>
      <c r="C152" s="256"/>
      <c r="D152" s="256"/>
      <c r="E152" s="256"/>
      <c r="F152" s="256"/>
    </row>
    <row r="153">
      <c r="B153" s="256"/>
      <c r="C153" s="256"/>
      <c r="D153" s="256"/>
      <c r="E153" s="256"/>
      <c r="F153" s="256"/>
    </row>
    <row r="154">
      <c r="B154" s="256"/>
      <c r="C154" s="256"/>
      <c r="D154" s="256"/>
      <c r="E154" s="256"/>
      <c r="F154" s="256"/>
    </row>
    <row r="155">
      <c r="B155" s="256"/>
      <c r="C155" s="256"/>
      <c r="D155" s="256"/>
      <c r="E155" s="256"/>
      <c r="F155" s="256"/>
    </row>
    <row r="156">
      <c r="B156" s="256"/>
      <c r="C156" s="256"/>
      <c r="D156" s="256"/>
      <c r="E156" s="256"/>
      <c r="F156" s="256"/>
    </row>
    <row r="157">
      <c r="B157" s="256"/>
      <c r="C157" s="256"/>
      <c r="D157" s="256"/>
      <c r="E157" s="256"/>
      <c r="F157" s="256"/>
    </row>
    <row r="158">
      <c r="B158" s="256"/>
      <c r="C158" s="256"/>
      <c r="D158" s="256"/>
      <c r="E158" s="256"/>
      <c r="F158" s="256"/>
    </row>
    <row r="159">
      <c r="B159" s="256"/>
      <c r="C159" s="256"/>
      <c r="D159" s="256"/>
      <c r="E159" s="256"/>
      <c r="F159" s="256"/>
    </row>
    <row r="160">
      <c r="B160" s="256"/>
      <c r="C160" s="256"/>
      <c r="D160" s="256"/>
      <c r="E160" s="256"/>
      <c r="F160" s="256"/>
    </row>
    <row r="161">
      <c r="B161" s="256"/>
      <c r="C161" s="256"/>
      <c r="D161" s="256"/>
      <c r="E161" s="256"/>
      <c r="F161" s="256"/>
    </row>
    <row r="162">
      <c r="B162" s="256"/>
      <c r="C162" s="256"/>
      <c r="D162" s="256"/>
      <c r="E162" s="256"/>
      <c r="F162" s="256"/>
    </row>
    <row r="163">
      <c r="B163" s="256"/>
      <c r="C163" s="256"/>
      <c r="D163" s="256"/>
      <c r="E163" s="256"/>
      <c r="F163" s="256"/>
    </row>
    <row r="164">
      <c r="B164" s="256"/>
      <c r="C164" s="256"/>
      <c r="D164" s="256"/>
      <c r="E164" s="256"/>
      <c r="F164" s="256"/>
    </row>
    <row r="165">
      <c r="B165" s="256"/>
      <c r="C165" s="256"/>
      <c r="D165" s="256"/>
      <c r="E165" s="256"/>
      <c r="F165" s="256"/>
    </row>
    <row r="166">
      <c r="B166" s="256"/>
      <c r="C166" s="256"/>
      <c r="D166" s="256"/>
      <c r="E166" s="256"/>
      <c r="F166" s="256"/>
    </row>
    <row r="167">
      <c r="B167" s="256"/>
      <c r="C167" s="256"/>
      <c r="D167" s="256"/>
      <c r="E167" s="256"/>
      <c r="F167" s="256"/>
    </row>
    <row r="168">
      <c r="B168" s="256"/>
      <c r="C168" s="256"/>
      <c r="D168" s="256"/>
      <c r="E168" s="256"/>
      <c r="F168" s="256"/>
    </row>
    <row r="169">
      <c r="B169" s="256"/>
      <c r="C169" s="256"/>
      <c r="D169" s="256"/>
      <c r="E169" s="256"/>
      <c r="F169" s="256"/>
    </row>
    <row r="170">
      <c r="B170" s="256"/>
      <c r="C170" s="256"/>
      <c r="D170" s="256"/>
      <c r="E170" s="256"/>
      <c r="F170" s="256"/>
    </row>
    <row r="171">
      <c r="B171" s="256"/>
      <c r="C171" s="256"/>
      <c r="D171" s="256"/>
      <c r="E171" s="256"/>
      <c r="F171" s="256"/>
    </row>
    <row r="172">
      <c r="B172" s="256"/>
      <c r="C172" s="256"/>
      <c r="D172" s="256"/>
      <c r="E172" s="256"/>
      <c r="F172" s="256"/>
    </row>
    <row r="173">
      <c r="B173" s="256"/>
      <c r="C173" s="256"/>
      <c r="D173" s="256"/>
      <c r="E173" s="256"/>
      <c r="F173" s="256"/>
    </row>
    <row r="174">
      <c r="B174" s="256"/>
      <c r="C174" s="256"/>
      <c r="D174" s="256"/>
      <c r="E174" s="256"/>
      <c r="F174" s="256"/>
    </row>
    <row r="175">
      <c r="B175" s="256"/>
      <c r="C175" s="256"/>
      <c r="D175" s="256"/>
      <c r="E175" s="256"/>
      <c r="F175" s="256"/>
    </row>
    <row r="176">
      <c r="B176" s="256"/>
      <c r="C176" s="256"/>
      <c r="D176" s="256"/>
      <c r="E176" s="256"/>
      <c r="F176" s="256"/>
    </row>
    <row r="177">
      <c r="B177" s="256"/>
      <c r="C177" s="256"/>
      <c r="D177" s="256"/>
      <c r="E177" s="256"/>
      <c r="F177" s="256"/>
    </row>
    <row r="178">
      <c r="B178" s="256"/>
      <c r="C178" s="256"/>
      <c r="D178" s="256"/>
      <c r="E178" s="256"/>
      <c r="F178" s="256"/>
    </row>
    <row r="179">
      <c r="B179" s="256"/>
      <c r="C179" s="256"/>
      <c r="D179" s="256"/>
      <c r="E179" s="256"/>
      <c r="F179" s="256"/>
    </row>
    <row r="180">
      <c r="B180" s="256"/>
      <c r="C180" s="256"/>
      <c r="D180" s="256"/>
      <c r="E180" s="256"/>
      <c r="F180" s="256"/>
    </row>
    <row r="181">
      <c r="B181" s="256"/>
      <c r="C181" s="256"/>
      <c r="D181" s="256"/>
      <c r="E181" s="256"/>
      <c r="F181" s="256"/>
    </row>
    <row r="182">
      <c r="B182" s="256"/>
      <c r="C182" s="256"/>
      <c r="D182" s="256"/>
      <c r="E182" s="256"/>
      <c r="F182" s="256"/>
    </row>
    <row r="183">
      <c r="B183" s="256"/>
      <c r="C183" s="256"/>
      <c r="D183" s="256"/>
      <c r="E183" s="256"/>
      <c r="F183" s="256"/>
    </row>
    <row r="184">
      <c r="B184" s="256"/>
      <c r="C184" s="256"/>
      <c r="D184" s="256"/>
      <c r="E184" s="256"/>
      <c r="F184" s="256"/>
    </row>
    <row r="185">
      <c r="B185" s="256"/>
      <c r="C185" s="256"/>
      <c r="D185" s="256"/>
      <c r="E185" s="256"/>
      <c r="F185" s="256"/>
    </row>
    <row r="186">
      <c r="B186" s="256"/>
      <c r="C186" s="256"/>
      <c r="D186" s="256"/>
      <c r="E186" s="256"/>
      <c r="F186" s="256"/>
    </row>
    <row r="187">
      <c r="B187" s="256"/>
      <c r="C187" s="256"/>
      <c r="D187" s="256"/>
      <c r="E187" s="256"/>
      <c r="F187" s="256"/>
    </row>
    <row r="188">
      <c r="B188" s="256"/>
      <c r="C188" s="256"/>
      <c r="D188" s="256"/>
      <c r="E188" s="256"/>
      <c r="F188" s="256"/>
    </row>
    <row r="189">
      <c r="B189" s="256"/>
      <c r="C189" s="256"/>
      <c r="D189" s="256"/>
      <c r="E189" s="256"/>
      <c r="F189" s="256"/>
    </row>
    <row r="190">
      <c r="B190" s="256"/>
      <c r="C190" s="256"/>
      <c r="D190" s="256"/>
      <c r="E190" s="256"/>
      <c r="F190" s="256"/>
    </row>
    <row r="191">
      <c r="B191" s="256"/>
      <c r="C191" s="256"/>
      <c r="D191" s="256"/>
      <c r="E191" s="256"/>
      <c r="F191" s="256"/>
    </row>
    <row r="192">
      <c r="B192" s="256"/>
      <c r="C192" s="256"/>
      <c r="D192" s="256"/>
      <c r="E192" s="256"/>
      <c r="F192" s="256"/>
    </row>
    <row r="193">
      <c r="B193" s="256"/>
      <c r="C193" s="256"/>
      <c r="D193" s="256"/>
      <c r="E193" s="256"/>
      <c r="F193" s="256"/>
    </row>
    <row r="194">
      <c r="B194" s="256"/>
      <c r="C194" s="256"/>
      <c r="D194" s="256"/>
      <c r="E194" s="256"/>
      <c r="F194" s="256"/>
    </row>
    <row r="195">
      <c r="B195" s="256"/>
      <c r="C195" s="256"/>
      <c r="D195" s="256"/>
      <c r="E195" s="256"/>
      <c r="F195" s="256"/>
    </row>
    <row r="196">
      <c r="B196" s="256"/>
      <c r="C196" s="256"/>
      <c r="D196" s="256"/>
      <c r="E196" s="256"/>
      <c r="F196" s="256"/>
    </row>
    <row r="197">
      <c r="B197" s="256"/>
      <c r="C197" s="256"/>
      <c r="D197" s="256"/>
      <c r="E197" s="256"/>
      <c r="F197" s="256"/>
    </row>
    <row r="198">
      <c r="B198" s="256"/>
      <c r="C198" s="256"/>
      <c r="D198" s="256"/>
      <c r="E198" s="256"/>
      <c r="F198" s="256"/>
    </row>
    <row r="199">
      <c r="B199" s="256"/>
      <c r="C199" s="256"/>
      <c r="D199" s="256"/>
      <c r="E199" s="256"/>
      <c r="F199" s="256"/>
    </row>
    <row r="200">
      <c r="B200" s="256"/>
      <c r="C200" s="256"/>
      <c r="D200" s="256"/>
      <c r="E200" s="256"/>
      <c r="F200" s="256"/>
    </row>
    <row r="201">
      <c r="B201" s="256"/>
      <c r="C201" s="256"/>
      <c r="D201" s="256"/>
      <c r="E201" s="256"/>
      <c r="F201" s="256"/>
    </row>
    <row r="202">
      <c r="B202" s="256"/>
      <c r="C202" s="256"/>
      <c r="D202" s="256"/>
      <c r="E202" s="256"/>
      <c r="F202" s="256"/>
    </row>
    <row r="203">
      <c r="B203" s="256"/>
      <c r="C203" s="256"/>
      <c r="D203" s="256"/>
      <c r="E203" s="256"/>
      <c r="F203" s="256"/>
    </row>
    <row r="204">
      <c r="B204" s="256"/>
      <c r="C204" s="256"/>
      <c r="D204" s="256"/>
      <c r="E204" s="256"/>
      <c r="F204" s="256"/>
    </row>
    <row r="205">
      <c r="B205" s="256"/>
      <c r="C205" s="256"/>
      <c r="D205" s="256"/>
      <c r="E205" s="256"/>
      <c r="F205" s="256"/>
    </row>
    <row r="206">
      <c r="B206" s="256"/>
      <c r="C206" s="256"/>
      <c r="D206" s="256"/>
      <c r="E206" s="256"/>
      <c r="F206" s="256"/>
    </row>
    <row r="207">
      <c r="B207" s="256"/>
      <c r="C207" s="256"/>
      <c r="D207" s="256"/>
      <c r="E207" s="256"/>
      <c r="F207" s="256"/>
    </row>
    <row r="208">
      <c r="B208" s="256"/>
      <c r="C208" s="256"/>
      <c r="D208" s="256"/>
      <c r="E208" s="256"/>
      <c r="F208" s="256"/>
    </row>
    <row r="209">
      <c r="B209" s="256"/>
      <c r="C209" s="256"/>
      <c r="D209" s="256"/>
      <c r="E209" s="256"/>
      <c r="F209" s="256"/>
    </row>
    <row r="210">
      <c r="B210" s="256"/>
      <c r="C210" s="256"/>
      <c r="D210" s="256"/>
      <c r="E210" s="256"/>
      <c r="F210" s="256"/>
    </row>
    <row r="211">
      <c r="B211" s="256"/>
      <c r="C211" s="256"/>
      <c r="D211" s="256"/>
      <c r="E211" s="256"/>
      <c r="F211" s="256"/>
    </row>
    <row r="212">
      <c r="B212" s="256"/>
      <c r="C212" s="256"/>
      <c r="D212" s="256"/>
      <c r="E212" s="256"/>
      <c r="F212" s="256"/>
    </row>
    <row r="213">
      <c r="B213" s="256"/>
      <c r="C213" s="256"/>
      <c r="D213" s="256"/>
      <c r="E213" s="256"/>
      <c r="F213" s="256"/>
    </row>
    <row r="214">
      <c r="B214" s="256"/>
      <c r="C214" s="256"/>
      <c r="D214" s="256"/>
      <c r="E214" s="256"/>
      <c r="F214" s="256"/>
    </row>
    <row r="215">
      <c r="B215" s="256"/>
      <c r="C215" s="256"/>
      <c r="D215" s="256"/>
      <c r="E215" s="256"/>
      <c r="F215" s="256"/>
    </row>
    <row r="216">
      <c r="B216" s="256"/>
      <c r="C216" s="256"/>
      <c r="D216" s="256"/>
      <c r="E216" s="256"/>
      <c r="F216" s="256"/>
    </row>
    <row r="217">
      <c r="B217" s="256"/>
      <c r="C217" s="256"/>
      <c r="D217" s="256"/>
      <c r="E217" s="256"/>
      <c r="F217" s="256"/>
    </row>
    <row r="218">
      <c r="B218" s="256"/>
      <c r="C218" s="256"/>
      <c r="D218" s="256"/>
      <c r="E218" s="256"/>
      <c r="F218" s="256"/>
    </row>
    <row r="219">
      <c r="B219" s="256"/>
      <c r="C219" s="256"/>
      <c r="D219" s="256"/>
      <c r="E219" s="256"/>
      <c r="F219" s="256"/>
    </row>
    <row r="220">
      <c r="B220" s="256"/>
      <c r="C220" s="256"/>
      <c r="D220" s="256"/>
      <c r="E220" s="256"/>
      <c r="F220" s="256"/>
    </row>
    <row r="221">
      <c r="B221" s="256"/>
      <c r="C221" s="256"/>
      <c r="D221" s="256"/>
      <c r="E221" s="256"/>
      <c r="F221" s="256"/>
    </row>
    <row r="222">
      <c r="B222" s="256"/>
      <c r="C222" s="256"/>
      <c r="D222" s="256"/>
      <c r="E222" s="256"/>
      <c r="F222" s="256"/>
    </row>
    <row r="223">
      <c r="B223" s="256"/>
      <c r="C223" s="256"/>
      <c r="D223" s="256"/>
      <c r="E223" s="256"/>
      <c r="F223" s="256"/>
    </row>
    <row r="224">
      <c r="B224" s="256"/>
      <c r="C224" s="256"/>
      <c r="D224" s="256"/>
      <c r="E224" s="256"/>
      <c r="F224" s="256"/>
    </row>
    <row r="225">
      <c r="B225" s="256"/>
      <c r="C225" s="256"/>
      <c r="D225" s="256"/>
      <c r="E225" s="256"/>
      <c r="F225" s="256"/>
    </row>
    <row r="226">
      <c r="B226" s="256"/>
      <c r="C226" s="256"/>
      <c r="D226" s="256"/>
      <c r="E226" s="256"/>
      <c r="F226" s="256"/>
    </row>
    <row r="227">
      <c r="B227" s="256"/>
      <c r="C227" s="256"/>
      <c r="D227" s="256"/>
      <c r="E227" s="256"/>
      <c r="F227" s="256"/>
    </row>
    <row r="228">
      <c r="B228" s="256"/>
      <c r="C228" s="256"/>
      <c r="D228" s="256"/>
      <c r="E228" s="256"/>
      <c r="F228" s="256"/>
    </row>
    <row r="229">
      <c r="B229" s="256"/>
      <c r="C229" s="256"/>
      <c r="D229" s="256"/>
      <c r="E229" s="256"/>
      <c r="F229" s="256"/>
    </row>
    <row r="230">
      <c r="B230" s="256"/>
      <c r="C230" s="256"/>
      <c r="D230" s="256"/>
      <c r="E230" s="256"/>
      <c r="F230" s="256"/>
    </row>
    <row r="231">
      <c r="B231" s="256"/>
      <c r="C231" s="256"/>
      <c r="D231" s="256"/>
      <c r="E231" s="256"/>
      <c r="F231" s="256"/>
    </row>
    <row r="232">
      <c r="B232" s="256"/>
      <c r="C232" s="256"/>
      <c r="D232" s="256"/>
      <c r="E232" s="256"/>
      <c r="F232" s="256"/>
    </row>
    <row r="233">
      <c r="B233" s="256"/>
      <c r="C233" s="256"/>
      <c r="D233" s="256"/>
      <c r="E233" s="256"/>
      <c r="F233" s="256"/>
    </row>
    <row r="234">
      <c r="B234" s="256"/>
      <c r="C234" s="256"/>
      <c r="D234" s="256"/>
      <c r="E234" s="256"/>
      <c r="F234" s="256"/>
    </row>
    <row r="235">
      <c r="B235" s="256"/>
      <c r="C235" s="256"/>
      <c r="D235" s="256"/>
      <c r="E235" s="256"/>
      <c r="F235" s="256"/>
    </row>
    <row r="236">
      <c r="B236" s="256"/>
      <c r="C236" s="256"/>
      <c r="D236" s="256"/>
      <c r="E236" s="256"/>
      <c r="F236" s="256"/>
    </row>
    <row r="237">
      <c r="B237" s="256"/>
      <c r="C237" s="256"/>
      <c r="D237" s="256"/>
      <c r="E237" s="256"/>
      <c r="F237" s="256"/>
    </row>
    <row r="238">
      <c r="B238" s="256"/>
      <c r="C238" s="256"/>
      <c r="D238" s="256"/>
      <c r="E238" s="256"/>
      <c r="F238" s="256"/>
    </row>
    <row r="239">
      <c r="B239" s="256"/>
      <c r="C239" s="256"/>
      <c r="D239" s="256"/>
      <c r="E239" s="256"/>
      <c r="F239" s="256"/>
    </row>
    <row r="240">
      <c r="B240" s="256"/>
      <c r="C240" s="256"/>
      <c r="D240" s="256"/>
      <c r="E240" s="256"/>
      <c r="F240" s="256"/>
    </row>
    <row r="241">
      <c r="B241" s="256"/>
      <c r="C241" s="256"/>
      <c r="D241" s="256"/>
      <c r="E241" s="256"/>
      <c r="F241" s="256"/>
    </row>
    <row r="242">
      <c r="B242" s="256"/>
      <c r="C242" s="256"/>
      <c r="D242" s="256"/>
      <c r="E242" s="256"/>
      <c r="F242" s="256"/>
    </row>
    <row r="243">
      <c r="B243" s="256"/>
      <c r="C243" s="256"/>
      <c r="D243" s="256"/>
      <c r="E243" s="256"/>
      <c r="F243" s="256"/>
    </row>
    <row r="244">
      <c r="B244" s="256"/>
      <c r="C244" s="256"/>
      <c r="D244" s="256"/>
      <c r="E244" s="256"/>
      <c r="F244" s="256"/>
    </row>
    <row r="245">
      <c r="B245" s="256"/>
      <c r="C245" s="256"/>
      <c r="D245" s="256"/>
      <c r="E245" s="256"/>
      <c r="F245" s="256"/>
    </row>
    <row r="246">
      <c r="B246" s="256"/>
      <c r="C246" s="256"/>
      <c r="D246" s="256"/>
      <c r="E246" s="256"/>
      <c r="F246" s="256"/>
    </row>
    <row r="247">
      <c r="B247" s="256"/>
      <c r="C247" s="256"/>
      <c r="D247" s="256"/>
      <c r="E247" s="256"/>
      <c r="F247" s="256"/>
    </row>
    <row r="248">
      <c r="B248" s="256"/>
      <c r="C248" s="256"/>
      <c r="D248" s="256"/>
      <c r="E248" s="256"/>
      <c r="F248" s="256"/>
    </row>
    <row r="249">
      <c r="B249" s="256"/>
      <c r="C249" s="256"/>
      <c r="D249" s="256"/>
      <c r="E249" s="256"/>
      <c r="F249" s="256"/>
    </row>
    <row r="250">
      <c r="B250" s="256"/>
      <c r="C250" s="256"/>
      <c r="D250" s="256"/>
      <c r="E250" s="256"/>
      <c r="F250" s="256"/>
    </row>
    <row r="251">
      <c r="B251" s="256"/>
      <c r="C251" s="256"/>
      <c r="D251" s="256"/>
      <c r="E251" s="256"/>
      <c r="F251" s="256"/>
    </row>
    <row r="252">
      <c r="B252" s="256"/>
      <c r="C252" s="256"/>
      <c r="D252" s="256"/>
      <c r="E252" s="256"/>
      <c r="F252" s="256"/>
    </row>
    <row r="253">
      <c r="B253" s="256"/>
      <c r="C253" s="256"/>
      <c r="D253" s="256"/>
      <c r="E253" s="256"/>
      <c r="F253" s="256"/>
    </row>
    <row r="254">
      <c r="B254" s="256"/>
      <c r="C254" s="256"/>
      <c r="D254" s="256"/>
      <c r="E254" s="256"/>
      <c r="F254" s="256"/>
    </row>
    <row r="255">
      <c r="B255" s="256"/>
      <c r="C255" s="256"/>
      <c r="D255" s="256"/>
      <c r="E255" s="256"/>
      <c r="F255" s="256"/>
    </row>
    <row r="256">
      <c r="B256" s="256"/>
      <c r="C256" s="256"/>
      <c r="D256" s="256"/>
      <c r="E256" s="256"/>
      <c r="F256" s="256"/>
    </row>
    <row r="257">
      <c r="B257" s="256"/>
      <c r="C257" s="256"/>
      <c r="D257" s="256"/>
      <c r="E257" s="256"/>
      <c r="F257" s="256"/>
    </row>
    <row r="258">
      <c r="B258" s="256"/>
      <c r="C258" s="256"/>
      <c r="D258" s="256"/>
      <c r="E258" s="256"/>
      <c r="F258" s="256"/>
    </row>
    <row r="259">
      <c r="B259" s="256"/>
      <c r="C259" s="256"/>
      <c r="D259" s="256"/>
      <c r="E259" s="256"/>
      <c r="F259" s="256"/>
    </row>
    <row r="260">
      <c r="B260" s="256"/>
      <c r="C260" s="256"/>
      <c r="D260" s="256"/>
      <c r="E260" s="256"/>
      <c r="F260" s="256"/>
    </row>
    <row r="261">
      <c r="B261" s="256"/>
      <c r="C261" s="256"/>
      <c r="D261" s="256"/>
      <c r="E261" s="256"/>
      <c r="F261" s="256"/>
    </row>
    <row r="262">
      <c r="B262" s="256"/>
      <c r="C262" s="256"/>
      <c r="D262" s="256"/>
      <c r="E262" s="256"/>
      <c r="F262" s="256"/>
    </row>
    <row r="263">
      <c r="B263" s="256"/>
      <c r="C263" s="256"/>
      <c r="D263" s="256"/>
      <c r="E263" s="256"/>
      <c r="F263" s="256"/>
    </row>
    <row r="264">
      <c r="B264" s="256"/>
      <c r="C264" s="256"/>
      <c r="D264" s="256"/>
      <c r="E264" s="256"/>
      <c r="F264" s="256"/>
    </row>
    <row r="265">
      <c r="B265" s="256"/>
      <c r="C265" s="256"/>
      <c r="D265" s="256"/>
      <c r="E265" s="256"/>
      <c r="F265" s="256"/>
    </row>
    <row r="266">
      <c r="B266" s="256"/>
      <c r="C266" s="256"/>
      <c r="D266" s="256"/>
      <c r="E266" s="256"/>
      <c r="F266" s="256"/>
    </row>
    <row r="267">
      <c r="B267" s="256"/>
      <c r="C267" s="256"/>
      <c r="D267" s="256"/>
      <c r="E267" s="256"/>
      <c r="F267" s="256"/>
    </row>
    <row r="268">
      <c r="B268" s="256"/>
      <c r="C268" s="256"/>
      <c r="D268" s="256"/>
      <c r="E268" s="256"/>
      <c r="F268" s="256"/>
    </row>
    <row r="269">
      <c r="B269" s="256"/>
      <c r="C269" s="256"/>
      <c r="D269" s="256"/>
      <c r="E269" s="256"/>
      <c r="F269" s="256"/>
    </row>
    <row r="270">
      <c r="B270" s="256"/>
      <c r="C270" s="256"/>
      <c r="D270" s="256"/>
      <c r="E270" s="256"/>
      <c r="F270" s="256"/>
    </row>
    <row r="271">
      <c r="B271" s="256"/>
      <c r="C271" s="256"/>
      <c r="D271" s="256"/>
      <c r="E271" s="256"/>
      <c r="F271" s="256"/>
    </row>
    <row r="272">
      <c r="B272" s="256"/>
      <c r="C272" s="256"/>
      <c r="D272" s="256"/>
      <c r="E272" s="256"/>
      <c r="F272" s="256"/>
    </row>
    <row r="273">
      <c r="B273" s="256"/>
      <c r="C273" s="256"/>
      <c r="D273" s="256"/>
      <c r="E273" s="256"/>
      <c r="F273" s="256"/>
    </row>
    <row r="274">
      <c r="B274" s="256"/>
      <c r="C274" s="256"/>
      <c r="D274" s="256"/>
      <c r="E274" s="256"/>
      <c r="F274" s="256"/>
    </row>
    <row r="275">
      <c r="B275" s="256"/>
      <c r="C275" s="256"/>
      <c r="D275" s="256"/>
      <c r="E275" s="256"/>
      <c r="F275" s="256"/>
    </row>
    <row r="276">
      <c r="B276" s="256"/>
      <c r="C276" s="256"/>
      <c r="D276" s="256"/>
      <c r="E276" s="256"/>
      <c r="F276" s="256"/>
    </row>
    <row r="277">
      <c r="B277" s="256"/>
      <c r="C277" s="256"/>
      <c r="D277" s="256"/>
      <c r="E277" s="256"/>
      <c r="F277" s="256"/>
    </row>
    <row r="278">
      <c r="B278" s="256"/>
      <c r="C278" s="256"/>
      <c r="D278" s="256"/>
      <c r="E278" s="256"/>
      <c r="F278" s="256"/>
    </row>
    <row r="279">
      <c r="B279" s="256"/>
      <c r="C279" s="256"/>
      <c r="D279" s="256"/>
      <c r="E279" s="256"/>
      <c r="F279" s="256"/>
    </row>
    <row r="280">
      <c r="B280" s="256"/>
      <c r="C280" s="256"/>
      <c r="D280" s="256"/>
      <c r="E280" s="256"/>
      <c r="F280" s="256"/>
    </row>
    <row r="281">
      <c r="B281" s="256"/>
      <c r="C281" s="256"/>
      <c r="D281" s="256"/>
      <c r="E281" s="256"/>
      <c r="F281" s="256"/>
    </row>
    <row r="282">
      <c r="B282" s="256"/>
      <c r="C282" s="256"/>
      <c r="D282" s="256"/>
      <c r="E282" s="256"/>
      <c r="F282" s="256"/>
    </row>
    <row r="283">
      <c r="B283" s="256"/>
      <c r="C283" s="256"/>
      <c r="D283" s="256"/>
      <c r="E283" s="256"/>
      <c r="F283" s="256"/>
    </row>
    <row r="284">
      <c r="B284" s="256"/>
      <c r="C284" s="256"/>
      <c r="D284" s="256"/>
      <c r="E284" s="256"/>
      <c r="F284" s="256"/>
    </row>
    <row r="285">
      <c r="B285" s="256"/>
      <c r="C285" s="256"/>
      <c r="D285" s="256"/>
      <c r="E285" s="256"/>
      <c r="F285" s="256"/>
    </row>
    <row r="286">
      <c r="B286" s="256"/>
      <c r="C286" s="256"/>
      <c r="D286" s="256"/>
      <c r="E286" s="256"/>
      <c r="F286" s="256"/>
    </row>
    <row r="287">
      <c r="B287" s="256"/>
      <c r="C287" s="256"/>
      <c r="D287" s="256"/>
      <c r="E287" s="256"/>
      <c r="F287" s="256"/>
    </row>
    <row r="288">
      <c r="B288" s="256"/>
      <c r="C288" s="256"/>
      <c r="D288" s="256"/>
      <c r="E288" s="256"/>
      <c r="F288" s="256"/>
    </row>
    <row r="289">
      <c r="B289" s="256"/>
      <c r="C289" s="256"/>
      <c r="D289" s="256"/>
      <c r="E289" s="256"/>
      <c r="F289" s="256"/>
    </row>
    <row r="290">
      <c r="B290" s="256"/>
      <c r="C290" s="256"/>
      <c r="D290" s="256"/>
      <c r="E290" s="256"/>
      <c r="F290" s="256"/>
    </row>
    <row r="291">
      <c r="B291" s="256"/>
      <c r="C291" s="256"/>
      <c r="D291" s="256"/>
      <c r="E291" s="256"/>
      <c r="F291" s="256"/>
    </row>
    <row r="292">
      <c r="B292" s="256"/>
      <c r="C292" s="256"/>
      <c r="D292" s="256"/>
      <c r="E292" s="256"/>
      <c r="F292" s="256"/>
    </row>
    <row r="293">
      <c r="B293" s="256"/>
      <c r="C293" s="256"/>
      <c r="D293" s="256"/>
      <c r="E293" s="256"/>
      <c r="F293" s="256"/>
    </row>
    <row r="294">
      <c r="B294" s="256"/>
      <c r="C294" s="256"/>
      <c r="D294" s="256"/>
      <c r="E294" s="256"/>
      <c r="F294" s="256"/>
    </row>
    <row r="295">
      <c r="B295" s="256"/>
      <c r="C295" s="256"/>
      <c r="D295" s="256"/>
      <c r="E295" s="256"/>
      <c r="F295" s="256"/>
    </row>
    <row r="296">
      <c r="B296" s="256"/>
      <c r="C296" s="256"/>
      <c r="D296" s="256"/>
      <c r="E296" s="256"/>
      <c r="F296" s="256"/>
    </row>
    <row r="297">
      <c r="B297" s="256"/>
      <c r="C297" s="256"/>
      <c r="D297" s="256"/>
      <c r="E297" s="256"/>
      <c r="F297" s="256"/>
    </row>
    <row r="298">
      <c r="B298" s="256"/>
      <c r="C298" s="256"/>
      <c r="D298" s="256"/>
      <c r="E298" s="256"/>
      <c r="F298" s="256"/>
    </row>
    <row r="299">
      <c r="B299" s="256"/>
      <c r="C299" s="256"/>
      <c r="D299" s="256"/>
      <c r="E299" s="256"/>
      <c r="F299" s="256"/>
    </row>
    <row r="300">
      <c r="B300" s="256"/>
      <c r="C300" s="256"/>
      <c r="D300" s="256"/>
      <c r="E300" s="256"/>
      <c r="F300" s="256"/>
    </row>
    <row r="301">
      <c r="B301" s="256"/>
      <c r="C301" s="256"/>
      <c r="D301" s="256"/>
      <c r="E301" s="256"/>
      <c r="F301" s="256"/>
    </row>
    <row r="302">
      <c r="B302" s="256"/>
      <c r="C302" s="256"/>
      <c r="D302" s="256"/>
      <c r="E302" s="256"/>
      <c r="F302" s="256"/>
    </row>
    <row r="303">
      <c r="B303" s="256"/>
      <c r="C303" s="256"/>
      <c r="D303" s="256"/>
      <c r="E303" s="256"/>
      <c r="F303" s="256"/>
    </row>
    <row r="304">
      <c r="B304" s="256"/>
      <c r="C304" s="256"/>
      <c r="D304" s="256"/>
      <c r="E304" s="256"/>
      <c r="F304" s="256"/>
    </row>
    <row r="305">
      <c r="B305" s="256"/>
      <c r="C305" s="256"/>
      <c r="D305" s="256"/>
      <c r="E305" s="256"/>
      <c r="F305" s="256"/>
    </row>
    <row r="306">
      <c r="B306" s="256"/>
      <c r="C306" s="256"/>
      <c r="D306" s="256"/>
      <c r="E306" s="256"/>
      <c r="F306" s="256"/>
    </row>
    <row r="307">
      <c r="B307" s="256"/>
      <c r="C307" s="256"/>
      <c r="D307" s="256"/>
      <c r="E307" s="256"/>
      <c r="F307" s="256"/>
    </row>
    <row r="308">
      <c r="B308" s="256"/>
      <c r="C308" s="256"/>
      <c r="D308" s="256"/>
      <c r="E308" s="256"/>
      <c r="F308" s="256"/>
    </row>
    <row r="309">
      <c r="B309" s="256"/>
      <c r="C309" s="256"/>
      <c r="D309" s="256"/>
      <c r="E309" s="256"/>
      <c r="F309" s="256"/>
    </row>
    <row r="310">
      <c r="B310" s="256"/>
      <c r="C310" s="256"/>
      <c r="D310" s="256"/>
      <c r="E310" s="256"/>
      <c r="F310" s="256"/>
    </row>
    <row r="311">
      <c r="B311" s="256"/>
      <c r="C311" s="256"/>
      <c r="D311" s="256"/>
      <c r="E311" s="256"/>
      <c r="F311" s="256"/>
    </row>
    <row r="312">
      <c r="B312" s="256"/>
      <c r="C312" s="256"/>
      <c r="D312" s="256"/>
      <c r="E312" s="256"/>
      <c r="F312" s="256"/>
    </row>
    <row r="313">
      <c r="B313" s="256"/>
      <c r="C313" s="256"/>
      <c r="D313" s="256"/>
      <c r="E313" s="256"/>
      <c r="F313" s="256"/>
    </row>
    <row r="314">
      <c r="B314" s="256"/>
      <c r="C314" s="256"/>
      <c r="D314" s="256"/>
      <c r="E314" s="256"/>
      <c r="F314" s="256"/>
    </row>
    <row r="315">
      <c r="B315" s="256"/>
      <c r="C315" s="256"/>
      <c r="D315" s="256"/>
      <c r="E315" s="256"/>
      <c r="F315" s="256"/>
    </row>
    <row r="316">
      <c r="B316" s="256"/>
      <c r="C316" s="256"/>
      <c r="D316" s="256"/>
      <c r="E316" s="256"/>
      <c r="F316" s="256"/>
    </row>
    <row r="317">
      <c r="B317" s="256"/>
      <c r="C317" s="256"/>
      <c r="D317" s="256"/>
      <c r="E317" s="256"/>
      <c r="F317" s="256"/>
    </row>
    <row r="318">
      <c r="B318" s="256"/>
      <c r="C318" s="256"/>
      <c r="D318" s="256"/>
      <c r="E318" s="256"/>
      <c r="F318" s="256"/>
    </row>
    <row r="319">
      <c r="B319" s="256"/>
      <c r="C319" s="256"/>
      <c r="D319" s="256"/>
      <c r="E319" s="256"/>
      <c r="F319" s="256"/>
    </row>
    <row r="320">
      <c r="B320" s="256"/>
      <c r="C320" s="256"/>
      <c r="D320" s="256"/>
      <c r="E320" s="256"/>
      <c r="F320" s="256"/>
    </row>
    <row r="321">
      <c r="B321" s="256"/>
      <c r="C321" s="256"/>
      <c r="D321" s="256"/>
      <c r="E321" s="256"/>
      <c r="F321" s="256"/>
    </row>
    <row r="322">
      <c r="B322" s="256"/>
      <c r="C322" s="256"/>
      <c r="D322" s="256"/>
      <c r="E322" s="256"/>
      <c r="F322" s="256"/>
    </row>
    <row r="323">
      <c r="B323" s="256"/>
      <c r="C323" s="256"/>
      <c r="D323" s="256"/>
      <c r="E323" s="256"/>
      <c r="F323" s="256"/>
    </row>
    <row r="324">
      <c r="B324" s="256"/>
      <c r="C324" s="256"/>
      <c r="D324" s="256"/>
      <c r="E324" s="256"/>
      <c r="F324" s="256"/>
    </row>
    <row r="325">
      <c r="B325" s="256"/>
      <c r="C325" s="256"/>
      <c r="D325" s="256"/>
      <c r="E325" s="256"/>
      <c r="F325" s="256"/>
    </row>
    <row r="326">
      <c r="B326" s="256"/>
      <c r="C326" s="256"/>
      <c r="D326" s="256"/>
      <c r="E326" s="256"/>
      <c r="F326" s="256"/>
    </row>
    <row r="327">
      <c r="B327" s="256"/>
      <c r="C327" s="256"/>
      <c r="D327" s="256"/>
      <c r="E327" s="256"/>
      <c r="F327" s="256"/>
    </row>
    <row r="328">
      <c r="B328" s="256"/>
      <c r="C328" s="256"/>
      <c r="D328" s="256"/>
      <c r="E328" s="256"/>
      <c r="F328" s="256"/>
    </row>
    <row r="329">
      <c r="B329" s="256"/>
      <c r="C329" s="256"/>
      <c r="D329" s="256"/>
      <c r="E329" s="256"/>
      <c r="F329" s="256"/>
    </row>
    <row r="330">
      <c r="B330" s="256"/>
      <c r="C330" s="256"/>
      <c r="D330" s="256"/>
      <c r="E330" s="256"/>
      <c r="F330" s="256"/>
    </row>
    <row r="331">
      <c r="B331" s="256"/>
      <c r="C331" s="256"/>
      <c r="D331" s="256"/>
      <c r="E331" s="256"/>
      <c r="F331" s="256"/>
    </row>
    <row r="332">
      <c r="B332" s="256"/>
      <c r="C332" s="256"/>
      <c r="D332" s="256"/>
      <c r="E332" s="256"/>
      <c r="F332" s="256"/>
    </row>
    <row r="333">
      <c r="B333" s="256"/>
      <c r="C333" s="256"/>
      <c r="D333" s="256"/>
      <c r="E333" s="256"/>
      <c r="F333" s="256"/>
    </row>
    <row r="334">
      <c r="B334" s="256"/>
      <c r="C334" s="256"/>
      <c r="D334" s="256"/>
      <c r="E334" s="256"/>
      <c r="F334" s="256"/>
    </row>
    <row r="335">
      <c r="B335" s="256"/>
      <c r="C335" s="256"/>
      <c r="D335" s="256"/>
      <c r="E335" s="256"/>
      <c r="F335" s="256"/>
    </row>
    <row r="336">
      <c r="B336" s="256"/>
      <c r="C336" s="256"/>
      <c r="D336" s="256"/>
      <c r="E336" s="256"/>
      <c r="F336" s="256"/>
    </row>
    <row r="337">
      <c r="B337" s="256"/>
      <c r="C337" s="256"/>
      <c r="D337" s="256"/>
      <c r="E337" s="256"/>
      <c r="F337" s="256"/>
    </row>
    <row r="338">
      <c r="B338" s="256"/>
      <c r="C338" s="256"/>
      <c r="D338" s="256"/>
      <c r="E338" s="256"/>
      <c r="F338" s="256"/>
    </row>
    <row r="339">
      <c r="B339" s="256"/>
      <c r="C339" s="256"/>
      <c r="D339" s="256"/>
      <c r="E339" s="256"/>
      <c r="F339" s="256"/>
    </row>
    <row r="340">
      <c r="B340" s="256"/>
      <c r="C340" s="256"/>
      <c r="D340" s="256"/>
      <c r="E340" s="256"/>
      <c r="F340" s="256"/>
    </row>
    <row r="341">
      <c r="B341" s="256"/>
      <c r="C341" s="256"/>
      <c r="D341" s="256"/>
      <c r="E341" s="256"/>
      <c r="F341" s="256"/>
    </row>
    <row r="342">
      <c r="B342" s="256"/>
      <c r="C342" s="256"/>
      <c r="D342" s="256"/>
      <c r="E342" s="256"/>
      <c r="F342" s="256"/>
    </row>
    <row r="343">
      <c r="B343" s="256"/>
      <c r="C343" s="256"/>
      <c r="D343" s="256"/>
      <c r="E343" s="256"/>
      <c r="F343" s="256"/>
    </row>
    <row r="344">
      <c r="B344" s="256"/>
      <c r="C344" s="256"/>
      <c r="D344" s="256"/>
      <c r="E344" s="256"/>
      <c r="F344" s="256"/>
    </row>
    <row r="345">
      <c r="B345" s="256"/>
      <c r="C345" s="256"/>
      <c r="D345" s="256"/>
      <c r="E345" s="256"/>
      <c r="F345" s="256"/>
    </row>
    <row r="346">
      <c r="B346" s="256"/>
      <c r="C346" s="256"/>
      <c r="D346" s="256"/>
      <c r="E346" s="256"/>
      <c r="F346" s="256"/>
    </row>
    <row r="347">
      <c r="B347" s="256"/>
      <c r="C347" s="256"/>
      <c r="D347" s="256"/>
      <c r="E347" s="256"/>
      <c r="F347" s="256"/>
    </row>
    <row r="348">
      <c r="B348" s="256"/>
      <c r="C348" s="256"/>
      <c r="D348" s="256"/>
      <c r="E348" s="256"/>
      <c r="F348" s="256"/>
    </row>
    <row r="349">
      <c r="B349" s="256"/>
      <c r="C349" s="256"/>
      <c r="D349" s="256"/>
      <c r="E349" s="256"/>
      <c r="F349" s="256"/>
    </row>
    <row r="350">
      <c r="B350" s="256"/>
      <c r="C350" s="256"/>
      <c r="D350" s="256"/>
      <c r="E350" s="256"/>
      <c r="F350" s="256"/>
    </row>
    <row r="351">
      <c r="B351" s="256"/>
      <c r="C351" s="256"/>
      <c r="D351" s="256"/>
      <c r="E351" s="256"/>
      <c r="F351" s="256"/>
    </row>
    <row r="352">
      <c r="B352" s="256"/>
      <c r="C352" s="256"/>
      <c r="D352" s="256"/>
      <c r="E352" s="256"/>
      <c r="F352" s="256"/>
    </row>
    <row r="353">
      <c r="B353" s="256"/>
      <c r="C353" s="256"/>
      <c r="D353" s="256"/>
      <c r="E353" s="256"/>
      <c r="F353" s="256"/>
    </row>
    <row r="354">
      <c r="B354" s="256"/>
      <c r="C354" s="256"/>
      <c r="D354" s="256"/>
      <c r="E354" s="256"/>
      <c r="F354" s="256"/>
    </row>
    <row r="355">
      <c r="B355" s="256"/>
      <c r="C355" s="256"/>
      <c r="D355" s="256"/>
      <c r="E355" s="256"/>
      <c r="F355" s="256"/>
    </row>
    <row r="356">
      <c r="B356" s="256"/>
      <c r="C356" s="256"/>
      <c r="D356" s="256"/>
      <c r="E356" s="256"/>
      <c r="F356" s="256"/>
    </row>
    <row r="357">
      <c r="B357" s="256"/>
      <c r="C357" s="256"/>
      <c r="D357" s="256"/>
      <c r="E357" s="256"/>
      <c r="F357" s="256"/>
    </row>
    <row r="358">
      <c r="B358" s="256"/>
      <c r="C358" s="256"/>
      <c r="D358" s="256"/>
      <c r="E358" s="256"/>
      <c r="F358" s="256"/>
    </row>
    <row r="359">
      <c r="B359" s="256"/>
      <c r="C359" s="256"/>
      <c r="D359" s="256"/>
      <c r="E359" s="256"/>
      <c r="F359" s="256"/>
    </row>
    <row r="360">
      <c r="B360" s="256"/>
      <c r="C360" s="256"/>
      <c r="D360" s="256"/>
      <c r="E360" s="256"/>
      <c r="F360" s="256"/>
    </row>
    <row r="361">
      <c r="B361" s="256"/>
      <c r="C361" s="256"/>
      <c r="D361" s="256"/>
      <c r="E361" s="256"/>
      <c r="F361" s="256"/>
    </row>
    <row r="362">
      <c r="B362" s="256"/>
      <c r="C362" s="256"/>
      <c r="D362" s="256"/>
      <c r="E362" s="256"/>
      <c r="F362" s="256"/>
    </row>
    <row r="363">
      <c r="B363" s="256"/>
      <c r="C363" s="256"/>
      <c r="D363" s="256"/>
      <c r="E363" s="256"/>
      <c r="F363" s="256"/>
    </row>
    <row r="364">
      <c r="B364" s="256"/>
      <c r="C364" s="256"/>
      <c r="D364" s="256"/>
      <c r="E364" s="256"/>
      <c r="F364" s="256"/>
    </row>
    <row r="365">
      <c r="B365" s="256"/>
      <c r="C365" s="256"/>
      <c r="D365" s="256"/>
      <c r="E365" s="256"/>
      <c r="F365" s="256"/>
    </row>
    <row r="366">
      <c r="B366" s="256"/>
      <c r="C366" s="256"/>
      <c r="D366" s="256"/>
      <c r="E366" s="256"/>
      <c r="F366" s="256"/>
    </row>
    <row r="367">
      <c r="B367" s="256"/>
      <c r="C367" s="256"/>
      <c r="D367" s="256"/>
      <c r="E367" s="256"/>
      <c r="F367" s="256"/>
    </row>
    <row r="368">
      <c r="B368" s="256"/>
      <c r="C368" s="256"/>
      <c r="D368" s="256"/>
      <c r="E368" s="256"/>
      <c r="F368" s="256"/>
    </row>
    <row r="369">
      <c r="B369" s="256"/>
      <c r="C369" s="256"/>
      <c r="D369" s="256"/>
      <c r="E369" s="256"/>
      <c r="F369" s="256"/>
    </row>
    <row r="370">
      <c r="B370" s="256"/>
      <c r="C370" s="256"/>
      <c r="D370" s="256"/>
      <c r="E370" s="256"/>
      <c r="F370" s="256"/>
    </row>
    <row r="371">
      <c r="B371" s="256"/>
      <c r="C371" s="256"/>
      <c r="D371" s="256"/>
      <c r="E371" s="256"/>
      <c r="F371" s="256"/>
    </row>
    <row r="372">
      <c r="B372" s="256"/>
      <c r="C372" s="256"/>
      <c r="D372" s="256"/>
      <c r="E372" s="256"/>
      <c r="F372" s="256"/>
    </row>
    <row r="373">
      <c r="B373" s="256"/>
      <c r="C373" s="256"/>
      <c r="D373" s="256"/>
      <c r="E373" s="256"/>
      <c r="F373" s="256"/>
    </row>
    <row r="374">
      <c r="B374" s="256"/>
      <c r="C374" s="256"/>
      <c r="D374" s="256"/>
      <c r="E374" s="256"/>
      <c r="F374" s="256"/>
    </row>
    <row r="375">
      <c r="B375" s="256"/>
      <c r="C375" s="256"/>
      <c r="D375" s="256"/>
      <c r="E375" s="256"/>
      <c r="F375" s="256"/>
    </row>
    <row r="376">
      <c r="B376" s="256"/>
      <c r="C376" s="256"/>
      <c r="D376" s="256"/>
      <c r="E376" s="256"/>
      <c r="F376" s="256"/>
    </row>
    <row r="377">
      <c r="B377" s="256"/>
      <c r="C377" s="256"/>
      <c r="D377" s="256"/>
      <c r="E377" s="256"/>
      <c r="F377" s="256"/>
    </row>
    <row r="378">
      <c r="B378" s="256"/>
      <c r="C378" s="256"/>
      <c r="D378" s="256"/>
      <c r="E378" s="256"/>
      <c r="F378" s="256"/>
    </row>
    <row r="379">
      <c r="B379" s="256"/>
      <c r="C379" s="256"/>
      <c r="D379" s="256"/>
      <c r="E379" s="256"/>
      <c r="F379" s="256"/>
    </row>
    <row r="380">
      <c r="B380" s="256"/>
      <c r="C380" s="256"/>
      <c r="D380" s="256"/>
      <c r="E380" s="256"/>
      <c r="F380" s="256"/>
    </row>
    <row r="381">
      <c r="B381" s="256"/>
      <c r="C381" s="256"/>
      <c r="D381" s="256"/>
      <c r="E381" s="256"/>
      <c r="F381" s="256"/>
    </row>
    <row r="382">
      <c r="B382" s="256"/>
      <c r="C382" s="256"/>
      <c r="D382" s="256"/>
      <c r="E382" s="256"/>
      <c r="F382" s="256"/>
    </row>
    <row r="383">
      <c r="B383" s="256"/>
      <c r="C383" s="256"/>
      <c r="D383" s="256"/>
      <c r="E383" s="256"/>
      <c r="F383" s="256"/>
    </row>
    <row r="384">
      <c r="B384" s="256"/>
      <c r="C384" s="256"/>
      <c r="D384" s="256"/>
      <c r="E384" s="256"/>
      <c r="F384" s="256"/>
    </row>
    <row r="385">
      <c r="B385" s="256"/>
      <c r="C385" s="256"/>
      <c r="D385" s="256"/>
      <c r="E385" s="256"/>
      <c r="F385" s="256"/>
    </row>
    <row r="386">
      <c r="B386" s="256"/>
      <c r="C386" s="256"/>
      <c r="D386" s="256"/>
      <c r="E386" s="256"/>
      <c r="F386" s="256"/>
    </row>
    <row r="387">
      <c r="B387" s="256"/>
      <c r="C387" s="256"/>
      <c r="D387" s="256"/>
      <c r="E387" s="256"/>
      <c r="F387" s="256"/>
    </row>
    <row r="388">
      <c r="B388" s="256"/>
      <c r="C388" s="256"/>
      <c r="D388" s="256"/>
      <c r="E388" s="256"/>
      <c r="F388" s="256"/>
    </row>
    <row r="389">
      <c r="B389" s="256"/>
      <c r="C389" s="256"/>
      <c r="D389" s="256"/>
      <c r="E389" s="256"/>
      <c r="F389" s="256"/>
    </row>
    <row r="390">
      <c r="B390" s="256"/>
      <c r="C390" s="256"/>
      <c r="D390" s="256"/>
      <c r="E390" s="256"/>
      <c r="F390" s="256"/>
    </row>
    <row r="391">
      <c r="B391" s="256"/>
      <c r="C391" s="256"/>
      <c r="D391" s="256"/>
      <c r="E391" s="256"/>
      <c r="F391" s="256"/>
    </row>
    <row r="392">
      <c r="B392" s="256"/>
      <c r="C392" s="256"/>
      <c r="D392" s="256"/>
      <c r="E392" s="256"/>
      <c r="F392" s="256"/>
    </row>
    <row r="393">
      <c r="B393" s="256"/>
      <c r="C393" s="256"/>
      <c r="D393" s="256"/>
      <c r="E393" s="256"/>
      <c r="F393" s="256"/>
    </row>
    <row r="394">
      <c r="B394" s="256"/>
      <c r="C394" s="256"/>
      <c r="D394" s="256"/>
      <c r="E394" s="256"/>
      <c r="F394" s="256"/>
    </row>
    <row r="395">
      <c r="B395" s="256"/>
      <c r="C395" s="256"/>
      <c r="D395" s="256"/>
      <c r="E395" s="256"/>
      <c r="F395" s="256"/>
    </row>
    <row r="396">
      <c r="B396" s="256"/>
      <c r="C396" s="256"/>
      <c r="D396" s="256"/>
      <c r="E396" s="256"/>
      <c r="F396" s="256"/>
    </row>
    <row r="397">
      <c r="B397" s="256"/>
      <c r="C397" s="256"/>
      <c r="D397" s="256"/>
      <c r="E397" s="256"/>
      <c r="F397" s="256"/>
    </row>
    <row r="398">
      <c r="B398" s="256"/>
      <c r="C398" s="256"/>
      <c r="D398" s="256"/>
      <c r="E398" s="256"/>
      <c r="F398" s="256"/>
    </row>
    <row r="399">
      <c r="B399" s="256"/>
      <c r="C399" s="256"/>
      <c r="D399" s="256"/>
      <c r="E399" s="256"/>
      <c r="F399" s="256"/>
    </row>
    <row r="400">
      <c r="B400" s="256"/>
      <c r="C400" s="256"/>
      <c r="D400" s="256"/>
      <c r="E400" s="256"/>
      <c r="F400" s="256"/>
    </row>
    <row r="401">
      <c r="B401" s="256"/>
      <c r="C401" s="256"/>
      <c r="D401" s="256"/>
      <c r="E401" s="256"/>
      <c r="F401" s="256"/>
    </row>
    <row r="402">
      <c r="B402" s="256"/>
      <c r="C402" s="256"/>
      <c r="D402" s="256"/>
      <c r="E402" s="256"/>
      <c r="F402" s="256"/>
    </row>
    <row r="403">
      <c r="B403" s="256"/>
      <c r="C403" s="256"/>
      <c r="D403" s="256"/>
      <c r="E403" s="256"/>
      <c r="F403" s="256"/>
    </row>
    <row r="404">
      <c r="B404" s="256"/>
      <c r="C404" s="256"/>
      <c r="D404" s="256"/>
      <c r="E404" s="256"/>
      <c r="F404" s="256"/>
    </row>
    <row r="405">
      <c r="B405" s="256"/>
      <c r="C405" s="256"/>
      <c r="D405" s="256"/>
      <c r="E405" s="256"/>
      <c r="F405" s="256"/>
    </row>
    <row r="406">
      <c r="B406" s="256"/>
      <c r="C406" s="256"/>
      <c r="D406" s="256"/>
      <c r="E406" s="256"/>
      <c r="F406" s="256"/>
    </row>
    <row r="407">
      <c r="B407" s="256"/>
      <c r="C407" s="256"/>
      <c r="D407" s="256"/>
      <c r="E407" s="256"/>
      <c r="F407" s="256"/>
    </row>
    <row r="408">
      <c r="B408" s="256"/>
      <c r="C408" s="256"/>
      <c r="D408" s="256"/>
      <c r="E408" s="256"/>
      <c r="F408" s="256"/>
    </row>
    <row r="409">
      <c r="B409" s="256"/>
      <c r="C409" s="256"/>
      <c r="D409" s="256"/>
      <c r="E409" s="256"/>
      <c r="F409" s="256"/>
    </row>
    <row r="410">
      <c r="B410" s="256"/>
      <c r="C410" s="256"/>
      <c r="D410" s="256"/>
      <c r="E410" s="256"/>
      <c r="F410" s="256"/>
    </row>
    <row r="411">
      <c r="B411" s="256"/>
      <c r="C411" s="256"/>
      <c r="D411" s="256"/>
      <c r="E411" s="256"/>
      <c r="F411" s="256"/>
    </row>
    <row r="412">
      <c r="B412" s="256"/>
      <c r="C412" s="256"/>
      <c r="D412" s="256"/>
      <c r="E412" s="256"/>
      <c r="F412" s="256"/>
    </row>
    <row r="413">
      <c r="B413" s="256"/>
      <c r="C413" s="256"/>
      <c r="D413" s="256"/>
      <c r="E413" s="256"/>
      <c r="F413" s="256"/>
    </row>
    <row r="414">
      <c r="B414" s="256"/>
      <c r="C414" s="256"/>
      <c r="D414" s="256"/>
      <c r="E414" s="256"/>
      <c r="F414" s="256"/>
    </row>
    <row r="415">
      <c r="B415" s="256"/>
      <c r="C415" s="256"/>
      <c r="D415" s="256"/>
      <c r="E415" s="256"/>
      <c r="F415" s="256"/>
    </row>
    <row r="416">
      <c r="B416" s="256"/>
      <c r="C416" s="256"/>
      <c r="D416" s="256"/>
      <c r="E416" s="256"/>
      <c r="F416" s="256"/>
    </row>
    <row r="417">
      <c r="B417" s="256"/>
      <c r="C417" s="256"/>
      <c r="D417" s="256"/>
      <c r="E417" s="256"/>
      <c r="F417" s="256"/>
    </row>
    <row r="418">
      <c r="B418" s="256"/>
      <c r="C418" s="256"/>
      <c r="D418" s="256"/>
      <c r="E418" s="256"/>
      <c r="F418" s="256"/>
    </row>
    <row r="419">
      <c r="B419" s="256"/>
      <c r="C419" s="256"/>
      <c r="D419" s="256"/>
      <c r="E419" s="256"/>
      <c r="F419" s="256"/>
    </row>
    <row r="420">
      <c r="B420" s="256"/>
      <c r="C420" s="256"/>
      <c r="D420" s="256"/>
      <c r="E420" s="256"/>
      <c r="F420" s="256"/>
    </row>
    <row r="421">
      <c r="B421" s="256"/>
      <c r="C421" s="256"/>
      <c r="D421" s="256"/>
      <c r="E421" s="256"/>
      <c r="F421" s="256"/>
    </row>
    <row r="422">
      <c r="B422" s="256"/>
      <c r="C422" s="256"/>
      <c r="D422" s="256"/>
      <c r="E422" s="256"/>
      <c r="F422" s="256"/>
    </row>
    <row r="423">
      <c r="B423" s="256"/>
      <c r="C423" s="256"/>
      <c r="D423" s="256"/>
      <c r="E423" s="256"/>
      <c r="F423" s="256"/>
    </row>
    <row r="424">
      <c r="B424" s="256"/>
      <c r="C424" s="256"/>
      <c r="D424" s="256"/>
      <c r="E424" s="256"/>
      <c r="F424" s="256"/>
    </row>
    <row r="425">
      <c r="B425" s="256"/>
      <c r="C425" s="256"/>
      <c r="D425" s="256"/>
      <c r="E425" s="256"/>
      <c r="F425" s="256"/>
    </row>
    <row r="426">
      <c r="B426" s="256"/>
      <c r="C426" s="256"/>
      <c r="D426" s="256"/>
      <c r="E426" s="256"/>
      <c r="F426" s="256"/>
    </row>
    <row r="427">
      <c r="B427" s="256"/>
      <c r="C427" s="256"/>
      <c r="D427" s="256"/>
      <c r="E427" s="256"/>
      <c r="F427" s="256"/>
    </row>
    <row r="428">
      <c r="B428" s="256"/>
      <c r="C428" s="256"/>
      <c r="D428" s="256"/>
      <c r="E428" s="256"/>
      <c r="F428" s="256"/>
    </row>
    <row r="429">
      <c r="B429" s="256"/>
      <c r="C429" s="256"/>
      <c r="D429" s="256"/>
      <c r="E429" s="256"/>
      <c r="F429" s="256"/>
    </row>
    <row r="430">
      <c r="B430" s="256"/>
      <c r="C430" s="256"/>
      <c r="D430" s="256"/>
      <c r="E430" s="256"/>
      <c r="F430" s="256"/>
    </row>
    <row r="431">
      <c r="B431" s="256"/>
      <c r="C431" s="256"/>
      <c r="D431" s="256"/>
      <c r="E431" s="256"/>
      <c r="F431" s="256"/>
    </row>
    <row r="432">
      <c r="B432" s="256"/>
      <c r="C432" s="256"/>
      <c r="D432" s="256"/>
      <c r="E432" s="256"/>
      <c r="F432" s="256"/>
    </row>
    <row r="433">
      <c r="B433" s="256"/>
      <c r="C433" s="256"/>
      <c r="D433" s="256"/>
      <c r="E433" s="256"/>
      <c r="F433" s="256"/>
    </row>
    <row r="434">
      <c r="B434" s="256"/>
      <c r="C434" s="256"/>
      <c r="D434" s="256"/>
      <c r="E434" s="256"/>
      <c r="F434" s="256"/>
    </row>
    <row r="435">
      <c r="B435" s="256"/>
      <c r="C435" s="256"/>
      <c r="D435" s="256"/>
      <c r="E435" s="256"/>
      <c r="F435" s="256"/>
    </row>
    <row r="436">
      <c r="B436" s="256"/>
      <c r="C436" s="256"/>
      <c r="D436" s="256"/>
      <c r="E436" s="256"/>
      <c r="F436" s="256"/>
    </row>
    <row r="437">
      <c r="B437" s="256"/>
      <c r="C437" s="256"/>
      <c r="D437" s="256"/>
      <c r="E437" s="256"/>
      <c r="F437" s="256"/>
    </row>
    <row r="438">
      <c r="B438" s="256"/>
      <c r="C438" s="256"/>
      <c r="D438" s="256"/>
      <c r="E438" s="256"/>
      <c r="F438" s="256"/>
    </row>
    <row r="439">
      <c r="B439" s="256"/>
      <c r="C439" s="256"/>
      <c r="D439" s="256"/>
      <c r="E439" s="256"/>
      <c r="F439" s="256"/>
    </row>
    <row r="440">
      <c r="B440" s="256"/>
      <c r="C440" s="256"/>
      <c r="D440" s="256"/>
      <c r="E440" s="256"/>
      <c r="F440" s="256"/>
    </row>
    <row r="441">
      <c r="B441" s="256"/>
      <c r="C441" s="256"/>
      <c r="D441" s="256"/>
      <c r="E441" s="256"/>
      <c r="F441" s="256"/>
    </row>
    <row r="442">
      <c r="B442" s="256"/>
      <c r="C442" s="256"/>
      <c r="D442" s="256"/>
      <c r="E442" s="256"/>
      <c r="F442" s="256"/>
    </row>
    <row r="443">
      <c r="B443" s="256"/>
      <c r="C443" s="256"/>
      <c r="D443" s="256"/>
      <c r="E443" s="256"/>
      <c r="F443" s="256"/>
    </row>
    <row r="444">
      <c r="B444" s="256"/>
      <c r="C444" s="256"/>
      <c r="D444" s="256"/>
      <c r="E444" s="256"/>
      <c r="F444" s="256"/>
    </row>
    <row r="445">
      <c r="B445" s="256"/>
      <c r="C445" s="256"/>
      <c r="D445" s="256"/>
      <c r="E445" s="256"/>
      <c r="F445" s="256"/>
    </row>
    <row r="446">
      <c r="B446" s="256"/>
      <c r="C446" s="256"/>
      <c r="D446" s="256"/>
      <c r="E446" s="256"/>
      <c r="F446" s="256"/>
    </row>
    <row r="447">
      <c r="B447" s="256"/>
      <c r="C447" s="256"/>
      <c r="D447" s="256"/>
      <c r="E447" s="256"/>
      <c r="F447" s="256"/>
    </row>
    <row r="448">
      <c r="B448" s="256"/>
      <c r="C448" s="256"/>
      <c r="D448" s="256"/>
      <c r="E448" s="256"/>
      <c r="F448" s="256"/>
    </row>
    <row r="449">
      <c r="B449" s="256"/>
      <c r="C449" s="256"/>
      <c r="D449" s="256"/>
      <c r="E449" s="256"/>
      <c r="F449" s="256"/>
    </row>
    <row r="450">
      <c r="B450" s="256"/>
      <c r="C450" s="256"/>
      <c r="D450" s="256"/>
      <c r="E450" s="256"/>
      <c r="F450" s="256"/>
    </row>
    <row r="451">
      <c r="B451" s="256"/>
      <c r="C451" s="256"/>
      <c r="D451" s="256"/>
      <c r="E451" s="256"/>
      <c r="F451" s="256"/>
    </row>
    <row r="452">
      <c r="B452" s="256"/>
      <c r="C452" s="256"/>
      <c r="D452" s="256"/>
      <c r="E452" s="256"/>
      <c r="F452" s="256"/>
    </row>
    <row r="453">
      <c r="B453" s="256"/>
      <c r="C453" s="256"/>
      <c r="D453" s="256"/>
      <c r="E453" s="256"/>
      <c r="F453" s="256"/>
    </row>
    <row r="454">
      <c r="B454" s="256"/>
      <c r="C454" s="256"/>
      <c r="D454" s="256"/>
      <c r="E454" s="256"/>
      <c r="F454" s="256"/>
    </row>
    <row r="455">
      <c r="B455" s="256"/>
      <c r="C455" s="256"/>
      <c r="D455" s="256"/>
      <c r="E455" s="256"/>
      <c r="F455" s="256"/>
    </row>
    <row r="456">
      <c r="B456" s="256"/>
      <c r="C456" s="256"/>
      <c r="D456" s="256"/>
      <c r="E456" s="256"/>
      <c r="F456" s="256"/>
    </row>
    <row r="457">
      <c r="B457" s="256"/>
      <c r="C457" s="256"/>
      <c r="D457" s="256"/>
      <c r="E457" s="256"/>
      <c r="F457" s="256"/>
    </row>
    <row r="458">
      <c r="B458" s="256"/>
      <c r="C458" s="256"/>
      <c r="D458" s="256"/>
      <c r="E458" s="256"/>
      <c r="F458" s="256"/>
    </row>
    <row r="459">
      <c r="B459" s="256"/>
      <c r="C459" s="256"/>
      <c r="D459" s="256"/>
      <c r="E459" s="256"/>
      <c r="F459" s="256"/>
    </row>
    <row r="460">
      <c r="B460" s="256"/>
      <c r="C460" s="256"/>
      <c r="D460" s="256"/>
      <c r="E460" s="256"/>
      <c r="F460" s="256"/>
    </row>
    <row r="461">
      <c r="B461" s="256"/>
      <c r="C461" s="256"/>
      <c r="D461" s="256"/>
      <c r="E461" s="256"/>
      <c r="F461" s="256"/>
    </row>
    <row r="462">
      <c r="B462" s="256"/>
      <c r="C462" s="256"/>
      <c r="D462" s="256"/>
      <c r="E462" s="256"/>
      <c r="F462" s="256"/>
    </row>
    <row r="463">
      <c r="B463" s="256"/>
      <c r="C463" s="256"/>
      <c r="D463" s="256"/>
      <c r="E463" s="256"/>
      <c r="F463" s="256"/>
    </row>
    <row r="464">
      <c r="B464" s="256"/>
      <c r="C464" s="256"/>
      <c r="D464" s="256"/>
      <c r="E464" s="256"/>
      <c r="F464" s="256"/>
    </row>
    <row r="465">
      <c r="B465" s="256"/>
      <c r="C465" s="256"/>
      <c r="D465" s="256"/>
      <c r="E465" s="256"/>
      <c r="F465" s="256"/>
    </row>
    <row r="466">
      <c r="B466" s="256"/>
      <c r="C466" s="256"/>
      <c r="D466" s="256"/>
      <c r="E466" s="256"/>
      <c r="F466" s="256"/>
    </row>
    <row r="467">
      <c r="B467" s="256"/>
      <c r="C467" s="256"/>
      <c r="D467" s="256"/>
      <c r="E467" s="256"/>
      <c r="F467" s="256"/>
    </row>
    <row r="468">
      <c r="B468" s="256"/>
      <c r="C468" s="256"/>
      <c r="D468" s="256"/>
      <c r="E468" s="256"/>
      <c r="F468" s="256"/>
    </row>
    <row r="469">
      <c r="B469" s="256"/>
      <c r="C469" s="256"/>
      <c r="D469" s="256"/>
      <c r="E469" s="256"/>
      <c r="F469" s="256"/>
    </row>
    <row r="470">
      <c r="B470" s="256"/>
      <c r="C470" s="256"/>
      <c r="D470" s="256"/>
      <c r="E470" s="256"/>
      <c r="F470" s="256"/>
    </row>
    <row r="471">
      <c r="B471" s="256"/>
      <c r="C471" s="256"/>
      <c r="D471" s="256"/>
      <c r="E471" s="256"/>
      <c r="F471" s="256"/>
    </row>
    <row r="472">
      <c r="B472" s="256"/>
      <c r="C472" s="256"/>
      <c r="D472" s="256"/>
      <c r="E472" s="256"/>
      <c r="F472" s="256"/>
    </row>
    <row r="473">
      <c r="B473" s="256"/>
      <c r="C473" s="256"/>
      <c r="D473" s="256"/>
      <c r="E473" s="256"/>
      <c r="F473" s="256"/>
    </row>
    <row r="474">
      <c r="B474" s="256"/>
      <c r="C474" s="256"/>
      <c r="D474" s="256"/>
      <c r="E474" s="256"/>
      <c r="F474" s="256"/>
    </row>
    <row r="475">
      <c r="B475" s="256"/>
      <c r="C475" s="256"/>
      <c r="D475" s="256"/>
      <c r="E475" s="256"/>
      <c r="F475" s="256"/>
    </row>
    <row r="476">
      <c r="B476" s="256"/>
      <c r="C476" s="256"/>
      <c r="D476" s="256"/>
      <c r="E476" s="256"/>
      <c r="F476" s="256"/>
    </row>
    <row r="477">
      <c r="B477" s="256"/>
      <c r="C477" s="256"/>
      <c r="D477" s="256"/>
      <c r="E477" s="256"/>
      <c r="F477" s="256"/>
    </row>
    <row r="478">
      <c r="B478" s="256"/>
      <c r="C478" s="256"/>
      <c r="D478" s="256"/>
      <c r="E478" s="256"/>
      <c r="F478" s="256"/>
    </row>
    <row r="479">
      <c r="B479" s="256"/>
      <c r="C479" s="256"/>
      <c r="D479" s="256"/>
      <c r="E479" s="256"/>
      <c r="F479" s="256"/>
    </row>
    <row r="480">
      <c r="B480" s="256"/>
      <c r="C480" s="256"/>
      <c r="D480" s="256"/>
      <c r="E480" s="256"/>
      <c r="F480" s="256"/>
    </row>
    <row r="481">
      <c r="B481" s="256"/>
      <c r="C481" s="256"/>
      <c r="D481" s="256"/>
      <c r="E481" s="256"/>
      <c r="F481" s="256"/>
    </row>
    <row r="482">
      <c r="B482" s="256"/>
      <c r="C482" s="256"/>
      <c r="D482" s="256"/>
      <c r="E482" s="256"/>
      <c r="F482" s="256"/>
    </row>
    <row r="483">
      <c r="B483" s="256"/>
      <c r="C483" s="256"/>
      <c r="D483" s="256"/>
      <c r="E483" s="256"/>
      <c r="F483" s="256"/>
    </row>
    <row r="484">
      <c r="B484" s="256"/>
      <c r="C484" s="256"/>
      <c r="D484" s="256"/>
      <c r="E484" s="256"/>
      <c r="F484" s="256"/>
    </row>
    <row r="485">
      <c r="B485" s="256"/>
      <c r="C485" s="256"/>
      <c r="D485" s="256"/>
      <c r="E485" s="256"/>
      <c r="F485" s="256"/>
    </row>
    <row r="486">
      <c r="B486" s="256"/>
      <c r="C486" s="256"/>
      <c r="D486" s="256"/>
      <c r="E486" s="256"/>
      <c r="F486" s="256"/>
    </row>
    <row r="487">
      <c r="B487" s="256"/>
      <c r="C487" s="256"/>
      <c r="D487" s="256"/>
      <c r="E487" s="256"/>
      <c r="F487" s="256"/>
    </row>
    <row r="488">
      <c r="B488" s="256"/>
      <c r="C488" s="256"/>
      <c r="D488" s="256"/>
      <c r="E488" s="256"/>
      <c r="F488" s="256"/>
    </row>
    <row r="489">
      <c r="B489" s="256"/>
      <c r="C489" s="256"/>
      <c r="D489" s="256"/>
      <c r="E489" s="256"/>
      <c r="F489" s="256"/>
    </row>
    <row r="490">
      <c r="B490" s="256"/>
      <c r="C490" s="256"/>
      <c r="D490" s="256"/>
      <c r="E490" s="256"/>
      <c r="F490" s="256"/>
    </row>
    <row r="491">
      <c r="B491" s="256"/>
      <c r="C491" s="256"/>
      <c r="D491" s="256"/>
      <c r="E491" s="256"/>
      <c r="F491" s="256"/>
    </row>
    <row r="492">
      <c r="B492" s="256"/>
      <c r="C492" s="256"/>
      <c r="D492" s="256"/>
      <c r="E492" s="256"/>
      <c r="F492" s="256"/>
    </row>
    <row r="493">
      <c r="B493" s="256"/>
      <c r="C493" s="256"/>
      <c r="D493" s="256"/>
      <c r="E493" s="256"/>
      <c r="F493" s="256"/>
    </row>
    <row r="494">
      <c r="B494" s="256"/>
      <c r="C494" s="256"/>
      <c r="D494" s="256"/>
      <c r="E494" s="256"/>
      <c r="F494" s="256"/>
    </row>
    <row r="495">
      <c r="B495" s="256"/>
      <c r="C495" s="256"/>
      <c r="D495" s="256"/>
      <c r="E495" s="256"/>
      <c r="F495" s="256"/>
    </row>
    <row r="496">
      <c r="B496" s="256"/>
      <c r="C496" s="256"/>
      <c r="D496" s="256"/>
      <c r="E496" s="256"/>
      <c r="F496" s="256"/>
    </row>
    <row r="497">
      <c r="B497" s="256"/>
      <c r="C497" s="256"/>
      <c r="D497" s="256"/>
      <c r="E497" s="256"/>
      <c r="F497" s="256"/>
    </row>
    <row r="498">
      <c r="B498" s="256"/>
      <c r="C498" s="256"/>
      <c r="D498" s="256"/>
      <c r="E498" s="256"/>
      <c r="F498" s="256"/>
    </row>
    <row r="499">
      <c r="B499" s="256"/>
      <c r="C499" s="256"/>
      <c r="D499" s="256"/>
      <c r="E499" s="256"/>
      <c r="F499" s="256"/>
    </row>
    <row r="500">
      <c r="B500" s="256"/>
      <c r="C500" s="256"/>
      <c r="D500" s="256"/>
      <c r="E500" s="256"/>
      <c r="F500" s="256"/>
    </row>
    <row r="501">
      <c r="B501" s="256"/>
      <c r="C501" s="256"/>
      <c r="D501" s="256"/>
      <c r="E501" s="256"/>
      <c r="F501" s="256"/>
    </row>
    <row r="502">
      <c r="B502" s="256"/>
      <c r="C502" s="256"/>
      <c r="D502" s="256"/>
      <c r="E502" s="256"/>
      <c r="F502" s="256"/>
    </row>
    <row r="503">
      <c r="B503" s="256"/>
      <c r="C503" s="256"/>
      <c r="D503" s="256"/>
      <c r="E503" s="256"/>
      <c r="F503" s="256"/>
    </row>
    <row r="504">
      <c r="B504" s="256"/>
      <c r="C504" s="256"/>
      <c r="D504" s="256"/>
      <c r="E504" s="256"/>
      <c r="F504" s="256"/>
    </row>
    <row r="505">
      <c r="B505" s="256"/>
      <c r="C505" s="256"/>
      <c r="D505" s="256"/>
      <c r="E505" s="256"/>
      <c r="F505" s="256"/>
    </row>
    <row r="506">
      <c r="B506" s="256"/>
      <c r="C506" s="256"/>
      <c r="D506" s="256"/>
      <c r="E506" s="256"/>
      <c r="F506" s="256"/>
    </row>
    <row r="507">
      <c r="B507" s="256"/>
      <c r="C507" s="256"/>
      <c r="D507" s="256"/>
      <c r="E507" s="256"/>
      <c r="F507" s="256"/>
    </row>
    <row r="508">
      <c r="B508" s="256"/>
      <c r="C508" s="256"/>
      <c r="D508" s="256"/>
      <c r="E508" s="256"/>
      <c r="F508" s="256"/>
    </row>
    <row r="509">
      <c r="B509" s="256"/>
      <c r="C509" s="256"/>
      <c r="D509" s="256"/>
      <c r="E509" s="256"/>
      <c r="F509" s="256"/>
    </row>
    <row r="510">
      <c r="B510" s="256"/>
      <c r="C510" s="256"/>
      <c r="D510" s="256"/>
      <c r="E510" s="256"/>
      <c r="F510" s="256"/>
    </row>
    <row r="511">
      <c r="B511" s="256"/>
      <c r="C511" s="256"/>
      <c r="D511" s="256"/>
      <c r="E511" s="256"/>
      <c r="F511" s="256"/>
    </row>
    <row r="512">
      <c r="B512" s="256"/>
      <c r="C512" s="256"/>
      <c r="D512" s="256"/>
      <c r="E512" s="256"/>
      <c r="F512" s="256"/>
    </row>
    <row r="513">
      <c r="B513" s="256"/>
      <c r="C513" s="256"/>
      <c r="D513" s="256"/>
      <c r="E513" s="256"/>
      <c r="F513" s="256"/>
    </row>
    <row r="514">
      <c r="B514" s="256"/>
      <c r="C514" s="256"/>
      <c r="D514" s="256"/>
      <c r="E514" s="256"/>
      <c r="F514" s="256"/>
    </row>
    <row r="515">
      <c r="B515" s="256"/>
      <c r="C515" s="256"/>
      <c r="D515" s="256"/>
      <c r="E515" s="256"/>
      <c r="F515" s="256"/>
    </row>
    <row r="516">
      <c r="B516" s="256"/>
      <c r="C516" s="256"/>
      <c r="D516" s="256"/>
      <c r="E516" s="256"/>
      <c r="F516" s="256"/>
    </row>
    <row r="517">
      <c r="B517" s="256"/>
      <c r="C517" s="256"/>
      <c r="D517" s="256"/>
      <c r="E517" s="256"/>
      <c r="F517" s="256"/>
    </row>
    <row r="518">
      <c r="B518" s="256"/>
      <c r="C518" s="256"/>
      <c r="D518" s="256"/>
      <c r="E518" s="256"/>
      <c r="F518" s="256"/>
    </row>
    <row r="519">
      <c r="B519" s="256"/>
      <c r="C519" s="256"/>
      <c r="D519" s="256"/>
      <c r="E519" s="256"/>
      <c r="F519" s="256"/>
    </row>
    <row r="520">
      <c r="B520" s="256"/>
      <c r="C520" s="256"/>
      <c r="D520" s="256"/>
      <c r="E520" s="256"/>
      <c r="F520" s="256"/>
    </row>
    <row r="521">
      <c r="B521" s="256"/>
      <c r="C521" s="256"/>
      <c r="D521" s="256"/>
      <c r="E521" s="256"/>
      <c r="F521" s="256"/>
    </row>
    <row r="522">
      <c r="B522" s="256"/>
      <c r="C522" s="256"/>
      <c r="D522" s="256"/>
      <c r="E522" s="256"/>
      <c r="F522" s="256"/>
    </row>
    <row r="523">
      <c r="B523" s="256"/>
      <c r="C523" s="256"/>
      <c r="D523" s="256"/>
      <c r="E523" s="256"/>
      <c r="F523" s="256"/>
    </row>
    <row r="524">
      <c r="B524" s="256"/>
      <c r="C524" s="256"/>
      <c r="D524" s="256"/>
      <c r="E524" s="256"/>
      <c r="F524" s="256"/>
    </row>
    <row r="525">
      <c r="B525" s="256"/>
      <c r="C525" s="256"/>
      <c r="D525" s="256"/>
      <c r="E525" s="256"/>
      <c r="F525" s="256"/>
    </row>
    <row r="526">
      <c r="B526" s="256"/>
      <c r="C526" s="256"/>
      <c r="D526" s="256"/>
      <c r="E526" s="256"/>
      <c r="F526" s="256"/>
    </row>
    <row r="527">
      <c r="B527" s="256"/>
      <c r="C527" s="256"/>
      <c r="D527" s="256"/>
      <c r="E527" s="256"/>
      <c r="F527" s="256"/>
    </row>
    <row r="528">
      <c r="B528" s="256"/>
      <c r="C528" s="256"/>
      <c r="D528" s="256"/>
      <c r="E528" s="256"/>
      <c r="F528" s="256"/>
    </row>
    <row r="529">
      <c r="B529" s="256"/>
      <c r="C529" s="256"/>
      <c r="D529" s="256"/>
      <c r="E529" s="256"/>
      <c r="F529" s="256"/>
    </row>
    <row r="530">
      <c r="B530" s="256"/>
      <c r="C530" s="256"/>
      <c r="D530" s="256"/>
      <c r="E530" s="256"/>
      <c r="F530" s="256"/>
    </row>
    <row r="531">
      <c r="B531" s="256"/>
      <c r="C531" s="256"/>
      <c r="D531" s="256"/>
      <c r="E531" s="256"/>
      <c r="F531" s="256"/>
    </row>
    <row r="532">
      <c r="B532" s="256"/>
      <c r="C532" s="256"/>
      <c r="D532" s="256"/>
      <c r="E532" s="256"/>
      <c r="F532" s="256"/>
    </row>
    <row r="533">
      <c r="B533" s="256"/>
      <c r="C533" s="256"/>
      <c r="D533" s="256"/>
      <c r="E533" s="256"/>
      <c r="F533" s="256"/>
    </row>
    <row r="534">
      <c r="B534" s="256"/>
      <c r="C534" s="256"/>
      <c r="D534" s="256"/>
      <c r="E534" s="256"/>
      <c r="F534" s="256"/>
    </row>
    <row r="535">
      <c r="B535" s="256"/>
      <c r="C535" s="256"/>
      <c r="D535" s="256"/>
      <c r="E535" s="256"/>
      <c r="F535" s="256"/>
    </row>
    <row r="536">
      <c r="B536" s="256"/>
      <c r="C536" s="256"/>
      <c r="D536" s="256"/>
      <c r="E536" s="256"/>
      <c r="F536" s="256"/>
    </row>
    <row r="537">
      <c r="B537" s="256"/>
      <c r="C537" s="256"/>
      <c r="D537" s="256"/>
      <c r="E537" s="256"/>
      <c r="F537" s="256"/>
    </row>
    <row r="538">
      <c r="B538" s="256"/>
      <c r="C538" s="256"/>
      <c r="D538" s="256"/>
      <c r="E538" s="256"/>
      <c r="F538" s="256"/>
    </row>
    <row r="539">
      <c r="B539" s="256"/>
      <c r="C539" s="256"/>
      <c r="D539" s="256"/>
      <c r="E539" s="256"/>
      <c r="F539" s="256"/>
    </row>
    <row r="540">
      <c r="B540" s="256"/>
      <c r="C540" s="256"/>
      <c r="D540" s="256"/>
      <c r="E540" s="256"/>
      <c r="F540" s="256"/>
    </row>
    <row r="541">
      <c r="B541" s="256"/>
      <c r="C541" s="256"/>
      <c r="D541" s="256"/>
      <c r="E541" s="256"/>
      <c r="F541" s="256"/>
    </row>
    <row r="542">
      <c r="B542" s="256"/>
      <c r="C542" s="256"/>
      <c r="D542" s="256"/>
      <c r="E542" s="256"/>
      <c r="F542" s="256"/>
    </row>
    <row r="543">
      <c r="B543" s="256"/>
      <c r="C543" s="256"/>
      <c r="D543" s="256"/>
      <c r="E543" s="256"/>
      <c r="F543" s="256"/>
    </row>
    <row r="544">
      <c r="B544" s="256"/>
      <c r="C544" s="256"/>
      <c r="D544" s="256"/>
      <c r="E544" s="256"/>
      <c r="F544" s="256"/>
    </row>
    <row r="545">
      <c r="B545" s="256"/>
      <c r="C545" s="256"/>
      <c r="D545" s="256"/>
      <c r="E545" s="256"/>
      <c r="F545" s="256"/>
    </row>
    <row r="546">
      <c r="B546" s="256"/>
      <c r="C546" s="256"/>
      <c r="D546" s="256"/>
      <c r="E546" s="256"/>
      <c r="F546" s="256"/>
    </row>
    <row r="547">
      <c r="B547" s="256"/>
      <c r="C547" s="256"/>
      <c r="D547" s="256"/>
      <c r="E547" s="256"/>
      <c r="F547" s="256"/>
    </row>
    <row r="548">
      <c r="B548" s="256"/>
      <c r="C548" s="256"/>
      <c r="D548" s="256"/>
      <c r="E548" s="256"/>
      <c r="F548" s="256"/>
    </row>
    <row r="549">
      <c r="B549" s="256"/>
      <c r="C549" s="256"/>
      <c r="D549" s="256"/>
      <c r="E549" s="256"/>
      <c r="F549" s="256"/>
    </row>
    <row r="550">
      <c r="B550" s="256"/>
      <c r="C550" s="256"/>
      <c r="D550" s="256"/>
      <c r="E550" s="256"/>
      <c r="F550" s="256"/>
    </row>
    <row r="551">
      <c r="B551" s="256"/>
      <c r="C551" s="256"/>
      <c r="D551" s="256"/>
      <c r="E551" s="256"/>
      <c r="F551" s="256"/>
    </row>
    <row r="552">
      <c r="B552" s="256"/>
      <c r="C552" s="256"/>
      <c r="D552" s="256"/>
      <c r="E552" s="256"/>
      <c r="F552" s="256"/>
    </row>
    <row r="553">
      <c r="B553" s="256"/>
      <c r="C553" s="256"/>
      <c r="D553" s="256"/>
      <c r="E553" s="256"/>
      <c r="F553" s="256"/>
    </row>
    <row r="554">
      <c r="B554" s="256"/>
      <c r="C554" s="256"/>
      <c r="D554" s="256"/>
      <c r="E554" s="256"/>
      <c r="F554" s="256"/>
    </row>
    <row r="555">
      <c r="B555" s="256"/>
      <c r="C555" s="256"/>
      <c r="D555" s="256"/>
      <c r="E555" s="256"/>
      <c r="F555" s="256"/>
    </row>
    <row r="556">
      <c r="B556" s="256"/>
      <c r="C556" s="256"/>
      <c r="D556" s="256"/>
      <c r="E556" s="256"/>
      <c r="F556" s="256"/>
    </row>
    <row r="557">
      <c r="B557" s="256"/>
      <c r="C557" s="256"/>
      <c r="D557" s="256"/>
      <c r="E557" s="256"/>
      <c r="F557" s="256"/>
    </row>
    <row r="558">
      <c r="B558" s="256"/>
      <c r="C558" s="256"/>
      <c r="D558" s="256"/>
      <c r="E558" s="256"/>
      <c r="F558" s="256"/>
    </row>
    <row r="559">
      <c r="B559" s="256"/>
      <c r="C559" s="256"/>
      <c r="D559" s="256"/>
      <c r="E559" s="256"/>
      <c r="F559" s="256"/>
    </row>
    <row r="560">
      <c r="B560" s="256"/>
      <c r="C560" s="256"/>
      <c r="D560" s="256"/>
      <c r="E560" s="256"/>
      <c r="F560" s="256"/>
    </row>
    <row r="561">
      <c r="B561" s="256"/>
      <c r="C561" s="256"/>
      <c r="D561" s="256"/>
      <c r="E561" s="256"/>
      <c r="F561" s="256"/>
    </row>
    <row r="562">
      <c r="B562" s="256"/>
      <c r="C562" s="256"/>
      <c r="D562" s="256"/>
      <c r="E562" s="256"/>
      <c r="F562" s="256"/>
    </row>
    <row r="563">
      <c r="B563" s="256"/>
      <c r="C563" s="256"/>
      <c r="D563" s="256"/>
      <c r="E563" s="256"/>
      <c r="F563" s="256"/>
    </row>
    <row r="564">
      <c r="B564" s="256"/>
      <c r="C564" s="256"/>
      <c r="D564" s="256"/>
      <c r="E564" s="256"/>
      <c r="F564" s="256"/>
    </row>
    <row r="565">
      <c r="B565" s="256"/>
      <c r="C565" s="256"/>
      <c r="D565" s="256"/>
      <c r="E565" s="256"/>
      <c r="F565" s="256"/>
    </row>
    <row r="566">
      <c r="B566" s="256"/>
      <c r="C566" s="256"/>
      <c r="D566" s="256"/>
      <c r="E566" s="256"/>
      <c r="F566" s="256"/>
    </row>
    <row r="567">
      <c r="B567" s="256"/>
      <c r="C567" s="256"/>
      <c r="D567" s="256"/>
      <c r="E567" s="256"/>
      <c r="F567" s="256"/>
    </row>
    <row r="568">
      <c r="B568" s="256"/>
      <c r="C568" s="256"/>
      <c r="D568" s="256"/>
      <c r="E568" s="256"/>
      <c r="F568" s="256"/>
    </row>
    <row r="569">
      <c r="B569" s="256"/>
      <c r="C569" s="256"/>
      <c r="D569" s="256"/>
      <c r="E569" s="256"/>
      <c r="F569" s="256"/>
    </row>
    <row r="570">
      <c r="B570" s="256"/>
      <c r="C570" s="256"/>
      <c r="D570" s="256"/>
      <c r="E570" s="256"/>
      <c r="F570" s="256"/>
    </row>
    <row r="571">
      <c r="B571" s="256"/>
      <c r="C571" s="256"/>
      <c r="D571" s="256"/>
      <c r="E571" s="256"/>
      <c r="F571" s="256"/>
    </row>
    <row r="572">
      <c r="B572" s="256"/>
      <c r="C572" s="256"/>
      <c r="D572" s="256"/>
      <c r="E572" s="256"/>
      <c r="F572" s="256"/>
    </row>
    <row r="573">
      <c r="B573" s="256"/>
      <c r="C573" s="256"/>
      <c r="D573" s="256"/>
      <c r="E573" s="256"/>
      <c r="F573" s="256"/>
    </row>
    <row r="574">
      <c r="B574" s="256"/>
      <c r="C574" s="256"/>
      <c r="D574" s="256"/>
      <c r="E574" s="256"/>
      <c r="F574" s="256"/>
    </row>
    <row r="575">
      <c r="B575" s="256"/>
      <c r="C575" s="256"/>
      <c r="D575" s="256"/>
      <c r="E575" s="256"/>
      <c r="F575" s="256"/>
    </row>
    <row r="576">
      <c r="B576" s="256"/>
      <c r="C576" s="256"/>
      <c r="D576" s="256"/>
      <c r="E576" s="256"/>
      <c r="F576" s="256"/>
    </row>
    <row r="577">
      <c r="B577" s="256"/>
      <c r="C577" s="256"/>
      <c r="D577" s="256"/>
      <c r="E577" s="256"/>
      <c r="F577" s="256"/>
    </row>
    <row r="578">
      <c r="B578" s="256"/>
      <c r="C578" s="256"/>
      <c r="D578" s="256"/>
      <c r="E578" s="256"/>
      <c r="F578" s="256"/>
    </row>
    <row r="579">
      <c r="B579" s="256"/>
      <c r="C579" s="256"/>
      <c r="D579" s="256"/>
      <c r="E579" s="256"/>
      <c r="F579" s="256"/>
    </row>
    <row r="580">
      <c r="B580" s="256"/>
      <c r="C580" s="256"/>
      <c r="D580" s="256"/>
      <c r="E580" s="256"/>
      <c r="F580" s="256"/>
    </row>
    <row r="581">
      <c r="B581" s="256"/>
      <c r="C581" s="256"/>
      <c r="D581" s="256"/>
      <c r="E581" s="256"/>
      <c r="F581" s="256"/>
    </row>
    <row r="582">
      <c r="B582" s="256"/>
      <c r="C582" s="256"/>
      <c r="D582" s="256"/>
      <c r="E582" s="256"/>
      <c r="F582" s="256"/>
    </row>
    <row r="583">
      <c r="B583" s="256"/>
      <c r="C583" s="256"/>
      <c r="D583" s="256"/>
      <c r="E583" s="256"/>
      <c r="F583" s="256"/>
    </row>
    <row r="584">
      <c r="B584" s="256"/>
      <c r="C584" s="256"/>
      <c r="D584" s="256"/>
      <c r="E584" s="256"/>
      <c r="F584" s="256"/>
    </row>
    <row r="585">
      <c r="B585" s="256"/>
      <c r="C585" s="256"/>
      <c r="D585" s="256"/>
      <c r="E585" s="256"/>
      <c r="F585" s="256"/>
    </row>
    <row r="586">
      <c r="B586" s="256"/>
      <c r="C586" s="256"/>
      <c r="D586" s="256"/>
      <c r="E586" s="256"/>
      <c r="F586" s="256"/>
    </row>
    <row r="587">
      <c r="B587" s="256"/>
      <c r="C587" s="256"/>
      <c r="D587" s="256"/>
      <c r="E587" s="256"/>
      <c r="F587" s="256"/>
    </row>
    <row r="588">
      <c r="B588" s="256"/>
      <c r="C588" s="256"/>
      <c r="D588" s="256"/>
      <c r="E588" s="256"/>
      <c r="F588" s="256"/>
    </row>
    <row r="589">
      <c r="B589" s="256"/>
      <c r="C589" s="256"/>
      <c r="D589" s="256"/>
      <c r="E589" s="256"/>
      <c r="F589" s="256"/>
    </row>
    <row r="590">
      <c r="B590" s="256"/>
      <c r="C590" s="256"/>
      <c r="D590" s="256"/>
      <c r="E590" s="256"/>
      <c r="F590" s="256"/>
    </row>
    <row r="591">
      <c r="B591" s="256"/>
      <c r="C591" s="256"/>
      <c r="D591" s="256"/>
      <c r="E591" s="256"/>
      <c r="F591" s="256"/>
    </row>
    <row r="592">
      <c r="B592" s="256"/>
      <c r="C592" s="256"/>
      <c r="D592" s="256"/>
      <c r="E592" s="256"/>
      <c r="F592" s="256"/>
    </row>
    <row r="593">
      <c r="B593" s="256"/>
      <c r="C593" s="256"/>
      <c r="D593" s="256"/>
      <c r="E593" s="256"/>
      <c r="F593" s="256"/>
    </row>
    <row r="594">
      <c r="B594" s="256"/>
      <c r="C594" s="256"/>
      <c r="D594" s="256"/>
      <c r="E594" s="256"/>
      <c r="F594" s="256"/>
    </row>
    <row r="595">
      <c r="B595" s="256"/>
      <c r="C595" s="256"/>
      <c r="D595" s="256"/>
      <c r="E595" s="256"/>
      <c r="F595" s="256"/>
    </row>
    <row r="596">
      <c r="B596" s="256"/>
      <c r="C596" s="256"/>
      <c r="D596" s="256"/>
      <c r="E596" s="256"/>
      <c r="F596" s="256"/>
    </row>
    <row r="597">
      <c r="B597" s="256"/>
      <c r="C597" s="256"/>
      <c r="D597" s="256"/>
      <c r="E597" s="256"/>
      <c r="F597" s="256"/>
    </row>
    <row r="598">
      <c r="B598" s="256"/>
      <c r="C598" s="256"/>
      <c r="D598" s="256"/>
      <c r="E598" s="256"/>
      <c r="F598" s="256"/>
    </row>
    <row r="599">
      <c r="B599" s="256"/>
      <c r="C599" s="256"/>
      <c r="D599" s="256"/>
      <c r="E599" s="256"/>
      <c r="F599" s="256"/>
    </row>
    <row r="600">
      <c r="B600" s="256"/>
      <c r="C600" s="256"/>
      <c r="D600" s="256"/>
      <c r="E600" s="256"/>
      <c r="F600" s="256"/>
    </row>
    <row r="601">
      <c r="B601" s="256"/>
      <c r="C601" s="256"/>
      <c r="D601" s="256"/>
      <c r="E601" s="256"/>
      <c r="F601" s="256"/>
    </row>
    <row r="602">
      <c r="B602" s="256"/>
      <c r="C602" s="256"/>
      <c r="D602" s="256"/>
      <c r="E602" s="256"/>
      <c r="F602" s="256"/>
    </row>
    <row r="603">
      <c r="B603" s="256"/>
      <c r="C603" s="256"/>
      <c r="D603" s="256"/>
      <c r="E603" s="256"/>
      <c r="F603" s="256"/>
    </row>
    <row r="604">
      <c r="B604" s="256"/>
      <c r="C604" s="256"/>
      <c r="D604" s="256"/>
      <c r="E604" s="256"/>
      <c r="F604" s="256"/>
    </row>
    <row r="605">
      <c r="B605" s="256"/>
      <c r="C605" s="256"/>
      <c r="D605" s="256"/>
      <c r="E605" s="256"/>
      <c r="F605" s="256"/>
    </row>
    <row r="606">
      <c r="B606" s="256"/>
      <c r="C606" s="256"/>
      <c r="D606" s="256"/>
      <c r="E606" s="256"/>
      <c r="F606" s="256"/>
    </row>
    <row r="607">
      <c r="B607" s="256"/>
      <c r="C607" s="256"/>
      <c r="D607" s="256"/>
      <c r="E607" s="256"/>
      <c r="F607" s="256"/>
    </row>
    <row r="608">
      <c r="B608" s="256"/>
      <c r="C608" s="256"/>
      <c r="D608" s="256"/>
      <c r="E608" s="256"/>
      <c r="F608" s="256"/>
    </row>
    <row r="609">
      <c r="B609" s="256"/>
      <c r="C609" s="256"/>
      <c r="D609" s="256"/>
      <c r="E609" s="256"/>
      <c r="F609" s="256"/>
    </row>
    <row r="610">
      <c r="B610" s="256"/>
      <c r="C610" s="256"/>
      <c r="D610" s="256"/>
      <c r="E610" s="256"/>
      <c r="F610" s="256"/>
    </row>
    <row r="611">
      <c r="B611" s="256"/>
      <c r="C611" s="256"/>
      <c r="D611" s="256"/>
      <c r="E611" s="256"/>
      <c r="F611" s="256"/>
    </row>
    <row r="612">
      <c r="B612" s="256"/>
      <c r="C612" s="256"/>
      <c r="D612" s="256"/>
      <c r="E612" s="256"/>
      <c r="F612" s="256"/>
    </row>
    <row r="613">
      <c r="B613" s="256"/>
      <c r="C613" s="256"/>
      <c r="D613" s="256"/>
      <c r="E613" s="256"/>
      <c r="F613" s="256"/>
    </row>
    <row r="614">
      <c r="B614" s="256"/>
      <c r="C614" s="256"/>
      <c r="D614" s="256"/>
      <c r="E614" s="256"/>
      <c r="F614" s="256"/>
    </row>
    <row r="615">
      <c r="B615" s="256"/>
      <c r="C615" s="256"/>
      <c r="D615" s="256"/>
      <c r="E615" s="256"/>
      <c r="F615" s="256"/>
    </row>
    <row r="616">
      <c r="B616" s="256"/>
      <c r="C616" s="256"/>
      <c r="D616" s="256"/>
      <c r="E616" s="256"/>
      <c r="F616" s="256"/>
    </row>
    <row r="617">
      <c r="B617" s="256"/>
      <c r="C617" s="256"/>
      <c r="D617" s="256"/>
      <c r="E617" s="256"/>
      <c r="F617" s="256"/>
    </row>
    <row r="618">
      <c r="B618" s="256"/>
      <c r="C618" s="256"/>
      <c r="D618" s="256"/>
      <c r="E618" s="256"/>
      <c r="F618" s="256"/>
    </row>
    <row r="619">
      <c r="B619" s="256"/>
      <c r="C619" s="256"/>
      <c r="D619" s="256"/>
      <c r="E619" s="256"/>
      <c r="F619" s="256"/>
    </row>
    <row r="620">
      <c r="B620" s="256"/>
      <c r="C620" s="256"/>
      <c r="D620" s="256"/>
      <c r="E620" s="256"/>
      <c r="F620" s="256"/>
    </row>
    <row r="621">
      <c r="B621" s="256"/>
      <c r="C621" s="256"/>
      <c r="D621" s="256"/>
      <c r="E621" s="256"/>
      <c r="F621" s="256"/>
    </row>
    <row r="622">
      <c r="B622" s="256"/>
      <c r="C622" s="256"/>
      <c r="D622" s="256"/>
      <c r="E622" s="256"/>
      <c r="F622" s="256"/>
    </row>
    <row r="623">
      <c r="B623" s="256"/>
      <c r="C623" s="256"/>
      <c r="D623" s="256"/>
      <c r="E623" s="256"/>
      <c r="F623" s="256"/>
    </row>
    <row r="624">
      <c r="B624" s="256"/>
      <c r="C624" s="256"/>
      <c r="D624" s="256"/>
      <c r="E624" s="256"/>
      <c r="F624" s="256"/>
    </row>
    <row r="625">
      <c r="B625" s="256"/>
      <c r="C625" s="256"/>
      <c r="D625" s="256"/>
      <c r="E625" s="256"/>
      <c r="F625" s="256"/>
    </row>
    <row r="626">
      <c r="B626" s="256"/>
      <c r="C626" s="256"/>
      <c r="D626" s="256"/>
      <c r="E626" s="256"/>
      <c r="F626" s="256"/>
    </row>
    <row r="627">
      <c r="B627" s="256"/>
      <c r="C627" s="256"/>
      <c r="D627" s="256"/>
      <c r="E627" s="256"/>
      <c r="F627" s="256"/>
    </row>
    <row r="628">
      <c r="B628" s="256"/>
      <c r="C628" s="256"/>
      <c r="D628" s="256"/>
      <c r="E628" s="256"/>
      <c r="F628" s="256"/>
    </row>
    <row r="629">
      <c r="B629" s="256"/>
      <c r="C629" s="256"/>
      <c r="D629" s="256"/>
      <c r="E629" s="256"/>
      <c r="F629" s="256"/>
    </row>
    <row r="630">
      <c r="B630" s="256"/>
      <c r="C630" s="256"/>
      <c r="D630" s="256"/>
      <c r="E630" s="256"/>
      <c r="F630" s="256"/>
    </row>
    <row r="631">
      <c r="B631" s="256"/>
      <c r="C631" s="256"/>
      <c r="D631" s="256"/>
      <c r="E631" s="256"/>
      <c r="F631" s="256"/>
    </row>
    <row r="632">
      <c r="B632" s="256"/>
      <c r="C632" s="256"/>
      <c r="D632" s="256"/>
      <c r="E632" s="256"/>
      <c r="F632" s="256"/>
    </row>
    <row r="633">
      <c r="B633" s="256"/>
      <c r="C633" s="256"/>
      <c r="D633" s="256"/>
      <c r="E633" s="256"/>
      <c r="F633" s="256"/>
    </row>
    <row r="634">
      <c r="B634" s="256"/>
      <c r="C634" s="256"/>
      <c r="D634" s="256"/>
      <c r="E634" s="256"/>
      <c r="F634" s="256"/>
    </row>
    <row r="635">
      <c r="B635" s="256"/>
      <c r="C635" s="256"/>
      <c r="D635" s="256"/>
      <c r="E635" s="256"/>
      <c r="F635" s="256"/>
    </row>
    <row r="636">
      <c r="B636" s="256"/>
      <c r="C636" s="256"/>
      <c r="D636" s="256"/>
      <c r="E636" s="256"/>
      <c r="F636" s="256"/>
    </row>
    <row r="637">
      <c r="B637" s="256"/>
      <c r="C637" s="256"/>
      <c r="D637" s="256"/>
      <c r="E637" s="256"/>
      <c r="F637" s="256"/>
    </row>
    <row r="638">
      <c r="B638" s="256"/>
      <c r="C638" s="256"/>
      <c r="D638" s="256"/>
      <c r="E638" s="256"/>
      <c r="F638" s="256"/>
    </row>
    <row r="639">
      <c r="B639" s="256"/>
      <c r="C639" s="256"/>
      <c r="D639" s="256"/>
      <c r="E639" s="256"/>
      <c r="F639" s="256"/>
    </row>
    <row r="640">
      <c r="B640" s="256"/>
      <c r="C640" s="256"/>
      <c r="D640" s="256"/>
      <c r="E640" s="256"/>
      <c r="F640" s="256"/>
    </row>
    <row r="641">
      <c r="B641" s="256"/>
      <c r="C641" s="256"/>
      <c r="D641" s="256"/>
      <c r="E641" s="256"/>
      <c r="F641" s="256"/>
    </row>
    <row r="642">
      <c r="B642" s="256"/>
      <c r="C642" s="256"/>
      <c r="D642" s="256"/>
      <c r="E642" s="256"/>
      <c r="F642" s="256"/>
    </row>
    <row r="643">
      <c r="B643" s="256"/>
      <c r="C643" s="256"/>
      <c r="D643" s="256"/>
      <c r="E643" s="256"/>
      <c r="F643" s="256"/>
    </row>
    <row r="644">
      <c r="B644" s="256"/>
      <c r="C644" s="256"/>
      <c r="D644" s="256"/>
      <c r="E644" s="256"/>
      <c r="F644" s="256"/>
    </row>
    <row r="645">
      <c r="B645" s="256"/>
      <c r="C645" s="256"/>
      <c r="D645" s="256"/>
      <c r="E645" s="256"/>
      <c r="F645" s="256"/>
    </row>
    <row r="646">
      <c r="B646" s="256"/>
      <c r="C646" s="256"/>
      <c r="D646" s="256"/>
      <c r="E646" s="256"/>
      <c r="F646" s="256"/>
    </row>
    <row r="647">
      <c r="B647" s="256"/>
      <c r="C647" s="256"/>
      <c r="D647" s="256"/>
      <c r="E647" s="256"/>
      <c r="F647" s="256"/>
    </row>
    <row r="648">
      <c r="B648" s="256"/>
      <c r="C648" s="256"/>
      <c r="D648" s="256"/>
      <c r="E648" s="256"/>
      <c r="F648" s="256"/>
    </row>
    <row r="649">
      <c r="B649" s="256"/>
      <c r="C649" s="256"/>
      <c r="D649" s="256"/>
      <c r="E649" s="256"/>
      <c r="F649" s="256"/>
    </row>
    <row r="650">
      <c r="B650" s="256"/>
      <c r="C650" s="256"/>
      <c r="D650" s="256"/>
      <c r="E650" s="256"/>
      <c r="F650" s="256"/>
    </row>
    <row r="651">
      <c r="B651" s="256"/>
      <c r="C651" s="256"/>
      <c r="D651" s="256"/>
      <c r="E651" s="256"/>
      <c r="F651" s="256"/>
    </row>
    <row r="652">
      <c r="B652" s="256"/>
      <c r="C652" s="256"/>
      <c r="D652" s="256"/>
      <c r="E652" s="256"/>
      <c r="F652" s="256"/>
    </row>
    <row r="653">
      <c r="B653" s="256"/>
      <c r="C653" s="256"/>
      <c r="D653" s="256"/>
      <c r="E653" s="256"/>
      <c r="F653" s="256"/>
    </row>
    <row r="654">
      <c r="B654" s="256"/>
      <c r="C654" s="256"/>
      <c r="D654" s="256"/>
      <c r="E654" s="256"/>
      <c r="F654" s="256"/>
    </row>
    <row r="655">
      <c r="B655" s="256"/>
      <c r="C655" s="256"/>
      <c r="D655" s="256"/>
      <c r="E655" s="256"/>
      <c r="F655" s="256"/>
    </row>
    <row r="656">
      <c r="B656" s="256"/>
      <c r="C656" s="256"/>
      <c r="D656" s="256"/>
      <c r="E656" s="256"/>
      <c r="F656" s="256"/>
    </row>
    <row r="657">
      <c r="B657" s="256"/>
      <c r="C657" s="256"/>
      <c r="D657" s="256"/>
      <c r="E657" s="256"/>
      <c r="F657" s="256"/>
    </row>
    <row r="658">
      <c r="B658" s="256"/>
      <c r="C658" s="256"/>
      <c r="D658" s="256"/>
      <c r="E658" s="256"/>
      <c r="F658" s="256"/>
    </row>
    <row r="659">
      <c r="B659" s="256"/>
      <c r="C659" s="256"/>
      <c r="D659" s="256"/>
      <c r="E659" s="256"/>
      <c r="F659" s="256"/>
    </row>
    <row r="660">
      <c r="B660" s="256"/>
      <c r="C660" s="256"/>
      <c r="D660" s="256"/>
      <c r="E660" s="256"/>
      <c r="F660" s="256"/>
    </row>
    <row r="661">
      <c r="B661" s="256"/>
      <c r="C661" s="256"/>
      <c r="D661" s="256"/>
      <c r="E661" s="256"/>
      <c r="F661" s="256"/>
    </row>
    <row r="662">
      <c r="B662" s="256"/>
      <c r="C662" s="256"/>
      <c r="D662" s="256"/>
      <c r="E662" s="256"/>
      <c r="F662" s="256"/>
    </row>
    <row r="663">
      <c r="B663" s="256"/>
      <c r="C663" s="256"/>
      <c r="D663" s="256"/>
      <c r="E663" s="256"/>
      <c r="F663" s="256"/>
    </row>
    <row r="664">
      <c r="B664" s="256"/>
      <c r="C664" s="256"/>
      <c r="D664" s="256"/>
      <c r="E664" s="256"/>
      <c r="F664" s="256"/>
    </row>
    <row r="665">
      <c r="B665" s="256"/>
      <c r="C665" s="256"/>
      <c r="D665" s="256"/>
      <c r="E665" s="256"/>
      <c r="F665" s="256"/>
    </row>
    <row r="666">
      <c r="B666" s="256"/>
      <c r="C666" s="256"/>
      <c r="D666" s="256"/>
      <c r="E666" s="256"/>
      <c r="F666" s="256"/>
    </row>
    <row r="667">
      <c r="B667" s="256"/>
      <c r="C667" s="256"/>
      <c r="D667" s="256"/>
      <c r="E667" s="256"/>
      <c r="F667" s="256"/>
    </row>
    <row r="668">
      <c r="B668" s="256"/>
      <c r="C668" s="256"/>
      <c r="D668" s="256"/>
      <c r="E668" s="256"/>
      <c r="F668" s="256"/>
    </row>
    <row r="669">
      <c r="B669" s="256"/>
      <c r="C669" s="256"/>
      <c r="D669" s="256"/>
      <c r="E669" s="256"/>
      <c r="F669" s="256"/>
    </row>
    <row r="670">
      <c r="B670" s="256"/>
      <c r="C670" s="256"/>
      <c r="D670" s="256"/>
      <c r="E670" s="256"/>
      <c r="F670" s="256"/>
    </row>
    <row r="671">
      <c r="B671" s="256"/>
      <c r="C671" s="256"/>
      <c r="D671" s="256"/>
      <c r="E671" s="256"/>
      <c r="F671" s="256"/>
    </row>
    <row r="672">
      <c r="B672" s="256"/>
      <c r="C672" s="256"/>
      <c r="D672" s="256"/>
      <c r="E672" s="256"/>
      <c r="F672" s="256"/>
    </row>
    <row r="673">
      <c r="B673" s="256"/>
      <c r="C673" s="256"/>
      <c r="D673" s="256"/>
      <c r="E673" s="256"/>
      <c r="F673" s="256"/>
    </row>
    <row r="674">
      <c r="B674" s="256"/>
      <c r="C674" s="256"/>
      <c r="D674" s="256"/>
      <c r="E674" s="256"/>
      <c r="F674" s="256"/>
    </row>
    <row r="675">
      <c r="B675" s="256"/>
      <c r="C675" s="256"/>
      <c r="D675" s="256"/>
      <c r="E675" s="256"/>
      <c r="F675" s="256"/>
    </row>
    <row r="676">
      <c r="B676" s="256"/>
      <c r="C676" s="256"/>
      <c r="D676" s="256"/>
      <c r="E676" s="256"/>
      <c r="F676" s="256"/>
    </row>
    <row r="677">
      <c r="B677" s="256"/>
      <c r="C677" s="256"/>
      <c r="D677" s="256"/>
      <c r="E677" s="256"/>
      <c r="F677" s="256"/>
    </row>
    <row r="678">
      <c r="B678" s="256"/>
      <c r="C678" s="256"/>
      <c r="D678" s="256"/>
      <c r="E678" s="256"/>
      <c r="F678" s="256"/>
    </row>
    <row r="679">
      <c r="B679" s="256"/>
      <c r="C679" s="256"/>
      <c r="D679" s="256"/>
      <c r="E679" s="256"/>
      <c r="F679" s="256"/>
    </row>
    <row r="680">
      <c r="B680" s="256"/>
      <c r="C680" s="256"/>
      <c r="D680" s="256"/>
      <c r="E680" s="256"/>
      <c r="F680" s="256"/>
    </row>
    <row r="681">
      <c r="B681" s="256"/>
      <c r="C681" s="256"/>
      <c r="D681" s="256"/>
      <c r="E681" s="256"/>
      <c r="F681" s="256"/>
    </row>
    <row r="682">
      <c r="B682" s="256"/>
      <c r="C682" s="256"/>
      <c r="D682" s="256"/>
      <c r="E682" s="256"/>
      <c r="F682" s="256"/>
    </row>
    <row r="683">
      <c r="B683" s="256"/>
      <c r="C683" s="256"/>
      <c r="D683" s="256"/>
      <c r="E683" s="256"/>
      <c r="F683" s="256"/>
    </row>
    <row r="684">
      <c r="B684" s="256"/>
      <c r="C684" s="256"/>
      <c r="D684" s="256"/>
      <c r="E684" s="256"/>
      <c r="F684" s="256"/>
    </row>
    <row r="685">
      <c r="B685" s="256"/>
      <c r="C685" s="256"/>
      <c r="D685" s="256"/>
      <c r="E685" s="256"/>
      <c r="F685" s="256"/>
    </row>
    <row r="686">
      <c r="B686" s="256"/>
      <c r="C686" s="256"/>
      <c r="D686" s="256"/>
      <c r="E686" s="256"/>
      <c r="F686" s="256"/>
    </row>
    <row r="687">
      <c r="B687" s="256"/>
      <c r="C687" s="256"/>
      <c r="D687" s="256"/>
      <c r="E687" s="256"/>
      <c r="F687" s="256"/>
    </row>
    <row r="688">
      <c r="B688" s="256"/>
      <c r="C688" s="256"/>
      <c r="D688" s="256"/>
      <c r="E688" s="256"/>
      <c r="F688" s="256"/>
    </row>
    <row r="689">
      <c r="B689" s="256"/>
      <c r="C689" s="256"/>
      <c r="D689" s="256"/>
      <c r="E689" s="256"/>
      <c r="F689" s="256"/>
    </row>
    <row r="690">
      <c r="B690" s="256"/>
      <c r="C690" s="256"/>
      <c r="D690" s="256"/>
      <c r="E690" s="256"/>
      <c r="F690" s="256"/>
    </row>
    <row r="691">
      <c r="B691" s="256"/>
      <c r="C691" s="256"/>
      <c r="D691" s="256"/>
      <c r="E691" s="256"/>
      <c r="F691" s="256"/>
    </row>
    <row r="692">
      <c r="B692" s="256"/>
      <c r="C692" s="256"/>
      <c r="D692" s="256"/>
      <c r="E692" s="256"/>
      <c r="F692" s="256"/>
    </row>
    <row r="693">
      <c r="B693" s="256"/>
      <c r="C693" s="256"/>
      <c r="D693" s="256"/>
      <c r="E693" s="256"/>
      <c r="F693" s="256"/>
    </row>
    <row r="694">
      <c r="B694" s="256"/>
      <c r="C694" s="256"/>
      <c r="D694" s="256"/>
      <c r="E694" s="256"/>
      <c r="F694" s="256"/>
    </row>
    <row r="695">
      <c r="B695" s="256"/>
      <c r="C695" s="256"/>
      <c r="D695" s="256"/>
      <c r="E695" s="256"/>
      <c r="F695" s="256"/>
    </row>
    <row r="696">
      <c r="B696" s="256"/>
      <c r="C696" s="256"/>
      <c r="D696" s="256"/>
      <c r="E696" s="256"/>
      <c r="F696" s="256"/>
    </row>
    <row r="697">
      <c r="B697" s="256"/>
      <c r="C697" s="256"/>
      <c r="D697" s="256"/>
      <c r="E697" s="256"/>
      <c r="F697" s="256"/>
    </row>
    <row r="698">
      <c r="B698" s="256"/>
      <c r="C698" s="256"/>
      <c r="D698" s="256"/>
      <c r="E698" s="256"/>
      <c r="F698" s="256"/>
    </row>
    <row r="699">
      <c r="B699" s="256"/>
      <c r="C699" s="256"/>
      <c r="D699" s="256"/>
      <c r="E699" s="256"/>
      <c r="F699" s="256"/>
    </row>
    <row r="700">
      <c r="B700" s="256"/>
      <c r="C700" s="256"/>
      <c r="D700" s="256"/>
      <c r="E700" s="256"/>
      <c r="F700" s="256"/>
    </row>
    <row r="701">
      <c r="B701" s="256"/>
      <c r="C701" s="256"/>
      <c r="D701" s="256"/>
      <c r="E701" s="256"/>
      <c r="F701" s="256"/>
    </row>
    <row r="702">
      <c r="B702" s="256"/>
      <c r="C702" s="256"/>
      <c r="D702" s="256"/>
      <c r="E702" s="256"/>
      <c r="F702" s="256"/>
    </row>
    <row r="703">
      <c r="B703" s="256"/>
      <c r="C703" s="256"/>
      <c r="D703" s="256"/>
      <c r="E703" s="256"/>
      <c r="F703" s="256"/>
    </row>
    <row r="704">
      <c r="B704" s="256"/>
      <c r="C704" s="256"/>
      <c r="D704" s="256"/>
      <c r="E704" s="256"/>
      <c r="F704" s="256"/>
    </row>
    <row r="705">
      <c r="B705" s="256"/>
      <c r="C705" s="256"/>
      <c r="D705" s="256"/>
      <c r="E705" s="256"/>
      <c r="F705" s="256"/>
    </row>
    <row r="706">
      <c r="B706" s="256"/>
      <c r="C706" s="256"/>
      <c r="D706" s="256"/>
      <c r="E706" s="256"/>
      <c r="F706" s="256"/>
    </row>
    <row r="707">
      <c r="B707" s="256"/>
      <c r="C707" s="256"/>
      <c r="D707" s="256"/>
      <c r="E707" s="256"/>
      <c r="F707" s="256"/>
    </row>
    <row r="708">
      <c r="B708" s="256"/>
      <c r="C708" s="256"/>
      <c r="D708" s="256"/>
      <c r="E708" s="256"/>
      <c r="F708" s="256"/>
    </row>
    <row r="709">
      <c r="B709" s="256"/>
      <c r="C709" s="256"/>
      <c r="D709" s="256"/>
      <c r="E709" s="256"/>
      <c r="F709" s="256"/>
    </row>
    <row r="710">
      <c r="B710" s="256"/>
      <c r="C710" s="256"/>
      <c r="D710" s="256"/>
      <c r="E710" s="256"/>
      <c r="F710" s="256"/>
    </row>
    <row r="711">
      <c r="B711" s="256"/>
      <c r="C711" s="256"/>
      <c r="D711" s="256"/>
      <c r="E711" s="256"/>
      <c r="F711" s="256"/>
    </row>
    <row r="712">
      <c r="B712" s="256"/>
      <c r="C712" s="256"/>
      <c r="D712" s="256"/>
      <c r="E712" s="256"/>
      <c r="F712" s="256"/>
    </row>
    <row r="713">
      <c r="B713" s="256"/>
      <c r="C713" s="256"/>
      <c r="D713" s="256"/>
      <c r="E713" s="256"/>
      <c r="F713" s="256"/>
    </row>
    <row r="714">
      <c r="B714" s="256"/>
      <c r="C714" s="256"/>
      <c r="D714" s="256"/>
      <c r="E714" s="256"/>
      <c r="F714" s="256"/>
    </row>
    <row r="715">
      <c r="B715" s="256"/>
      <c r="C715" s="256"/>
      <c r="D715" s="256"/>
      <c r="E715" s="256"/>
      <c r="F715" s="256"/>
    </row>
    <row r="716">
      <c r="B716" s="256"/>
      <c r="C716" s="256"/>
      <c r="D716" s="256"/>
      <c r="E716" s="256"/>
      <c r="F716" s="256"/>
    </row>
    <row r="717">
      <c r="B717" s="256"/>
      <c r="C717" s="256"/>
      <c r="D717" s="256"/>
      <c r="E717" s="256"/>
      <c r="F717" s="256"/>
    </row>
    <row r="718">
      <c r="B718" s="256"/>
      <c r="C718" s="256"/>
      <c r="D718" s="256"/>
      <c r="E718" s="256"/>
      <c r="F718" s="256"/>
    </row>
    <row r="719">
      <c r="B719" s="256"/>
      <c r="C719" s="256"/>
      <c r="D719" s="256"/>
      <c r="E719" s="256"/>
      <c r="F719" s="256"/>
    </row>
    <row r="720">
      <c r="B720" s="256"/>
      <c r="C720" s="256"/>
      <c r="D720" s="256"/>
      <c r="E720" s="256"/>
      <c r="F720" s="256"/>
    </row>
    <row r="721">
      <c r="B721" s="256"/>
      <c r="C721" s="256"/>
      <c r="D721" s="256"/>
      <c r="E721" s="256"/>
      <c r="F721" s="256"/>
    </row>
    <row r="722">
      <c r="B722" s="256"/>
      <c r="C722" s="256"/>
      <c r="D722" s="256"/>
      <c r="E722" s="256"/>
      <c r="F722" s="256"/>
    </row>
    <row r="723">
      <c r="B723" s="256"/>
      <c r="C723" s="256"/>
      <c r="D723" s="256"/>
      <c r="E723" s="256"/>
      <c r="F723" s="256"/>
    </row>
    <row r="724">
      <c r="B724" s="256"/>
      <c r="C724" s="256"/>
      <c r="D724" s="256"/>
      <c r="E724" s="256"/>
      <c r="F724" s="256"/>
    </row>
    <row r="725">
      <c r="B725" s="256"/>
      <c r="C725" s="256"/>
      <c r="D725" s="256"/>
      <c r="E725" s="256"/>
      <c r="F725" s="256"/>
    </row>
    <row r="726">
      <c r="B726" s="256"/>
      <c r="C726" s="256"/>
      <c r="D726" s="256"/>
      <c r="E726" s="256"/>
      <c r="F726" s="256"/>
    </row>
    <row r="727">
      <c r="B727" s="256"/>
      <c r="C727" s="256"/>
      <c r="D727" s="256"/>
      <c r="E727" s="256"/>
      <c r="F727" s="256"/>
    </row>
    <row r="728">
      <c r="B728" s="256"/>
      <c r="C728" s="256"/>
      <c r="D728" s="256"/>
      <c r="E728" s="256"/>
      <c r="F728" s="256"/>
    </row>
    <row r="729">
      <c r="B729" s="256"/>
      <c r="C729" s="256"/>
      <c r="D729" s="256"/>
      <c r="E729" s="256"/>
      <c r="F729" s="256"/>
    </row>
    <row r="730">
      <c r="B730" s="256"/>
      <c r="C730" s="256"/>
      <c r="D730" s="256"/>
      <c r="E730" s="256"/>
      <c r="F730" s="256"/>
    </row>
    <row r="731">
      <c r="B731" s="256"/>
      <c r="C731" s="256"/>
      <c r="D731" s="256"/>
      <c r="E731" s="256"/>
      <c r="F731" s="256"/>
    </row>
    <row r="732">
      <c r="B732" s="256"/>
      <c r="C732" s="256"/>
      <c r="D732" s="256"/>
      <c r="E732" s="256"/>
      <c r="F732" s="256"/>
    </row>
    <row r="733">
      <c r="B733" s="256"/>
      <c r="C733" s="256"/>
      <c r="D733" s="256"/>
      <c r="E733" s="256"/>
      <c r="F733" s="256"/>
    </row>
    <row r="734">
      <c r="B734" s="256"/>
      <c r="C734" s="256"/>
      <c r="D734" s="256"/>
      <c r="E734" s="256"/>
      <c r="F734" s="256"/>
    </row>
    <row r="735">
      <c r="B735" s="256"/>
      <c r="C735" s="256"/>
      <c r="D735" s="256"/>
      <c r="E735" s="256"/>
      <c r="F735" s="256"/>
    </row>
    <row r="736">
      <c r="B736" s="256"/>
      <c r="C736" s="256"/>
      <c r="D736" s="256"/>
      <c r="E736" s="256"/>
      <c r="F736" s="256"/>
    </row>
    <row r="737">
      <c r="B737" s="256"/>
      <c r="C737" s="256"/>
      <c r="D737" s="256"/>
      <c r="E737" s="256"/>
      <c r="F737" s="256"/>
    </row>
    <row r="738">
      <c r="B738" s="256"/>
      <c r="C738" s="256"/>
      <c r="D738" s="256"/>
      <c r="E738" s="256"/>
      <c r="F738" s="256"/>
    </row>
    <row r="739">
      <c r="B739" s="256"/>
      <c r="C739" s="256"/>
      <c r="D739" s="256"/>
      <c r="E739" s="256"/>
      <c r="F739" s="256"/>
    </row>
    <row r="740">
      <c r="B740" s="256"/>
      <c r="C740" s="256"/>
      <c r="D740" s="256"/>
      <c r="E740" s="256"/>
      <c r="F740" s="256"/>
    </row>
    <row r="741">
      <c r="B741" s="256"/>
      <c r="C741" s="256"/>
      <c r="D741" s="256"/>
      <c r="E741" s="256"/>
      <c r="F741" s="256"/>
    </row>
    <row r="742">
      <c r="B742" s="256"/>
      <c r="C742" s="256"/>
      <c r="D742" s="256"/>
      <c r="E742" s="256"/>
      <c r="F742" s="256"/>
    </row>
    <row r="743">
      <c r="B743" s="256"/>
      <c r="C743" s="256"/>
      <c r="D743" s="256"/>
      <c r="E743" s="256"/>
      <c r="F743" s="256"/>
    </row>
    <row r="744">
      <c r="B744" s="256"/>
      <c r="C744" s="256"/>
      <c r="D744" s="256"/>
      <c r="E744" s="256"/>
      <c r="F744" s="256"/>
    </row>
    <row r="745">
      <c r="B745" s="256"/>
      <c r="C745" s="256"/>
      <c r="D745" s="256"/>
      <c r="E745" s="256"/>
      <c r="F745" s="256"/>
    </row>
    <row r="746">
      <c r="B746" s="256"/>
      <c r="C746" s="256"/>
      <c r="D746" s="256"/>
      <c r="E746" s="256"/>
      <c r="F746" s="256"/>
    </row>
    <row r="747">
      <c r="B747" s="256"/>
      <c r="C747" s="256"/>
      <c r="D747" s="256"/>
      <c r="E747" s="256"/>
      <c r="F747" s="256"/>
    </row>
    <row r="748">
      <c r="B748" s="256"/>
      <c r="C748" s="256"/>
      <c r="D748" s="256"/>
      <c r="E748" s="256"/>
      <c r="F748" s="256"/>
    </row>
    <row r="749">
      <c r="B749" s="256"/>
      <c r="C749" s="256"/>
      <c r="D749" s="256"/>
      <c r="E749" s="256"/>
      <c r="F749" s="256"/>
    </row>
    <row r="750">
      <c r="B750" s="256"/>
      <c r="C750" s="256"/>
      <c r="D750" s="256"/>
      <c r="E750" s="256"/>
      <c r="F750" s="256"/>
    </row>
    <row r="751">
      <c r="B751" s="256"/>
      <c r="C751" s="256"/>
      <c r="D751" s="256"/>
      <c r="E751" s="256"/>
      <c r="F751" s="256"/>
    </row>
    <row r="752">
      <c r="B752" s="256"/>
      <c r="C752" s="256"/>
      <c r="D752" s="256"/>
      <c r="E752" s="256"/>
      <c r="F752" s="256"/>
    </row>
    <row r="753">
      <c r="B753" s="256"/>
      <c r="C753" s="256"/>
      <c r="D753" s="256"/>
      <c r="E753" s="256"/>
      <c r="F753" s="256"/>
    </row>
    <row r="754">
      <c r="B754" s="256"/>
      <c r="C754" s="256"/>
      <c r="D754" s="256"/>
      <c r="E754" s="256"/>
      <c r="F754" s="256"/>
    </row>
    <row r="755">
      <c r="B755" s="256"/>
      <c r="C755" s="256"/>
      <c r="D755" s="256"/>
      <c r="E755" s="256"/>
      <c r="F755" s="256"/>
    </row>
    <row r="756">
      <c r="B756" s="256"/>
      <c r="C756" s="256"/>
      <c r="D756" s="256"/>
      <c r="E756" s="256"/>
      <c r="F756" s="256"/>
    </row>
    <row r="757">
      <c r="B757" s="256"/>
      <c r="C757" s="256"/>
      <c r="D757" s="256"/>
      <c r="E757" s="256"/>
      <c r="F757" s="256"/>
    </row>
    <row r="758">
      <c r="B758" s="256"/>
      <c r="C758" s="256"/>
      <c r="D758" s="256"/>
      <c r="E758" s="256"/>
      <c r="F758" s="256"/>
    </row>
    <row r="759">
      <c r="B759" s="256"/>
      <c r="C759" s="256"/>
      <c r="D759" s="256"/>
      <c r="E759" s="256"/>
      <c r="F759" s="256"/>
    </row>
    <row r="760">
      <c r="B760" s="256"/>
      <c r="C760" s="256"/>
      <c r="D760" s="256"/>
      <c r="E760" s="256"/>
      <c r="F760" s="256"/>
    </row>
    <row r="761">
      <c r="B761" s="256"/>
      <c r="C761" s="256"/>
      <c r="D761" s="256"/>
      <c r="E761" s="256"/>
      <c r="F761" s="256"/>
    </row>
    <row r="762">
      <c r="B762" s="256"/>
      <c r="C762" s="256"/>
      <c r="D762" s="256"/>
      <c r="E762" s="256"/>
      <c r="F762" s="256"/>
    </row>
    <row r="763">
      <c r="B763" s="256"/>
      <c r="C763" s="256"/>
      <c r="D763" s="256"/>
      <c r="E763" s="256"/>
      <c r="F763" s="256"/>
    </row>
    <row r="764">
      <c r="B764" s="256"/>
      <c r="C764" s="256"/>
      <c r="D764" s="256"/>
      <c r="E764" s="256"/>
      <c r="F764" s="256"/>
    </row>
    <row r="765">
      <c r="B765" s="256"/>
      <c r="C765" s="256"/>
      <c r="D765" s="256"/>
      <c r="E765" s="256"/>
      <c r="F765" s="256"/>
    </row>
    <row r="766">
      <c r="B766" s="256"/>
      <c r="C766" s="256"/>
      <c r="D766" s="256"/>
      <c r="E766" s="256"/>
      <c r="F766" s="256"/>
    </row>
    <row r="767">
      <c r="B767" s="256"/>
      <c r="C767" s="256"/>
      <c r="D767" s="256"/>
      <c r="E767" s="256"/>
      <c r="F767" s="256"/>
    </row>
    <row r="768">
      <c r="B768" s="256"/>
      <c r="C768" s="256"/>
      <c r="D768" s="256"/>
      <c r="E768" s="256"/>
      <c r="F768" s="256"/>
    </row>
    <row r="769">
      <c r="B769" s="256"/>
      <c r="C769" s="256"/>
      <c r="D769" s="256"/>
      <c r="E769" s="256"/>
      <c r="F769" s="256"/>
    </row>
    <row r="770">
      <c r="B770" s="256"/>
      <c r="C770" s="256"/>
      <c r="D770" s="256"/>
      <c r="E770" s="256"/>
      <c r="F770" s="256"/>
    </row>
    <row r="771">
      <c r="B771" s="256"/>
      <c r="C771" s="256"/>
      <c r="D771" s="256"/>
      <c r="E771" s="256"/>
      <c r="F771" s="256"/>
    </row>
    <row r="772">
      <c r="B772" s="256"/>
      <c r="C772" s="256"/>
      <c r="D772" s="256"/>
      <c r="E772" s="256"/>
      <c r="F772" s="256"/>
    </row>
    <row r="773">
      <c r="B773" s="256"/>
      <c r="C773" s="256"/>
      <c r="D773" s="256"/>
      <c r="E773" s="256"/>
      <c r="F773" s="256"/>
    </row>
    <row r="774">
      <c r="B774" s="256"/>
      <c r="C774" s="256"/>
      <c r="D774" s="256"/>
      <c r="E774" s="256"/>
      <c r="F774" s="256"/>
    </row>
    <row r="775">
      <c r="B775" s="256"/>
      <c r="C775" s="256"/>
      <c r="D775" s="256"/>
      <c r="E775" s="256"/>
      <c r="F775" s="256"/>
    </row>
    <row r="776">
      <c r="B776" s="256"/>
      <c r="C776" s="256"/>
      <c r="D776" s="256"/>
      <c r="E776" s="256"/>
      <c r="F776" s="256"/>
    </row>
    <row r="777">
      <c r="B777" s="256"/>
      <c r="C777" s="256"/>
      <c r="D777" s="256"/>
      <c r="E777" s="256"/>
      <c r="F777" s="256"/>
    </row>
    <row r="778">
      <c r="B778" s="256"/>
      <c r="C778" s="256"/>
      <c r="D778" s="256"/>
      <c r="E778" s="256"/>
      <c r="F778" s="256"/>
    </row>
    <row r="779">
      <c r="B779" s="256"/>
      <c r="C779" s="256"/>
      <c r="D779" s="256"/>
      <c r="E779" s="256"/>
      <c r="F779" s="256"/>
    </row>
    <row r="780">
      <c r="B780" s="256"/>
      <c r="C780" s="256"/>
      <c r="D780" s="256"/>
      <c r="E780" s="256"/>
      <c r="F780" s="256"/>
    </row>
    <row r="781">
      <c r="B781" s="256"/>
      <c r="C781" s="256"/>
      <c r="D781" s="256"/>
      <c r="E781" s="256"/>
      <c r="F781" s="256"/>
    </row>
    <row r="782">
      <c r="B782" s="256"/>
      <c r="C782" s="256"/>
      <c r="D782" s="256"/>
      <c r="E782" s="256"/>
      <c r="F782" s="256"/>
    </row>
    <row r="783">
      <c r="B783" s="256"/>
      <c r="C783" s="256"/>
      <c r="D783" s="256"/>
      <c r="E783" s="256"/>
      <c r="F783" s="256"/>
    </row>
    <row r="784">
      <c r="B784" s="256"/>
      <c r="C784" s="256"/>
      <c r="D784" s="256"/>
      <c r="E784" s="256"/>
      <c r="F784" s="256"/>
    </row>
    <row r="785">
      <c r="B785" s="256"/>
      <c r="C785" s="256"/>
      <c r="D785" s="256"/>
      <c r="E785" s="256"/>
      <c r="F785" s="256"/>
    </row>
    <row r="786">
      <c r="B786" s="256"/>
      <c r="C786" s="256"/>
      <c r="D786" s="256"/>
      <c r="E786" s="256"/>
      <c r="F786" s="256"/>
    </row>
    <row r="787">
      <c r="B787" s="256"/>
      <c r="C787" s="256"/>
      <c r="D787" s="256"/>
      <c r="E787" s="256"/>
      <c r="F787" s="256"/>
    </row>
    <row r="788">
      <c r="B788" s="256"/>
      <c r="C788" s="256"/>
      <c r="D788" s="256"/>
      <c r="E788" s="256"/>
      <c r="F788" s="256"/>
    </row>
    <row r="789">
      <c r="B789" s="256"/>
      <c r="C789" s="256"/>
      <c r="D789" s="256"/>
      <c r="E789" s="256"/>
      <c r="F789" s="256"/>
    </row>
    <row r="790">
      <c r="B790" s="256"/>
      <c r="C790" s="256"/>
      <c r="D790" s="256"/>
      <c r="E790" s="256"/>
      <c r="F790" s="256"/>
    </row>
    <row r="791">
      <c r="B791" s="256"/>
      <c r="C791" s="256"/>
      <c r="D791" s="256"/>
      <c r="E791" s="256"/>
      <c r="F791" s="256"/>
    </row>
    <row r="792">
      <c r="B792" s="256"/>
      <c r="C792" s="256"/>
      <c r="D792" s="256"/>
      <c r="E792" s="256"/>
      <c r="F792" s="256"/>
    </row>
    <row r="793">
      <c r="B793" s="256"/>
      <c r="C793" s="256"/>
      <c r="D793" s="256"/>
      <c r="E793" s="256"/>
      <c r="F793" s="256"/>
    </row>
    <row r="794">
      <c r="B794" s="256"/>
      <c r="C794" s="256"/>
      <c r="D794" s="256"/>
      <c r="E794" s="256"/>
      <c r="F794" s="256"/>
    </row>
    <row r="795">
      <c r="B795" s="256"/>
      <c r="C795" s="256"/>
      <c r="D795" s="256"/>
      <c r="E795" s="256"/>
      <c r="F795" s="256"/>
    </row>
    <row r="796">
      <c r="B796" s="256"/>
      <c r="C796" s="256"/>
      <c r="D796" s="256"/>
      <c r="E796" s="256"/>
      <c r="F796" s="256"/>
    </row>
    <row r="797">
      <c r="B797" s="256"/>
      <c r="C797" s="256"/>
      <c r="D797" s="256"/>
      <c r="E797" s="256"/>
      <c r="F797" s="256"/>
    </row>
    <row r="798">
      <c r="B798" s="256"/>
      <c r="C798" s="256"/>
      <c r="D798" s="256"/>
      <c r="E798" s="256"/>
      <c r="F798" s="256"/>
    </row>
    <row r="799">
      <c r="B799" s="256"/>
      <c r="C799" s="256"/>
      <c r="D799" s="256"/>
      <c r="E799" s="256"/>
      <c r="F799" s="256"/>
    </row>
    <row r="800">
      <c r="B800" s="256"/>
      <c r="C800" s="256"/>
      <c r="D800" s="256"/>
      <c r="E800" s="256"/>
      <c r="F800" s="256"/>
    </row>
    <row r="801">
      <c r="B801" s="256"/>
      <c r="C801" s="256"/>
      <c r="D801" s="256"/>
      <c r="E801" s="256"/>
      <c r="F801" s="256"/>
    </row>
    <row r="802">
      <c r="B802" s="256"/>
      <c r="C802" s="256"/>
      <c r="D802" s="256"/>
      <c r="E802" s="256"/>
      <c r="F802" s="256"/>
    </row>
    <row r="803">
      <c r="B803" s="256"/>
      <c r="C803" s="256"/>
      <c r="D803" s="256"/>
      <c r="E803" s="256"/>
      <c r="F803" s="256"/>
    </row>
    <row r="804">
      <c r="B804" s="256"/>
      <c r="C804" s="256"/>
      <c r="D804" s="256"/>
      <c r="E804" s="256"/>
      <c r="F804" s="256"/>
    </row>
    <row r="805">
      <c r="B805" s="256"/>
      <c r="C805" s="256"/>
      <c r="D805" s="256"/>
      <c r="E805" s="256"/>
      <c r="F805" s="256"/>
    </row>
    <row r="806">
      <c r="B806" s="256"/>
      <c r="C806" s="256"/>
      <c r="D806" s="256"/>
      <c r="E806" s="256"/>
      <c r="F806" s="256"/>
    </row>
    <row r="807">
      <c r="B807" s="256"/>
      <c r="C807" s="256"/>
      <c r="D807" s="256"/>
      <c r="E807" s="256"/>
      <c r="F807" s="256"/>
    </row>
    <row r="808">
      <c r="B808" s="256"/>
      <c r="C808" s="256"/>
      <c r="D808" s="256"/>
      <c r="E808" s="256"/>
      <c r="F808" s="256"/>
    </row>
    <row r="809">
      <c r="B809" s="256"/>
      <c r="C809" s="256"/>
      <c r="D809" s="256"/>
      <c r="E809" s="256"/>
      <c r="F809" s="256"/>
    </row>
    <row r="810">
      <c r="B810" s="256"/>
      <c r="C810" s="256"/>
      <c r="D810" s="256"/>
      <c r="E810" s="256"/>
      <c r="F810" s="256"/>
    </row>
    <row r="811">
      <c r="B811" s="256"/>
      <c r="C811" s="256"/>
      <c r="D811" s="256"/>
      <c r="E811" s="256"/>
      <c r="F811" s="256"/>
    </row>
    <row r="812">
      <c r="B812" s="256"/>
      <c r="C812" s="256"/>
      <c r="D812" s="256"/>
      <c r="E812" s="256"/>
      <c r="F812" s="256"/>
    </row>
    <row r="813">
      <c r="B813" s="256"/>
      <c r="C813" s="256"/>
      <c r="D813" s="256"/>
      <c r="E813" s="256"/>
      <c r="F813" s="256"/>
    </row>
    <row r="814">
      <c r="B814" s="256"/>
      <c r="C814" s="256"/>
      <c r="D814" s="256"/>
      <c r="E814" s="256"/>
      <c r="F814" s="256"/>
    </row>
    <row r="815">
      <c r="B815" s="256"/>
      <c r="C815" s="256"/>
      <c r="D815" s="256"/>
      <c r="E815" s="256"/>
      <c r="F815" s="256"/>
    </row>
    <row r="816">
      <c r="B816" s="256"/>
      <c r="C816" s="256"/>
      <c r="D816" s="256"/>
      <c r="E816" s="256"/>
      <c r="F816" s="256"/>
    </row>
    <row r="817">
      <c r="B817" s="256"/>
      <c r="C817" s="256"/>
      <c r="D817" s="256"/>
      <c r="E817" s="256"/>
      <c r="F817" s="256"/>
    </row>
    <row r="818">
      <c r="B818" s="256"/>
      <c r="C818" s="256"/>
      <c r="D818" s="256"/>
      <c r="E818" s="256"/>
      <c r="F818" s="256"/>
    </row>
    <row r="819">
      <c r="B819" s="256"/>
      <c r="C819" s="256"/>
      <c r="D819" s="256"/>
      <c r="E819" s="256"/>
      <c r="F819" s="256"/>
    </row>
    <row r="820">
      <c r="B820" s="256"/>
      <c r="C820" s="256"/>
      <c r="D820" s="256"/>
      <c r="E820" s="256"/>
      <c r="F820" s="256"/>
    </row>
    <row r="821">
      <c r="B821" s="256"/>
      <c r="C821" s="256"/>
      <c r="D821" s="256"/>
      <c r="E821" s="256"/>
      <c r="F821" s="256"/>
    </row>
    <row r="822">
      <c r="B822" s="256"/>
      <c r="C822" s="256"/>
      <c r="D822" s="256"/>
      <c r="E822" s="256"/>
      <c r="F822" s="256"/>
    </row>
    <row r="823">
      <c r="B823" s="256"/>
      <c r="C823" s="256"/>
      <c r="D823" s="256"/>
      <c r="E823" s="256"/>
      <c r="F823" s="256"/>
    </row>
    <row r="824">
      <c r="B824" s="256"/>
      <c r="C824" s="256"/>
      <c r="D824" s="256"/>
      <c r="E824" s="256"/>
      <c r="F824" s="256"/>
    </row>
    <row r="825">
      <c r="B825" s="256"/>
      <c r="C825" s="256"/>
      <c r="D825" s="256"/>
      <c r="E825" s="256"/>
      <c r="F825" s="256"/>
    </row>
    <row r="826">
      <c r="B826" s="256"/>
      <c r="C826" s="256"/>
      <c r="D826" s="256"/>
      <c r="E826" s="256"/>
      <c r="F826" s="256"/>
    </row>
    <row r="827">
      <c r="B827" s="256"/>
      <c r="C827" s="256"/>
      <c r="D827" s="256"/>
      <c r="E827" s="256"/>
      <c r="F827" s="256"/>
    </row>
    <row r="828">
      <c r="B828" s="256"/>
      <c r="C828" s="256"/>
      <c r="D828" s="256"/>
      <c r="E828" s="256"/>
      <c r="F828" s="256"/>
    </row>
    <row r="829">
      <c r="B829" s="256"/>
      <c r="C829" s="256"/>
      <c r="D829" s="256"/>
      <c r="E829" s="256"/>
      <c r="F829" s="256"/>
    </row>
    <row r="830">
      <c r="B830" s="256"/>
      <c r="C830" s="256"/>
      <c r="D830" s="256"/>
      <c r="E830" s="256"/>
      <c r="F830" s="256"/>
    </row>
    <row r="831">
      <c r="B831" s="256"/>
      <c r="C831" s="256"/>
      <c r="D831" s="256"/>
      <c r="E831" s="256"/>
      <c r="F831" s="256"/>
    </row>
    <row r="832">
      <c r="B832" s="256"/>
      <c r="C832" s="256"/>
      <c r="D832" s="256"/>
      <c r="E832" s="256"/>
      <c r="F832" s="256"/>
    </row>
    <row r="833">
      <c r="B833" s="256"/>
      <c r="C833" s="256"/>
      <c r="D833" s="256"/>
      <c r="E833" s="256"/>
      <c r="F833" s="256"/>
    </row>
    <row r="834">
      <c r="B834" s="256"/>
      <c r="C834" s="256"/>
      <c r="D834" s="256"/>
      <c r="E834" s="256"/>
      <c r="F834" s="256"/>
    </row>
    <row r="835">
      <c r="B835" s="256"/>
      <c r="C835" s="256"/>
      <c r="D835" s="256"/>
      <c r="E835" s="256"/>
      <c r="F835" s="256"/>
    </row>
    <row r="836">
      <c r="B836" s="256"/>
      <c r="C836" s="256"/>
      <c r="D836" s="256"/>
      <c r="E836" s="256"/>
      <c r="F836" s="256"/>
    </row>
    <row r="837">
      <c r="B837" s="256"/>
      <c r="C837" s="256"/>
      <c r="D837" s="256"/>
      <c r="E837" s="256"/>
      <c r="F837" s="256"/>
    </row>
    <row r="838">
      <c r="B838" s="256"/>
      <c r="C838" s="256"/>
      <c r="D838" s="256"/>
      <c r="E838" s="256"/>
      <c r="F838" s="256"/>
    </row>
    <row r="839">
      <c r="B839" s="256"/>
      <c r="C839" s="256"/>
      <c r="D839" s="256"/>
      <c r="E839" s="256"/>
      <c r="F839" s="256"/>
    </row>
    <row r="840">
      <c r="B840" s="256"/>
      <c r="C840" s="256"/>
      <c r="D840" s="256"/>
      <c r="E840" s="256"/>
      <c r="F840" s="256"/>
    </row>
    <row r="841">
      <c r="B841" s="256"/>
      <c r="C841" s="256"/>
      <c r="D841" s="256"/>
      <c r="E841" s="256"/>
      <c r="F841" s="256"/>
    </row>
    <row r="842">
      <c r="B842" s="256"/>
      <c r="C842" s="256"/>
      <c r="D842" s="256"/>
      <c r="E842" s="256"/>
      <c r="F842" s="256"/>
    </row>
    <row r="843">
      <c r="B843" s="256"/>
      <c r="C843" s="256"/>
      <c r="D843" s="256"/>
      <c r="E843" s="256"/>
      <c r="F843" s="256"/>
    </row>
    <row r="844">
      <c r="B844" s="256"/>
      <c r="C844" s="256"/>
      <c r="D844" s="256"/>
      <c r="E844" s="256"/>
      <c r="F844" s="256"/>
    </row>
    <row r="845">
      <c r="B845" s="256"/>
      <c r="C845" s="256"/>
      <c r="D845" s="256"/>
      <c r="E845" s="256"/>
      <c r="F845" s="256"/>
    </row>
    <row r="846">
      <c r="B846" s="256"/>
      <c r="C846" s="256"/>
      <c r="D846" s="256"/>
      <c r="E846" s="256"/>
      <c r="F846" s="256"/>
    </row>
    <row r="847">
      <c r="B847" s="256"/>
      <c r="C847" s="256"/>
      <c r="D847" s="256"/>
      <c r="E847" s="256"/>
      <c r="F847" s="256"/>
    </row>
    <row r="848">
      <c r="B848" s="256"/>
      <c r="C848" s="256"/>
      <c r="D848" s="256"/>
      <c r="E848" s="256"/>
      <c r="F848" s="256"/>
    </row>
    <row r="849">
      <c r="B849" s="256"/>
      <c r="C849" s="256"/>
      <c r="D849" s="256"/>
      <c r="E849" s="256"/>
      <c r="F849" s="256"/>
    </row>
    <row r="850">
      <c r="B850" s="256"/>
      <c r="C850" s="256"/>
      <c r="D850" s="256"/>
      <c r="E850" s="256"/>
      <c r="F850" s="256"/>
    </row>
    <row r="851">
      <c r="B851" s="256"/>
      <c r="C851" s="256"/>
      <c r="D851" s="256"/>
      <c r="E851" s="256"/>
      <c r="F851" s="256"/>
    </row>
    <row r="852">
      <c r="B852" s="256"/>
      <c r="C852" s="256"/>
      <c r="D852" s="256"/>
      <c r="E852" s="256"/>
      <c r="F852" s="256"/>
    </row>
    <row r="853">
      <c r="B853" s="256"/>
      <c r="C853" s="256"/>
      <c r="D853" s="256"/>
      <c r="E853" s="256"/>
      <c r="F853" s="256"/>
    </row>
    <row r="854">
      <c r="B854" s="256"/>
      <c r="C854" s="256"/>
      <c r="D854" s="256"/>
      <c r="E854" s="256"/>
      <c r="F854" s="256"/>
    </row>
    <row r="855">
      <c r="B855" s="256"/>
      <c r="C855" s="256"/>
      <c r="D855" s="256"/>
      <c r="E855" s="256"/>
      <c r="F855" s="256"/>
    </row>
    <row r="856">
      <c r="B856" s="256"/>
      <c r="C856" s="256"/>
      <c r="D856" s="256"/>
      <c r="E856" s="256"/>
      <c r="F856" s="256"/>
    </row>
    <row r="857">
      <c r="B857" s="256"/>
      <c r="C857" s="256"/>
      <c r="D857" s="256"/>
      <c r="E857" s="256"/>
      <c r="F857" s="256"/>
    </row>
    <row r="858">
      <c r="B858" s="256"/>
      <c r="C858" s="256"/>
      <c r="D858" s="256"/>
      <c r="E858" s="256"/>
      <c r="F858" s="256"/>
    </row>
    <row r="859">
      <c r="B859" s="256"/>
      <c r="C859" s="256"/>
      <c r="D859" s="256"/>
      <c r="E859" s="256"/>
      <c r="F859" s="256"/>
    </row>
    <row r="860">
      <c r="B860" s="256"/>
      <c r="C860" s="256"/>
      <c r="D860" s="256"/>
      <c r="E860" s="256"/>
      <c r="F860" s="256"/>
    </row>
    <row r="861">
      <c r="B861" s="256"/>
      <c r="C861" s="256"/>
      <c r="D861" s="256"/>
      <c r="E861" s="256"/>
      <c r="F861" s="256"/>
    </row>
    <row r="862">
      <c r="B862" s="256"/>
      <c r="C862" s="256"/>
      <c r="D862" s="256"/>
      <c r="E862" s="256"/>
      <c r="F862" s="256"/>
    </row>
    <row r="863">
      <c r="B863" s="256"/>
      <c r="C863" s="256"/>
      <c r="D863" s="256"/>
      <c r="E863" s="256"/>
      <c r="F863" s="256"/>
    </row>
    <row r="864">
      <c r="B864" s="256"/>
      <c r="C864" s="256"/>
      <c r="D864" s="256"/>
      <c r="E864" s="256"/>
      <c r="F864" s="256"/>
    </row>
    <row r="865">
      <c r="B865" s="256"/>
      <c r="C865" s="256"/>
      <c r="D865" s="256"/>
      <c r="E865" s="256"/>
      <c r="F865" s="256"/>
    </row>
    <row r="866">
      <c r="B866" s="256"/>
      <c r="C866" s="256"/>
      <c r="D866" s="256"/>
      <c r="E866" s="256"/>
      <c r="F866" s="256"/>
    </row>
    <row r="867">
      <c r="B867" s="256"/>
      <c r="C867" s="256"/>
      <c r="D867" s="256"/>
      <c r="E867" s="256"/>
      <c r="F867" s="256"/>
    </row>
    <row r="868">
      <c r="B868" s="256"/>
      <c r="C868" s="256"/>
      <c r="D868" s="256"/>
      <c r="E868" s="256"/>
      <c r="F868" s="256"/>
    </row>
    <row r="869">
      <c r="B869" s="256"/>
      <c r="C869" s="256"/>
      <c r="D869" s="256"/>
      <c r="E869" s="256"/>
      <c r="F869" s="256"/>
    </row>
    <row r="870">
      <c r="B870" s="256"/>
      <c r="C870" s="256"/>
      <c r="D870" s="256"/>
      <c r="E870" s="256"/>
      <c r="F870" s="256"/>
    </row>
    <row r="871">
      <c r="B871" s="256"/>
      <c r="C871" s="256"/>
      <c r="D871" s="256"/>
      <c r="E871" s="256"/>
      <c r="F871" s="256"/>
    </row>
    <row r="872">
      <c r="B872" s="256"/>
      <c r="C872" s="256"/>
      <c r="D872" s="256"/>
      <c r="E872" s="256"/>
      <c r="F872" s="256"/>
    </row>
    <row r="873">
      <c r="B873" s="256"/>
      <c r="C873" s="256"/>
      <c r="D873" s="256"/>
      <c r="E873" s="256"/>
      <c r="F873" s="256"/>
    </row>
    <row r="874">
      <c r="B874" s="256"/>
      <c r="C874" s="256"/>
      <c r="D874" s="256"/>
      <c r="E874" s="256"/>
      <c r="F874" s="256"/>
    </row>
    <row r="875">
      <c r="B875" s="256"/>
      <c r="C875" s="256"/>
      <c r="D875" s="256"/>
      <c r="E875" s="256"/>
      <c r="F875" s="256"/>
    </row>
    <row r="876">
      <c r="B876" s="256"/>
      <c r="C876" s="256"/>
      <c r="D876" s="256"/>
      <c r="E876" s="256"/>
      <c r="F876" s="256"/>
    </row>
    <row r="877">
      <c r="B877" s="256"/>
      <c r="C877" s="256"/>
      <c r="D877" s="256"/>
      <c r="E877" s="256"/>
      <c r="F877" s="256"/>
    </row>
    <row r="878">
      <c r="B878" s="256"/>
      <c r="C878" s="256"/>
      <c r="D878" s="256"/>
      <c r="E878" s="256"/>
      <c r="F878" s="256"/>
    </row>
    <row r="879">
      <c r="B879" s="256"/>
      <c r="C879" s="256"/>
      <c r="D879" s="256"/>
      <c r="E879" s="256"/>
      <c r="F879" s="256"/>
    </row>
    <row r="880">
      <c r="B880" s="256"/>
      <c r="C880" s="256"/>
      <c r="D880" s="256"/>
      <c r="E880" s="256"/>
      <c r="F880" s="256"/>
    </row>
    <row r="881">
      <c r="B881" s="256"/>
      <c r="C881" s="256"/>
      <c r="D881" s="256"/>
      <c r="E881" s="256"/>
      <c r="F881" s="256"/>
    </row>
    <row r="882">
      <c r="B882" s="256"/>
      <c r="C882" s="256"/>
      <c r="D882" s="256"/>
      <c r="E882" s="256"/>
      <c r="F882" s="256"/>
    </row>
    <row r="883">
      <c r="B883" s="256"/>
      <c r="C883" s="256"/>
      <c r="D883" s="256"/>
      <c r="E883" s="256"/>
      <c r="F883" s="256"/>
    </row>
    <row r="884">
      <c r="B884" s="256"/>
      <c r="C884" s="256"/>
      <c r="D884" s="256"/>
      <c r="E884" s="256"/>
      <c r="F884" s="256"/>
    </row>
    <row r="885">
      <c r="B885" s="256"/>
      <c r="C885" s="256"/>
      <c r="D885" s="256"/>
      <c r="E885" s="256"/>
      <c r="F885" s="256"/>
    </row>
    <row r="886">
      <c r="B886" s="256"/>
      <c r="C886" s="256"/>
      <c r="D886" s="256"/>
      <c r="E886" s="256"/>
      <c r="F886" s="256"/>
    </row>
    <row r="887">
      <c r="B887" s="256"/>
      <c r="C887" s="256"/>
      <c r="D887" s="256"/>
      <c r="E887" s="256"/>
      <c r="F887" s="256"/>
    </row>
    <row r="888">
      <c r="B888" s="256"/>
      <c r="C888" s="256"/>
      <c r="D888" s="256"/>
      <c r="E888" s="256"/>
      <c r="F888" s="256"/>
    </row>
    <row r="889">
      <c r="B889" s="256"/>
      <c r="C889" s="256"/>
      <c r="D889" s="256"/>
      <c r="E889" s="256"/>
      <c r="F889" s="256"/>
    </row>
    <row r="890">
      <c r="B890" s="256"/>
      <c r="C890" s="256"/>
      <c r="D890" s="256"/>
      <c r="E890" s="256"/>
      <c r="F890" s="256"/>
    </row>
    <row r="891">
      <c r="B891" s="256"/>
      <c r="C891" s="256"/>
      <c r="D891" s="256"/>
      <c r="E891" s="256"/>
      <c r="F891" s="256"/>
    </row>
    <row r="892">
      <c r="B892" s="256"/>
      <c r="C892" s="256"/>
      <c r="D892" s="256"/>
      <c r="E892" s="256"/>
      <c r="F892" s="256"/>
    </row>
    <row r="893">
      <c r="B893" s="256"/>
      <c r="C893" s="256"/>
      <c r="D893" s="256"/>
      <c r="E893" s="256"/>
      <c r="F893" s="256"/>
    </row>
    <row r="894">
      <c r="B894" s="256"/>
      <c r="C894" s="256"/>
      <c r="D894" s="256"/>
      <c r="E894" s="256"/>
      <c r="F894" s="256"/>
    </row>
    <row r="895">
      <c r="B895" s="256"/>
      <c r="C895" s="256"/>
      <c r="D895" s="256"/>
      <c r="E895" s="256"/>
      <c r="F895" s="256"/>
    </row>
    <row r="896">
      <c r="B896" s="256"/>
      <c r="C896" s="256"/>
      <c r="D896" s="256"/>
      <c r="E896" s="256"/>
      <c r="F896" s="256"/>
    </row>
    <row r="897">
      <c r="B897" s="256"/>
      <c r="C897" s="256"/>
      <c r="D897" s="256"/>
      <c r="E897" s="256"/>
      <c r="F897" s="256"/>
    </row>
    <row r="898">
      <c r="B898" s="256"/>
      <c r="C898" s="256"/>
      <c r="D898" s="256"/>
      <c r="E898" s="256"/>
      <c r="F898" s="256"/>
    </row>
    <row r="899">
      <c r="B899" s="256"/>
      <c r="C899" s="256"/>
      <c r="D899" s="256"/>
      <c r="E899" s="256"/>
      <c r="F899" s="256"/>
    </row>
    <row r="900">
      <c r="B900" s="256"/>
      <c r="C900" s="256"/>
      <c r="D900" s="256"/>
      <c r="E900" s="256"/>
      <c r="F900" s="256"/>
    </row>
    <row r="901">
      <c r="B901" s="256"/>
      <c r="C901" s="256"/>
      <c r="D901" s="256"/>
      <c r="E901" s="256"/>
      <c r="F901" s="256"/>
    </row>
    <row r="902">
      <c r="B902" s="256"/>
      <c r="C902" s="256"/>
      <c r="D902" s="256"/>
      <c r="E902" s="256"/>
      <c r="F902" s="256"/>
    </row>
    <row r="903">
      <c r="B903" s="256"/>
      <c r="C903" s="256"/>
      <c r="D903" s="256"/>
      <c r="E903" s="256"/>
      <c r="F903" s="256"/>
    </row>
    <row r="904">
      <c r="B904" s="256"/>
      <c r="C904" s="256"/>
      <c r="D904" s="256"/>
      <c r="E904" s="256"/>
      <c r="F904" s="256"/>
    </row>
    <row r="905">
      <c r="B905" s="256"/>
      <c r="C905" s="256"/>
      <c r="D905" s="256"/>
      <c r="E905" s="256"/>
      <c r="F905" s="256"/>
    </row>
    <row r="906">
      <c r="B906" s="256"/>
      <c r="C906" s="256"/>
      <c r="D906" s="256"/>
      <c r="E906" s="256"/>
      <c r="F906" s="256"/>
    </row>
    <row r="907">
      <c r="B907" s="256"/>
      <c r="C907" s="256"/>
      <c r="D907" s="256"/>
      <c r="E907" s="256"/>
      <c r="F907" s="256"/>
    </row>
    <row r="908">
      <c r="B908" s="256"/>
      <c r="C908" s="256"/>
      <c r="D908" s="256"/>
      <c r="E908" s="256"/>
      <c r="F908" s="256"/>
    </row>
    <row r="909">
      <c r="B909" s="256"/>
      <c r="C909" s="256"/>
      <c r="D909" s="256"/>
      <c r="E909" s="256"/>
      <c r="F909" s="256"/>
    </row>
    <row r="910">
      <c r="B910" s="256"/>
      <c r="C910" s="256"/>
      <c r="D910" s="256"/>
      <c r="E910" s="256"/>
      <c r="F910" s="256"/>
    </row>
    <row r="911">
      <c r="B911" s="256"/>
      <c r="C911" s="256"/>
      <c r="D911" s="256"/>
      <c r="E911" s="256"/>
      <c r="F911" s="256"/>
    </row>
    <row r="912">
      <c r="B912" s="256"/>
      <c r="C912" s="256"/>
      <c r="D912" s="256"/>
      <c r="E912" s="256"/>
      <c r="F912" s="256"/>
    </row>
    <row r="913">
      <c r="B913" s="256"/>
      <c r="C913" s="256"/>
      <c r="D913" s="256"/>
      <c r="E913" s="256"/>
      <c r="F913" s="256"/>
    </row>
    <row r="914">
      <c r="B914" s="256"/>
      <c r="C914" s="256"/>
      <c r="D914" s="256"/>
      <c r="E914" s="256"/>
      <c r="F914" s="256"/>
    </row>
    <row r="915">
      <c r="B915" s="256"/>
      <c r="C915" s="256"/>
      <c r="D915" s="256"/>
      <c r="E915" s="256"/>
      <c r="F915" s="256"/>
    </row>
    <row r="916">
      <c r="B916" s="256"/>
      <c r="C916" s="256"/>
      <c r="D916" s="256"/>
      <c r="E916" s="256"/>
      <c r="F916" s="256"/>
    </row>
    <row r="917">
      <c r="B917" s="256"/>
      <c r="C917" s="256"/>
      <c r="D917" s="256"/>
      <c r="E917" s="256"/>
      <c r="F917" s="256"/>
    </row>
    <row r="918">
      <c r="B918" s="256"/>
      <c r="C918" s="256"/>
      <c r="D918" s="256"/>
      <c r="E918" s="256"/>
      <c r="F918" s="256"/>
    </row>
    <row r="919">
      <c r="B919" s="256"/>
      <c r="C919" s="256"/>
      <c r="D919" s="256"/>
      <c r="E919" s="256"/>
      <c r="F919" s="256"/>
    </row>
    <row r="920">
      <c r="B920" s="256"/>
      <c r="C920" s="256"/>
      <c r="D920" s="256"/>
      <c r="E920" s="256"/>
      <c r="F920" s="256"/>
    </row>
    <row r="921">
      <c r="B921" s="256"/>
      <c r="C921" s="256"/>
      <c r="D921" s="256"/>
      <c r="E921" s="256"/>
      <c r="F921" s="256"/>
    </row>
    <row r="922">
      <c r="B922" s="256"/>
      <c r="C922" s="256"/>
      <c r="D922" s="256"/>
      <c r="E922" s="256"/>
      <c r="F922" s="256"/>
    </row>
    <row r="923">
      <c r="B923" s="256"/>
      <c r="C923" s="256"/>
      <c r="D923" s="256"/>
      <c r="E923" s="256"/>
      <c r="F923" s="256"/>
    </row>
    <row r="924">
      <c r="B924" s="256"/>
      <c r="C924" s="256"/>
      <c r="D924" s="256"/>
      <c r="E924" s="256"/>
      <c r="F924" s="256"/>
    </row>
    <row r="925">
      <c r="B925" s="256"/>
      <c r="C925" s="256"/>
      <c r="D925" s="256"/>
      <c r="E925" s="256"/>
      <c r="F925" s="256"/>
    </row>
    <row r="926">
      <c r="B926" s="256"/>
      <c r="C926" s="256"/>
      <c r="D926" s="256"/>
      <c r="E926" s="256"/>
      <c r="F926" s="256"/>
    </row>
    <row r="927">
      <c r="B927" s="256"/>
      <c r="C927" s="256"/>
      <c r="D927" s="256"/>
      <c r="E927" s="256"/>
      <c r="F927" s="256"/>
    </row>
    <row r="928">
      <c r="B928" s="256"/>
      <c r="C928" s="256"/>
      <c r="D928" s="256"/>
      <c r="E928" s="256"/>
      <c r="F928" s="256"/>
    </row>
    <row r="929">
      <c r="B929" s="256"/>
      <c r="C929" s="256"/>
      <c r="D929" s="256"/>
      <c r="E929" s="256"/>
      <c r="F929" s="256"/>
    </row>
    <row r="930">
      <c r="B930" s="256"/>
      <c r="C930" s="256"/>
      <c r="D930" s="256"/>
      <c r="E930" s="256"/>
      <c r="F930" s="256"/>
    </row>
    <row r="931">
      <c r="B931" s="256"/>
      <c r="C931" s="256"/>
      <c r="D931" s="256"/>
      <c r="E931" s="256"/>
      <c r="F931" s="256"/>
    </row>
    <row r="932">
      <c r="B932" s="256"/>
      <c r="C932" s="256"/>
      <c r="D932" s="256"/>
      <c r="E932" s="256"/>
      <c r="F932" s="256"/>
    </row>
    <row r="933">
      <c r="B933" s="256"/>
      <c r="C933" s="256"/>
      <c r="D933" s="256"/>
      <c r="E933" s="256"/>
      <c r="F933" s="256"/>
    </row>
    <row r="934">
      <c r="B934" s="256"/>
      <c r="C934" s="256"/>
      <c r="D934" s="256"/>
      <c r="E934" s="256"/>
      <c r="F934" s="256"/>
    </row>
    <row r="935">
      <c r="B935" s="256"/>
      <c r="C935" s="256"/>
      <c r="D935" s="256"/>
      <c r="E935" s="256"/>
      <c r="F935" s="256"/>
    </row>
    <row r="936">
      <c r="B936" s="256"/>
      <c r="C936" s="256"/>
      <c r="D936" s="256"/>
      <c r="E936" s="256"/>
      <c r="F936" s="256"/>
    </row>
    <row r="937">
      <c r="B937" s="256"/>
      <c r="C937" s="256"/>
      <c r="D937" s="256"/>
      <c r="E937" s="256"/>
      <c r="F937" s="256"/>
    </row>
    <row r="938">
      <c r="B938" s="256"/>
      <c r="C938" s="256"/>
      <c r="D938" s="256"/>
      <c r="E938" s="256"/>
      <c r="F938" s="256"/>
    </row>
    <row r="939">
      <c r="B939" s="256"/>
      <c r="C939" s="256"/>
      <c r="D939" s="256"/>
      <c r="E939" s="256"/>
      <c r="F939" s="256"/>
    </row>
    <row r="940">
      <c r="B940" s="256"/>
      <c r="C940" s="256"/>
      <c r="D940" s="256"/>
      <c r="E940" s="256"/>
      <c r="F940" s="256"/>
    </row>
    <row r="941">
      <c r="B941" s="256"/>
      <c r="C941" s="256"/>
      <c r="D941" s="256"/>
      <c r="E941" s="256"/>
      <c r="F941" s="256"/>
    </row>
    <row r="942">
      <c r="B942" s="256"/>
      <c r="C942" s="256"/>
      <c r="D942" s="256"/>
      <c r="E942" s="256"/>
      <c r="F942" s="256"/>
    </row>
    <row r="943">
      <c r="B943" s="256"/>
      <c r="C943" s="256"/>
      <c r="D943" s="256"/>
      <c r="E943" s="256"/>
      <c r="F943" s="256"/>
    </row>
    <row r="944">
      <c r="B944" s="256"/>
      <c r="C944" s="256"/>
      <c r="D944" s="256"/>
      <c r="E944" s="256"/>
      <c r="F944" s="256"/>
    </row>
    <row r="945">
      <c r="B945" s="256"/>
      <c r="C945" s="256"/>
      <c r="D945" s="256"/>
      <c r="E945" s="256"/>
      <c r="F945" s="256"/>
    </row>
    <row r="946">
      <c r="B946" s="256"/>
      <c r="C946" s="256"/>
      <c r="D946" s="256"/>
      <c r="E946" s="256"/>
      <c r="F946" s="256"/>
    </row>
    <row r="947">
      <c r="B947" s="256"/>
      <c r="C947" s="256"/>
      <c r="D947" s="256"/>
      <c r="E947" s="256"/>
      <c r="F947" s="256"/>
    </row>
    <row r="948">
      <c r="B948" s="256"/>
      <c r="C948" s="256"/>
      <c r="D948" s="256"/>
      <c r="E948" s="256"/>
      <c r="F948" s="256"/>
    </row>
    <row r="949">
      <c r="B949" s="256"/>
      <c r="C949" s="256"/>
      <c r="D949" s="256"/>
      <c r="E949" s="256"/>
      <c r="F949" s="256"/>
    </row>
    <row r="950">
      <c r="B950" s="256"/>
      <c r="C950" s="256"/>
      <c r="D950" s="256"/>
      <c r="E950" s="256"/>
      <c r="F950" s="256"/>
    </row>
    <row r="951">
      <c r="B951" s="256"/>
      <c r="C951" s="256"/>
      <c r="D951" s="256"/>
      <c r="E951" s="256"/>
      <c r="F951" s="256"/>
    </row>
    <row r="952">
      <c r="B952" s="256"/>
      <c r="C952" s="256"/>
      <c r="D952" s="256"/>
      <c r="E952" s="256"/>
      <c r="F952" s="256"/>
    </row>
    <row r="953">
      <c r="B953" s="256"/>
      <c r="C953" s="256"/>
      <c r="D953" s="256"/>
      <c r="E953" s="256"/>
      <c r="F953" s="256"/>
    </row>
    <row r="954">
      <c r="B954" s="256"/>
      <c r="C954" s="256"/>
      <c r="D954" s="256"/>
      <c r="E954" s="256"/>
      <c r="F954" s="256"/>
    </row>
    <row r="955">
      <c r="B955" s="256"/>
      <c r="C955" s="256"/>
      <c r="D955" s="256"/>
      <c r="E955" s="256"/>
      <c r="F955" s="256"/>
    </row>
    <row r="956">
      <c r="B956" s="256"/>
      <c r="C956" s="256"/>
      <c r="D956" s="256"/>
      <c r="E956" s="256"/>
      <c r="F956" s="256"/>
    </row>
    <row r="957">
      <c r="B957" s="256"/>
      <c r="C957" s="256"/>
      <c r="D957" s="256"/>
      <c r="E957" s="256"/>
      <c r="F957" s="256"/>
    </row>
    <row r="958">
      <c r="B958" s="256"/>
      <c r="C958" s="256"/>
      <c r="D958" s="256"/>
      <c r="E958" s="256"/>
      <c r="F958" s="256"/>
    </row>
    <row r="959">
      <c r="B959" s="256"/>
      <c r="C959" s="256"/>
      <c r="D959" s="256"/>
      <c r="E959" s="256"/>
      <c r="F959" s="256"/>
    </row>
    <row r="960">
      <c r="B960" s="256"/>
      <c r="C960" s="256"/>
      <c r="D960" s="256"/>
      <c r="E960" s="256"/>
      <c r="F960" s="256"/>
    </row>
    <row r="961">
      <c r="B961" s="256"/>
      <c r="C961" s="256"/>
      <c r="D961" s="256"/>
      <c r="E961" s="256"/>
      <c r="F961" s="256"/>
    </row>
    <row r="962">
      <c r="B962" s="256"/>
      <c r="C962" s="256"/>
      <c r="D962" s="256"/>
      <c r="E962" s="256"/>
      <c r="F962" s="256"/>
    </row>
    <row r="963">
      <c r="B963" s="256"/>
      <c r="C963" s="256"/>
      <c r="D963" s="256"/>
      <c r="E963" s="256"/>
      <c r="F963" s="256"/>
    </row>
    <row r="964">
      <c r="B964" s="256"/>
      <c r="C964" s="256"/>
      <c r="D964" s="256"/>
      <c r="E964" s="256"/>
      <c r="F964" s="256"/>
    </row>
    <row r="965">
      <c r="B965" s="256"/>
      <c r="C965" s="256"/>
      <c r="D965" s="256"/>
      <c r="E965" s="256"/>
      <c r="F965" s="256"/>
    </row>
    <row r="966">
      <c r="B966" s="256"/>
      <c r="C966" s="256"/>
      <c r="D966" s="256"/>
      <c r="E966" s="256"/>
      <c r="F966" s="256"/>
    </row>
    <row r="967">
      <c r="B967" s="256"/>
      <c r="C967" s="256"/>
      <c r="D967" s="256"/>
      <c r="E967" s="256"/>
      <c r="F967" s="256"/>
    </row>
    <row r="968">
      <c r="B968" s="256"/>
      <c r="C968" s="256"/>
      <c r="D968" s="256"/>
      <c r="E968" s="256"/>
      <c r="F968" s="256"/>
    </row>
    <row r="969">
      <c r="B969" s="256"/>
      <c r="C969" s="256"/>
      <c r="D969" s="256"/>
      <c r="E969" s="256"/>
      <c r="F969" s="256"/>
    </row>
    <row r="970">
      <c r="B970" s="256"/>
      <c r="C970" s="256"/>
      <c r="D970" s="256"/>
      <c r="E970" s="256"/>
      <c r="F970" s="256"/>
    </row>
    <row r="971">
      <c r="B971" s="256"/>
      <c r="C971" s="256"/>
      <c r="D971" s="256"/>
      <c r="E971" s="256"/>
      <c r="F971" s="256"/>
    </row>
    <row r="972">
      <c r="B972" s="256"/>
      <c r="C972" s="256"/>
      <c r="D972" s="256"/>
      <c r="E972" s="256"/>
      <c r="F972" s="256"/>
    </row>
    <row r="973">
      <c r="B973" s="256"/>
      <c r="C973" s="256"/>
      <c r="D973" s="256"/>
      <c r="E973" s="256"/>
      <c r="F973" s="256"/>
    </row>
    <row r="974">
      <c r="B974" s="256"/>
      <c r="C974" s="256"/>
      <c r="D974" s="256"/>
      <c r="E974" s="256"/>
      <c r="F974" s="256"/>
    </row>
    <row r="975">
      <c r="B975" s="256"/>
      <c r="C975" s="256"/>
      <c r="D975" s="256"/>
      <c r="E975" s="256"/>
      <c r="F975" s="256"/>
    </row>
    <row r="976">
      <c r="B976" s="256"/>
      <c r="C976" s="256"/>
      <c r="D976" s="256"/>
      <c r="E976" s="256"/>
      <c r="F976" s="256"/>
    </row>
    <row r="977">
      <c r="B977" s="256"/>
      <c r="C977" s="256"/>
      <c r="D977" s="256"/>
      <c r="E977" s="256"/>
      <c r="F977" s="256"/>
    </row>
    <row r="978">
      <c r="B978" s="256"/>
      <c r="C978" s="256"/>
      <c r="D978" s="256"/>
      <c r="E978" s="256"/>
      <c r="F978" s="256"/>
    </row>
    <row r="979">
      <c r="B979" s="256"/>
      <c r="C979" s="256"/>
      <c r="D979" s="256"/>
      <c r="E979" s="256"/>
      <c r="F979" s="256"/>
    </row>
    <row r="980">
      <c r="B980" s="256"/>
      <c r="C980" s="256"/>
      <c r="D980" s="256"/>
      <c r="E980" s="256"/>
      <c r="F980" s="256"/>
    </row>
    <row r="981">
      <c r="B981" s="256"/>
      <c r="C981" s="256"/>
      <c r="D981" s="256"/>
      <c r="E981" s="256"/>
      <c r="F981" s="256"/>
    </row>
    <row r="982">
      <c r="B982" s="256"/>
      <c r="C982" s="256"/>
      <c r="D982" s="256"/>
      <c r="E982" s="256"/>
      <c r="F982" s="256"/>
    </row>
    <row r="983">
      <c r="B983" s="256"/>
      <c r="C983" s="256"/>
      <c r="D983" s="256"/>
      <c r="E983" s="256"/>
      <c r="F983" s="256"/>
    </row>
    <row r="984">
      <c r="B984" s="256"/>
      <c r="C984" s="256"/>
      <c r="D984" s="256"/>
      <c r="E984" s="256"/>
      <c r="F984" s="256"/>
    </row>
    <row r="985">
      <c r="B985" s="256"/>
      <c r="C985" s="256"/>
      <c r="D985" s="256"/>
      <c r="E985" s="256"/>
      <c r="F985" s="256"/>
    </row>
    <row r="986">
      <c r="B986" s="256"/>
      <c r="C986" s="256"/>
      <c r="D986" s="256"/>
      <c r="E986" s="256"/>
      <c r="F986" s="256"/>
    </row>
    <row r="987">
      <c r="B987" s="256"/>
      <c r="C987" s="256"/>
      <c r="D987" s="256"/>
      <c r="E987" s="256"/>
      <c r="F987" s="256"/>
    </row>
    <row r="988">
      <c r="B988" s="256"/>
      <c r="C988" s="256"/>
      <c r="D988" s="256"/>
      <c r="E988" s="256"/>
      <c r="F988" s="256"/>
    </row>
    <row r="989">
      <c r="B989" s="256"/>
      <c r="C989" s="256"/>
      <c r="D989" s="256"/>
      <c r="E989" s="256"/>
      <c r="F989" s="256"/>
    </row>
    <row r="990">
      <c r="B990" s="256"/>
      <c r="C990" s="256"/>
      <c r="D990" s="256"/>
      <c r="E990" s="256"/>
      <c r="F990" s="256"/>
    </row>
    <row r="991">
      <c r="B991" s="256"/>
      <c r="C991" s="256"/>
      <c r="D991" s="256"/>
      <c r="E991" s="256"/>
      <c r="F991" s="256"/>
    </row>
    <row r="992">
      <c r="B992" s="256"/>
      <c r="C992" s="256"/>
      <c r="D992" s="256"/>
      <c r="E992" s="256"/>
      <c r="F992" s="256"/>
    </row>
    <row r="993">
      <c r="B993" s="256"/>
      <c r="C993" s="256"/>
      <c r="D993" s="256"/>
      <c r="E993" s="256"/>
      <c r="F993" s="256"/>
    </row>
    <row r="994">
      <c r="B994" s="256"/>
      <c r="C994" s="256"/>
      <c r="D994" s="256"/>
      <c r="E994" s="256"/>
      <c r="F994" s="256"/>
    </row>
    <row r="995">
      <c r="B995" s="256"/>
      <c r="C995" s="256"/>
      <c r="D995" s="256"/>
      <c r="E995" s="256"/>
      <c r="F995" s="256"/>
    </row>
    <row r="996">
      <c r="B996" s="256"/>
      <c r="C996" s="256"/>
      <c r="D996" s="256"/>
      <c r="E996" s="256"/>
      <c r="F996" s="256"/>
    </row>
    <row r="997">
      <c r="B997" s="256"/>
      <c r="C997" s="256"/>
      <c r="D997" s="256"/>
      <c r="E997" s="256"/>
      <c r="F997" s="256"/>
    </row>
    <row r="998">
      <c r="B998" s="256"/>
      <c r="C998" s="256"/>
      <c r="D998" s="256"/>
      <c r="E998" s="256"/>
      <c r="F998" s="256"/>
    </row>
    <row r="999">
      <c r="B999" s="256"/>
      <c r="C999" s="256"/>
      <c r="D999" s="256"/>
      <c r="E999" s="256"/>
      <c r="F999" s="256"/>
    </row>
    <row r="1000">
      <c r="B1000" s="256"/>
      <c r="C1000" s="256"/>
      <c r="D1000" s="256"/>
      <c r="E1000" s="256"/>
      <c r="F1000" s="25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10.57"/>
    <col customWidth="1" min="2" max="2" width="5.14"/>
    <col customWidth="1" min="3" max="3" width="14.86"/>
    <col customWidth="1" min="4" max="4" width="59.0"/>
    <col customWidth="1" min="5" max="5" width="7.29"/>
    <col customWidth="1" min="6" max="6" width="7.57"/>
    <col customWidth="1" min="7" max="7" width="9.71"/>
    <col customWidth="1" min="8" max="8" width="11.86"/>
    <col customWidth="1" min="9" max="9" width="11.14"/>
    <col customWidth="1" min="10" max="10" width="25.29"/>
    <col customWidth="1" min="11" max="11" width="10.71"/>
    <col customWidth="1" min="12" max="12" width="15.57"/>
    <col customWidth="1" min="13" max="13" width="8.71"/>
    <col customWidth="1" min="14" max="14" width="89.57"/>
    <col customWidth="1" min="15" max="15" width="16.0"/>
  </cols>
  <sheetData>
    <row r="1" ht="18.75" customHeight="1">
      <c r="A1" s="257" t="s">
        <v>283</v>
      </c>
      <c r="B1" s="257" t="s">
        <v>284</v>
      </c>
      <c r="C1" s="257" t="s">
        <v>285</v>
      </c>
      <c r="D1" s="257" t="s">
        <v>286</v>
      </c>
      <c r="E1" s="257" t="s">
        <v>287</v>
      </c>
      <c r="F1" s="257" t="s">
        <v>288</v>
      </c>
      <c r="G1" s="257" t="s">
        <v>289</v>
      </c>
      <c r="H1" s="257" t="s">
        <v>290</v>
      </c>
      <c r="I1" s="257" t="s">
        <v>291</v>
      </c>
      <c r="J1" s="258" t="s">
        <v>139</v>
      </c>
      <c r="K1" s="257" t="s">
        <v>292</v>
      </c>
      <c r="L1" s="257" t="s">
        <v>293</v>
      </c>
      <c r="M1" s="257" t="s">
        <v>294</v>
      </c>
      <c r="N1" s="259" t="s">
        <v>232</v>
      </c>
      <c r="O1" s="259" t="s">
        <v>295</v>
      </c>
    </row>
    <row r="2" hidden="1">
      <c r="A2" s="260">
        <v>42491.0</v>
      </c>
      <c r="B2" s="261">
        <v>1.0</v>
      </c>
      <c r="C2" s="262"/>
      <c r="D2" s="262" t="s">
        <v>296</v>
      </c>
      <c r="E2" s="263" t="s">
        <v>297</v>
      </c>
      <c r="F2" s="261" t="s">
        <v>265</v>
      </c>
      <c r="G2" s="261"/>
      <c r="H2" s="261" t="s">
        <v>298</v>
      </c>
      <c r="I2" s="263" t="s">
        <v>299</v>
      </c>
      <c r="J2" s="261" t="s">
        <v>300</v>
      </c>
      <c r="K2" s="261">
        <v>5.0</v>
      </c>
      <c r="L2" s="261"/>
      <c r="M2" s="261"/>
      <c r="N2" s="262" t="s">
        <v>301</v>
      </c>
      <c r="O2" s="264"/>
    </row>
    <row r="3" hidden="1">
      <c r="A3" s="260">
        <v>42496.0</v>
      </c>
      <c r="B3" s="261">
        <v>2.0</v>
      </c>
      <c r="C3" s="262"/>
      <c r="D3" s="262" t="s">
        <v>302</v>
      </c>
      <c r="E3" s="263">
        <v>15.0</v>
      </c>
      <c r="F3" s="261" t="s">
        <v>265</v>
      </c>
      <c r="G3" s="261"/>
      <c r="H3" s="261" t="s">
        <v>298</v>
      </c>
      <c r="I3" s="263"/>
      <c r="J3" s="261" t="s">
        <v>300</v>
      </c>
      <c r="K3" s="265"/>
      <c r="L3" s="265"/>
      <c r="M3" s="265"/>
      <c r="N3" s="262" t="s">
        <v>303</v>
      </c>
      <c r="O3" s="264"/>
    </row>
    <row r="4">
      <c r="A4" s="260">
        <v>42522.0</v>
      </c>
      <c r="B4" s="261">
        <v>3.0</v>
      </c>
      <c r="C4" s="262" t="s">
        <v>42</v>
      </c>
      <c r="D4" s="262" t="s">
        <v>304</v>
      </c>
      <c r="E4" s="263" t="s">
        <v>297</v>
      </c>
      <c r="F4" s="261" t="s">
        <v>265</v>
      </c>
      <c r="G4" s="261" t="s">
        <v>305</v>
      </c>
      <c r="H4" s="261" t="s">
        <v>305</v>
      </c>
      <c r="I4" s="263" t="s">
        <v>42</v>
      </c>
      <c r="J4" s="261" t="s">
        <v>144</v>
      </c>
      <c r="K4" s="265"/>
      <c r="L4" s="265"/>
      <c r="M4" s="265"/>
      <c r="N4" s="262" t="s">
        <v>306</v>
      </c>
      <c r="O4" s="266"/>
    </row>
    <row r="5" hidden="1">
      <c r="A5" s="260">
        <v>42556.0</v>
      </c>
      <c r="B5" s="267">
        <v>4.0</v>
      </c>
      <c r="C5" s="268"/>
      <c r="D5" s="268" t="s">
        <v>307</v>
      </c>
      <c r="E5" s="263" t="s">
        <v>308</v>
      </c>
      <c r="F5" s="261" t="s">
        <v>265</v>
      </c>
      <c r="G5" s="261"/>
      <c r="H5" s="261" t="s">
        <v>298</v>
      </c>
      <c r="I5" s="261" t="s">
        <v>309</v>
      </c>
      <c r="J5" s="261" t="s">
        <v>300</v>
      </c>
      <c r="K5" s="261">
        <v>8.0</v>
      </c>
      <c r="L5" s="261" t="s">
        <v>310</v>
      </c>
      <c r="M5" s="261"/>
      <c r="N5" s="269" t="s">
        <v>311</v>
      </c>
      <c r="O5" s="266"/>
    </row>
    <row r="6" hidden="1">
      <c r="A6" s="260">
        <v>42556.0</v>
      </c>
      <c r="B6" s="267">
        <v>5.0</v>
      </c>
      <c r="C6" s="268"/>
      <c r="D6" s="268" t="s">
        <v>312</v>
      </c>
      <c r="E6" s="263" t="s">
        <v>297</v>
      </c>
      <c r="F6" s="261" t="s">
        <v>265</v>
      </c>
      <c r="G6" s="261"/>
      <c r="H6" s="261" t="s">
        <v>313</v>
      </c>
      <c r="I6" s="261"/>
      <c r="J6" s="261" t="s">
        <v>300</v>
      </c>
      <c r="K6" s="261"/>
      <c r="L6" s="261"/>
      <c r="M6" s="261"/>
      <c r="N6" s="269" t="s">
        <v>314</v>
      </c>
      <c r="O6" s="266"/>
    </row>
    <row r="7" ht="18.75" hidden="1" customHeight="1">
      <c r="A7" s="260">
        <v>42561.0</v>
      </c>
      <c r="B7" s="261">
        <v>6.0</v>
      </c>
      <c r="C7" s="262"/>
      <c r="D7" s="262" t="s">
        <v>315</v>
      </c>
      <c r="E7" s="263" t="s">
        <v>297</v>
      </c>
      <c r="F7" s="261" t="s">
        <v>316</v>
      </c>
      <c r="G7" s="261"/>
      <c r="H7" s="261" t="s">
        <v>317</v>
      </c>
      <c r="I7" s="270"/>
      <c r="J7" s="261" t="s">
        <v>300</v>
      </c>
      <c r="K7" s="261">
        <v>1200.0</v>
      </c>
      <c r="L7" s="261"/>
      <c r="M7" s="261"/>
      <c r="N7" s="262" t="s">
        <v>318</v>
      </c>
      <c r="O7" s="266"/>
    </row>
    <row r="8" hidden="1">
      <c r="A8" s="260">
        <v>42561.0</v>
      </c>
      <c r="B8" s="261">
        <v>7.0</v>
      </c>
      <c r="C8" s="262"/>
      <c r="D8" s="262" t="s">
        <v>319</v>
      </c>
      <c r="E8" s="263" t="s">
        <v>308</v>
      </c>
      <c r="F8" s="261" t="s">
        <v>320</v>
      </c>
      <c r="G8" s="261"/>
      <c r="H8" s="261" t="s">
        <v>321</v>
      </c>
      <c r="I8" s="270"/>
      <c r="J8" s="261" t="s">
        <v>300</v>
      </c>
      <c r="K8" s="261">
        <f>70</f>
        <v>70</v>
      </c>
      <c r="L8" s="261" t="s">
        <v>322</v>
      </c>
      <c r="M8" s="261"/>
      <c r="N8" s="262" t="s">
        <v>323</v>
      </c>
      <c r="O8" s="271"/>
    </row>
    <row r="9" ht="18.75" hidden="1" customHeight="1">
      <c r="A9" s="260">
        <v>42571.0</v>
      </c>
      <c r="B9" s="261">
        <v>8.0</v>
      </c>
      <c r="C9" s="262"/>
      <c r="D9" s="262" t="s">
        <v>324</v>
      </c>
      <c r="E9" s="263" t="s">
        <v>297</v>
      </c>
      <c r="F9" s="261" t="s">
        <v>325</v>
      </c>
      <c r="G9" s="261"/>
      <c r="H9" s="261" t="s">
        <v>305</v>
      </c>
      <c r="I9" s="270"/>
      <c r="J9" s="261" t="s">
        <v>300</v>
      </c>
      <c r="K9" s="261">
        <v>148.0</v>
      </c>
      <c r="L9" s="261"/>
      <c r="M9" s="261"/>
      <c r="N9" s="262" t="s">
        <v>326</v>
      </c>
      <c r="O9" s="266"/>
    </row>
    <row r="10" ht="18.75" hidden="1" customHeight="1">
      <c r="A10" s="260">
        <v>42571.0</v>
      </c>
      <c r="B10" s="267">
        <v>9.0</v>
      </c>
      <c r="C10" s="262"/>
      <c r="D10" s="262" t="s">
        <v>327</v>
      </c>
      <c r="E10" s="263" t="s">
        <v>297</v>
      </c>
      <c r="F10" s="261" t="s">
        <v>265</v>
      </c>
      <c r="G10" s="261"/>
      <c r="H10" s="261" t="s">
        <v>328</v>
      </c>
      <c r="I10" s="270"/>
      <c r="J10" s="261" t="s">
        <v>300</v>
      </c>
      <c r="K10" s="261">
        <f>338-273</f>
        <v>65</v>
      </c>
      <c r="L10" s="261">
        <v>16.1</v>
      </c>
      <c r="M10" s="261"/>
      <c r="N10" s="262" t="s">
        <v>329</v>
      </c>
      <c r="O10" s="266"/>
    </row>
    <row r="11" hidden="1">
      <c r="A11" s="260">
        <v>42579.0</v>
      </c>
      <c r="B11" s="267">
        <v>10.0</v>
      </c>
      <c r="C11" s="268"/>
      <c r="D11" s="268" t="s">
        <v>330</v>
      </c>
      <c r="E11" s="263" t="s">
        <v>308</v>
      </c>
      <c r="F11" s="261" t="s">
        <v>331</v>
      </c>
      <c r="G11" s="261"/>
      <c r="H11" s="261" t="s">
        <v>332</v>
      </c>
      <c r="I11" s="261"/>
      <c r="J11" s="261" t="s">
        <v>300</v>
      </c>
      <c r="K11" s="261"/>
      <c r="L11" s="261" t="s">
        <v>333</v>
      </c>
      <c r="M11" s="261"/>
      <c r="N11" s="272" t="s">
        <v>334</v>
      </c>
      <c r="O11" s="271"/>
    </row>
    <row r="12" ht="18.75" hidden="1" customHeight="1">
      <c r="A12" s="260">
        <v>42579.0</v>
      </c>
      <c r="B12" s="261">
        <v>11.0</v>
      </c>
      <c r="C12" s="268"/>
      <c r="D12" s="268" t="s">
        <v>335</v>
      </c>
      <c r="E12" s="263" t="s">
        <v>308</v>
      </c>
      <c r="F12" s="261" t="s">
        <v>265</v>
      </c>
      <c r="G12" s="261"/>
      <c r="H12" s="261" t="s">
        <v>328</v>
      </c>
      <c r="I12" s="261"/>
      <c r="J12" s="261" t="s">
        <v>300</v>
      </c>
      <c r="K12" s="261">
        <v>96.0</v>
      </c>
      <c r="L12" s="261" t="s">
        <v>336</v>
      </c>
      <c r="M12" s="261"/>
      <c r="N12" s="269" t="s">
        <v>337</v>
      </c>
      <c r="O12" s="269"/>
    </row>
    <row r="13" ht="18.75" hidden="1" customHeight="1">
      <c r="A13" s="260">
        <v>42580.0</v>
      </c>
      <c r="B13" s="261">
        <v>12.0</v>
      </c>
      <c r="C13" s="268"/>
      <c r="D13" s="268" t="s">
        <v>338</v>
      </c>
      <c r="E13" s="263" t="s">
        <v>297</v>
      </c>
      <c r="F13" s="261" t="s">
        <v>331</v>
      </c>
      <c r="G13" s="261"/>
      <c r="H13" s="261" t="s">
        <v>298</v>
      </c>
      <c r="I13" s="261"/>
      <c r="J13" s="261" t="s">
        <v>300</v>
      </c>
      <c r="K13" s="261">
        <v>12.0</v>
      </c>
      <c r="L13" s="261"/>
      <c r="M13" s="261"/>
      <c r="N13" s="269" t="s">
        <v>339</v>
      </c>
      <c r="O13" s="266"/>
    </row>
    <row r="14" ht="18.75" hidden="1" customHeight="1">
      <c r="A14" s="260">
        <v>42580.0</v>
      </c>
      <c r="B14" s="261">
        <v>13.0</v>
      </c>
      <c r="C14" s="268"/>
      <c r="D14" s="268" t="s">
        <v>340</v>
      </c>
      <c r="E14" s="263" t="s">
        <v>297</v>
      </c>
      <c r="F14" s="261" t="s">
        <v>265</v>
      </c>
      <c r="G14" s="261"/>
      <c r="H14" s="261" t="s">
        <v>341</v>
      </c>
      <c r="I14" s="261"/>
      <c r="J14" s="261" t="s">
        <v>300</v>
      </c>
      <c r="K14" s="261">
        <v>-101.0</v>
      </c>
      <c r="L14" s="261"/>
      <c r="M14" s="261"/>
      <c r="N14" s="269" t="s">
        <v>342</v>
      </c>
      <c r="O14" s="266"/>
    </row>
    <row r="15" ht="18.75" hidden="1" customHeight="1">
      <c r="A15" s="260">
        <v>42583.0</v>
      </c>
      <c r="B15" s="267">
        <v>14.0</v>
      </c>
      <c r="C15" s="262"/>
      <c r="D15" s="262" t="s">
        <v>343</v>
      </c>
      <c r="E15" s="263" t="s">
        <v>308</v>
      </c>
      <c r="F15" s="261" t="s">
        <v>331</v>
      </c>
      <c r="G15" s="261"/>
      <c r="H15" s="261" t="s">
        <v>344</v>
      </c>
      <c r="I15" s="270"/>
      <c r="J15" s="261" t="s">
        <v>300</v>
      </c>
      <c r="K15" s="261"/>
      <c r="L15" s="261" t="s">
        <v>333</v>
      </c>
      <c r="M15" s="261"/>
      <c r="N15" s="262" t="s">
        <v>345</v>
      </c>
      <c r="O15" s="264"/>
    </row>
    <row r="16" ht="18.75" hidden="1" customHeight="1">
      <c r="A16" s="260">
        <v>42583.0</v>
      </c>
      <c r="B16" s="267">
        <v>15.0</v>
      </c>
      <c r="C16" s="262"/>
      <c r="D16" s="262" t="s">
        <v>346</v>
      </c>
      <c r="E16" s="263" t="s">
        <v>297</v>
      </c>
      <c r="F16" s="261" t="s">
        <v>331</v>
      </c>
      <c r="G16" s="261"/>
      <c r="H16" s="261" t="s">
        <v>313</v>
      </c>
      <c r="I16" s="270"/>
      <c r="J16" s="261" t="s">
        <v>300</v>
      </c>
      <c r="K16" s="261"/>
      <c r="L16" s="261"/>
      <c r="M16" s="261"/>
      <c r="N16" s="262" t="s">
        <v>347</v>
      </c>
      <c r="O16" s="264"/>
    </row>
    <row r="17" ht="18.75" hidden="1" customHeight="1">
      <c r="A17" s="260">
        <v>42583.0</v>
      </c>
      <c r="B17" s="261">
        <v>16.0</v>
      </c>
      <c r="C17" s="268"/>
      <c r="D17" s="268" t="s">
        <v>348</v>
      </c>
      <c r="E17" s="263" t="s">
        <v>349</v>
      </c>
      <c r="F17" s="261" t="s">
        <v>265</v>
      </c>
      <c r="G17" s="261"/>
      <c r="H17" s="261" t="s">
        <v>298</v>
      </c>
      <c r="I17" s="261" t="s">
        <v>350</v>
      </c>
      <c r="J17" s="261" t="s">
        <v>300</v>
      </c>
      <c r="K17" s="261">
        <v>45.0</v>
      </c>
      <c r="L17" s="261" t="s">
        <v>351</v>
      </c>
      <c r="M17" s="261"/>
      <c r="N17" s="269" t="s">
        <v>352</v>
      </c>
      <c r="O17" s="266"/>
    </row>
    <row r="18" ht="18.75" hidden="1" customHeight="1">
      <c r="A18" s="260">
        <v>42590.0</v>
      </c>
      <c r="B18" s="261">
        <v>17.0</v>
      </c>
      <c r="C18" s="262"/>
      <c r="D18" s="262" t="s">
        <v>353</v>
      </c>
      <c r="E18" s="263" t="s">
        <v>308</v>
      </c>
      <c r="F18" s="261" t="s">
        <v>331</v>
      </c>
      <c r="G18" s="261"/>
      <c r="H18" s="261" t="s">
        <v>305</v>
      </c>
      <c r="I18" s="270"/>
      <c r="J18" s="261" t="s">
        <v>354</v>
      </c>
      <c r="K18" s="261"/>
      <c r="L18" s="261"/>
      <c r="M18" s="261"/>
      <c r="N18" s="262" t="s">
        <v>355</v>
      </c>
      <c r="O18" s="262"/>
    </row>
    <row r="19" ht="18.75" hidden="1" customHeight="1">
      <c r="A19" s="260">
        <v>42590.0</v>
      </c>
      <c r="B19" s="261">
        <v>18.0</v>
      </c>
      <c r="C19" s="262"/>
      <c r="D19" s="262" t="s">
        <v>356</v>
      </c>
      <c r="E19" s="263" t="s">
        <v>308</v>
      </c>
      <c r="F19" s="261" t="s">
        <v>331</v>
      </c>
      <c r="G19" s="261" t="s">
        <v>298</v>
      </c>
      <c r="H19" s="261" t="s">
        <v>357</v>
      </c>
      <c r="I19" s="263" t="s">
        <v>358</v>
      </c>
      <c r="J19" s="261" t="s">
        <v>300</v>
      </c>
      <c r="K19" s="261">
        <v>54.0</v>
      </c>
      <c r="L19" s="261" t="s">
        <v>351</v>
      </c>
      <c r="M19" s="261"/>
      <c r="N19" s="262" t="s">
        <v>359</v>
      </c>
      <c r="O19" s="262"/>
    </row>
    <row r="20" ht="18.75" hidden="1" customHeight="1">
      <c r="A20" s="260">
        <v>42590.0</v>
      </c>
      <c r="B20" s="267">
        <v>19.0</v>
      </c>
      <c r="C20" s="262"/>
      <c r="D20" s="262" t="s">
        <v>360</v>
      </c>
      <c r="E20" s="263" t="s">
        <v>308</v>
      </c>
      <c r="F20" s="261" t="s">
        <v>331</v>
      </c>
      <c r="G20" s="261"/>
      <c r="H20" s="261" t="s">
        <v>328</v>
      </c>
      <c r="I20" s="270"/>
      <c r="J20" s="261" t="s">
        <v>300</v>
      </c>
      <c r="K20" s="261"/>
      <c r="L20" s="261" t="s">
        <v>361</v>
      </c>
      <c r="M20" s="261"/>
      <c r="N20" s="262" t="s">
        <v>362</v>
      </c>
      <c r="O20" s="266"/>
    </row>
    <row r="21" ht="18.75" hidden="1" customHeight="1">
      <c r="A21" s="260">
        <v>42590.0</v>
      </c>
      <c r="B21" s="267">
        <v>20.0</v>
      </c>
      <c r="C21" s="262"/>
      <c r="D21" s="262" t="s">
        <v>363</v>
      </c>
      <c r="E21" s="263" t="s">
        <v>308</v>
      </c>
      <c r="F21" s="261" t="s">
        <v>331</v>
      </c>
      <c r="G21" s="261"/>
      <c r="H21" s="261" t="s">
        <v>328</v>
      </c>
      <c r="I21" s="270"/>
      <c r="J21" s="261" t="s">
        <v>300</v>
      </c>
      <c r="K21" s="261"/>
      <c r="L21" s="261"/>
      <c r="M21" s="261"/>
      <c r="N21" s="262" t="s">
        <v>364</v>
      </c>
      <c r="O21" s="266"/>
    </row>
    <row r="22" ht="18.75" hidden="1" customHeight="1">
      <c r="A22" s="260">
        <v>42590.0</v>
      </c>
      <c r="B22" s="261">
        <v>21.0</v>
      </c>
      <c r="C22" s="262"/>
      <c r="D22" s="262" t="s">
        <v>365</v>
      </c>
      <c r="E22" s="263" t="s">
        <v>308</v>
      </c>
      <c r="F22" s="261" t="s">
        <v>331</v>
      </c>
      <c r="G22" s="261"/>
      <c r="H22" s="261" t="s">
        <v>328</v>
      </c>
      <c r="I22" s="270"/>
      <c r="J22" s="261" t="s">
        <v>300</v>
      </c>
      <c r="K22" s="261">
        <v>150.0</v>
      </c>
      <c r="L22" s="261" t="s">
        <v>366</v>
      </c>
      <c r="M22" s="261"/>
      <c r="N22" s="262" t="s">
        <v>367</v>
      </c>
      <c r="O22" s="266"/>
    </row>
    <row r="23" ht="18.75" hidden="1" customHeight="1">
      <c r="A23" s="260">
        <v>42590.0</v>
      </c>
      <c r="B23" s="261">
        <v>22.0</v>
      </c>
      <c r="C23" s="262"/>
      <c r="D23" s="262" t="s">
        <v>368</v>
      </c>
      <c r="E23" s="263" t="s">
        <v>308</v>
      </c>
      <c r="F23" s="261" t="s">
        <v>331</v>
      </c>
      <c r="G23" s="261" t="s">
        <v>369</v>
      </c>
      <c r="H23" s="261" t="s">
        <v>369</v>
      </c>
      <c r="I23" s="270"/>
      <c r="J23" s="261" t="s">
        <v>300</v>
      </c>
      <c r="K23" s="261">
        <v>24.0</v>
      </c>
      <c r="L23" s="261" t="s">
        <v>37</v>
      </c>
      <c r="M23" s="261"/>
      <c r="N23" s="262" t="s">
        <v>370</v>
      </c>
      <c r="O23" s="262"/>
    </row>
    <row r="24" ht="18.75" hidden="1" customHeight="1">
      <c r="A24" s="260">
        <v>42590.0</v>
      </c>
      <c r="B24" s="261">
        <v>23.0</v>
      </c>
      <c r="C24" s="262"/>
      <c r="D24" s="262" t="s">
        <v>371</v>
      </c>
      <c r="E24" s="263" t="s">
        <v>308</v>
      </c>
      <c r="F24" s="261" t="s">
        <v>331</v>
      </c>
      <c r="G24" s="261" t="s">
        <v>369</v>
      </c>
      <c r="H24" s="261" t="s">
        <v>369</v>
      </c>
      <c r="I24" s="270"/>
      <c r="J24" s="261" t="s">
        <v>300</v>
      </c>
      <c r="K24" s="261">
        <v>24.0</v>
      </c>
      <c r="L24" s="261" t="s">
        <v>54</v>
      </c>
      <c r="M24" s="261"/>
      <c r="N24" s="262" t="s">
        <v>372</v>
      </c>
      <c r="O24" s="262"/>
    </row>
    <row r="25" hidden="1">
      <c r="A25" s="260">
        <v>42590.0</v>
      </c>
      <c r="B25" s="267">
        <v>24.0</v>
      </c>
      <c r="C25" s="262"/>
      <c r="D25" s="262" t="s">
        <v>373</v>
      </c>
      <c r="E25" s="263" t="s">
        <v>308</v>
      </c>
      <c r="F25" s="261" t="s">
        <v>331</v>
      </c>
      <c r="G25" s="261"/>
      <c r="H25" s="261" t="s">
        <v>298</v>
      </c>
      <c r="I25" s="270"/>
      <c r="J25" s="261" t="s">
        <v>300</v>
      </c>
      <c r="K25" s="261">
        <v>120.0</v>
      </c>
      <c r="L25" s="261"/>
      <c r="M25" s="261"/>
      <c r="N25" s="262" t="s">
        <v>374</v>
      </c>
      <c r="O25" s="262"/>
    </row>
    <row r="26" hidden="1">
      <c r="A26" s="260">
        <v>42590.0</v>
      </c>
      <c r="B26" s="267">
        <v>25.0</v>
      </c>
      <c r="C26" s="262"/>
      <c r="D26" s="262" t="s">
        <v>375</v>
      </c>
      <c r="E26" s="263" t="s">
        <v>308</v>
      </c>
      <c r="F26" s="261" t="s">
        <v>331</v>
      </c>
      <c r="G26" s="261" t="s">
        <v>298</v>
      </c>
      <c r="H26" s="261" t="s">
        <v>376</v>
      </c>
      <c r="I26" s="270"/>
      <c r="J26" s="261" t="s">
        <v>300</v>
      </c>
      <c r="K26" s="261">
        <v>50.0</v>
      </c>
      <c r="L26" s="261" t="s">
        <v>57</v>
      </c>
      <c r="M26" s="261"/>
      <c r="N26" s="262" t="s">
        <v>377</v>
      </c>
      <c r="O26" s="266"/>
    </row>
    <row r="27" hidden="1">
      <c r="A27" s="260">
        <v>42590.0</v>
      </c>
      <c r="B27" s="261">
        <v>26.0</v>
      </c>
      <c r="C27" s="262"/>
      <c r="D27" s="262" t="s">
        <v>378</v>
      </c>
      <c r="E27" s="263" t="s">
        <v>349</v>
      </c>
      <c r="F27" s="261" t="s">
        <v>331</v>
      </c>
      <c r="G27" s="261"/>
      <c r="H27" s="261" t="s">
        <v>379</v>
      </c>
      <c r="I27" s="270"/>
      <c r="J27" s="261" t="s">
        <v>300</v>
      </c>
      <c r="K27" s="261">
        <f>65-30</f>
        <v>35</v>
      </c>
      <c r="L27" s="261" t="s">
        <v>351</v>
      </c>
      <c r="M27" s="261"/>
      <c r="N27" s="262" t="s">
        <v>380</v>
      </c>
      <c r="O27" s="262"/>
    </row>
    <row r="28" hidden="1">
      <c r="A28" s="260">
        <v>42591.0</v>
      </c>
      <c r="B28" s="261">
        <v>27.0</v>
      </c>
      <c r="C28" s="262"/>
      <c r="D28" s="262" t="s">
        <v>381</v>
      </c>
      <c r="E28" s="263" t="s">
        <v>308</v>
      </c>
      <c r="F28" s="261" t="s">
        <v>265</v>
      </c>
      <c r="G28" s="261"/>
      <c r="H28" s="261" t="s">
        <v>305</v>
      </c>
      <c r="I28" s="270"/>
      <c r="J28" s="261" t="s">
        <v>300</v>
      </c>
      <c r="K28" s="261">
        <v>7.0</v>
      </c>
      <c r="L28" s="261"/>
      <c r="M28" s="261"/>
      <c r="N28" s="262" t="s">
        <v>382</v>
      </c>
      <c r="O28" s="264"/>
    </row>
    <row r="29" hidden="1">
      <c r="A29" s="260">
        <v>42593.0</v>
      </c>
      <c r="B29" s="261">
        <v>28.0</v>
      </c>
      <c r="C29" s="262"/>
      <c r="D29" s="262" t="s">
        <v>383</v>
      </c>
      <c r="E29" s="263" t="s">
        <v>297</v>
      </c>
      <c r="F29" s="261" t="s">
        <v>331</v>
      </c>
      <c r="G29" s="261" t="s">
        <v>384</v>
      </c>
      <c r="H29" s="261" t="s">
        <v>328</v>
      </c>
      <c r="I29" s="270"/>
      <c r="J29" s="261" t="s">
        <v>300</v>
      </c>
      <c r="K29" s="261"/>
      <c r="L29" s="261"/>
      <c r="M29" s="261"/>
      <c r="N29" s="262" t="s">
        <v>385</v>
      </c>
      <c r="O29" s="266"/>
    </row>
    <row r="30" hidden="1">
      <c r="A30" s="260">
        <v>42594.0</v>
      </c>
      <c r="B30" s="267">
        <v>29.0</v>
      </c>
      <c r="C30" s="262"/>
      <c r="D30" s="262" t="s">
        <v>386</v>
      </c>
      <c r="E30" s="263" t="s">
        <v>308</v>
      </c>
      <c r="F30" s="261" t="s">
        <v>331</v>
      </c>
      <c r="G30" s="261"/>
      <c r="H30" s="261" t="s">
        <v>298</v>
      </c>
      <c r="I30" s="270"/>
      <c r="J30" s="261" t="s">
        <v>300</v>
      </c>
      <c r="K30" s="261"/>
      <c r="L30" s="261"/>
      <c r="M30" s="261"/>
      <c r="N30" s="262" t="s">
        <v>387</v>
      </c>
      <c r="O30" s="266"/>
    </row>
    <row r="31" hidden="1">
      <c r="A31" s="260">
        <v>42598.0</v>
      </c>
      <c r="B31" s="267">
        <v>30.0</v>
      </c>
      <c r="C31" s="262"/>
      <c r="D31" s="262" t="s">
        <v>388</v>
      </c>
      <c r="E31" s="263" t="s">
        <v>308</v>
      </c>
      <c r="F31" s="261" t="s">
        <v>331</v>
      </c>
      <c r="G31" s="261"/>
      <c r="H31" s="261" t="s">
        <v>389</v>
      </c>
      <c r="I31" s="263" t="s">
        <v>390</v>
      </c>
      <c r="J31" s="261" t="s">
        <v>300</v>
      </c>
      <c r="K31" s="265"/>
      <c r="L31" s="261" t="s">
        <v>57</v>
      </c>
      <c r="M31" s="261"/>
      <c r="N31" s="262" t="s">
        <v>391</v>
      </c>
      <c r="O31" s="264"/>
    </row>
    <row r="32" hidden="1">
      <c r="A32" s="260">
        <v>42598.0</v>
      </c>
      <c r="B32" s="261">
        <v>31.0</v>
      </c>
      <c r="C32" s="262"/>
      <c r="D32" s="262" t="s">
        <v>392</v>
      </c>
      <c r="E32" s="263" t="s">
        <v>308</v>
      </c>
      <c r="F32" s="261" t="s">
        <v>331</v>
      </c>
      <c r="G32" s="261"/>
      <c r="H32" s="261" t="s">
        <v>389</v>
      </c>
      <c r="I32" s="270"/>
      <c r="J32" s="261" t="s">
        <v>300</v>
      </c>
      <c r="K32" s="265"/>
      <c r="L32" s="265"/>
      <c r="M32" s="265"/>
      <c r="N32" s="262" t="s">
        <v>393</v>
      </c>
      <c r="O32" s="264"/>
    </row>
    <row r="33" hidden="1">
      <c r="A33" s="260">
        <v>42599.0</v>
      </c>
      <c r="B33" s="261">
        <v>32.0</v>
      </c>
      <c r="C33" s="262"/>
      <c r="D33" s="262" t="s">
        <v>394</v>
      </c>
      <c r="E33" s="263" t="s">
        <v>297</v>
      </c>
      <c r="F33" s="261" t="s">
        <v>331</v>
      </c>
      <c r="G33" s="261"/>
      <c r="H33" s="261" t="s">
        <v>395</v>
      </c>
      <c r="I33" s="270"/>
      <c r="J33" s="261" t="s">
        <v>354</v>
      </c>
      <c r="K33" s="261"/>
      <c r="L33" s="261" t="s">
        <v>62</v>
      </c>
      <c r="M33" s="261"/>
      <c r="N33" s="262" t="s">
        <v>396</v>
      </c>
      <c r="O33" s="266"/>
    </row>
    <row r="34" hidden="1">
      <c r="A34" s="260">
        <v>42599.0</v>
      </c>
      <c r="B34" s="261">
        <v>33.0</v>
      </c>
      <c r="C34" s="262"/>
      <c r="D34" s="262" t="s">
        <v>194</v>
      </c>
      <c r="E34" s="263" t="s">
        <v>308</v>
      </c>
      <c r="F34" s="261" t="s">
        <v>331</v>
      </c>
      <c r="G34" s="261"/>
      <c r="H34" s="261" t="s">
        <v>328</v>
      </c>
      <c r="I34" s="270"/>
      <c r="J34" s="261" t="s">
        <v>300</v>
      </c>
      <c r="K34" s="261">
        <v>0.0</v>
      </c>
      <c r="L34" s="261" t="s">
        <v>62</v>
      </c>
      <c r="M34" s="261"/>
      <c r="N34" s="262" t="s">
        <v>397</v>
      </c>
      <c r="O34" s="266"/>
    </row>
    <row r="35" hidden="1">
      <c r="A35" s="260">
        <v>42600.0</v>
      </c>
      <c r="B35" s="267">
        <v>34.0</v>
      </c>
      <c r="C35" s="262"/>
      <c r="D35" s="262" t="s">
        <v>398</v>
      </c>
      <c r="E35" s="263" t="s">
        <v>297</v>
      </c>
      <c r="F35" s="261" t="s">
        <v>331</v>
      </c>
      <c r="G35" s="261" t="s">
        <v>298</v>
      </c>
      <c r="H35" s="261" t="s">
        <v>399</v>
      </c>
      <c r="I35" s="263" t="s">
        <v>358</v>
      </c>
      <c r="J35" s="261" t="s">
        <v>300</v>
      </c>
      <c r="K35" s="261"/>
      <c r="L35" s="261" t="s">
        <v>351</v>
      </c>
      <c r="M35" s="261"/>
      <c r="N35" s="262" t="s">
        <v>400</v>
      </c>
      <c r="O35" s="266"/>
    </row>
    <row r="36" hidden="1">
      <c r="A36" s="260">
        <v>42605.0</v>
      </c>
      <c r="B36" s="267">
        <v>35.0</v>
      </c>
      <c r="C36" s="262"/>
      <c r="D36" s="262" t="s">
        <v>401</v>
      </c>
      <c r="E36" s="263" t="s">
        <v>297</v>
      </c>
      <c r="F36" s="261" t="s">
        <v>265</v>
      </c>
      <c r="G36" s="261"/>
      <c r="H36" s="261" t="s">
        <v>341</v>
      </c>
      <c r="I36" s="270"/>
      <c r="J36" s="261" t="s">
        <v>300</v>
      </c>
      <c r="K36" s="261"/>
      <c r="L36" s="261"/>
      <c r="M36" s="261"/>
      <c r="N36" s="262" t="s">
        <v>402</v>
      </c>
      <c r="O36" s="266"/>
    </row>
    <row r="37" hidden="1">
      <c r="A37" s="260">
        <v>42607.0</v>
      </c>
      <c r="B37" s="261">
        <v>36.0</v>
      </c>
      <c r="C37" s="262"/>
      <c r="D37" s="262" t="s">
        <v>403</v>
      </c>
      <c r="E37" s="263" t="s">
        <v>308</v>
      </c>
      <c r="F37" s="261" t="s">
        <v>331</v>
      </c>
      <c r="G37" s="261"/>
      <c r="H37" s="261" t="s">
        <v>298</v>
      </c>
      <c r="I37" s="270"/>
      <c r="J37" s="261" t="s">
        <v>300</v>
      </c>
      <c r="K37" s="261">
        <v>30.0</v>
      </c>
      <c r="L37" s="261"/>
      <c r="M37" s="261"/>
      <c r="N37" s="262" t="s">
        <v>404</v>
      </c>
      <c r="O37" s="266"/>
    </row>
    <row r="38" hidden="1">
      <c r="A38" s="260">
        <v>42608.0</v>
      </c>
      <c r="B38" s="261">
        <v>37.0</v>
      </c>
      <c r="C38" s="262"/>
      <c r="D38" s="262" t="s">
        <v>405</v>
      </c>
      <c r="E38" s="263" t="s">
        <v>308</v>
      </c>
      <c r="F38" s="261" t="s">
        <v>265</v>
      </c>
      <c r="G38" s="261" t="s">
        <v>328</v>
      </c>
      <c r="H38" s="261" t="s">
        <v>298</v>
      </c>
      <c r="I38" s="270"/>
      <c r="J38" s="261" t="s">
        <v>354</v>
      </c>
      <c r="K38" s="261"/>
      <c r="L38" s="261"/>
      <c r="M38" s="261"/>
      <c r="N38" s="262" t="s">
        <v>406</v>
      </c>
      <c r="O38" s="266"/>
    </row>
    <row r="39" hidden="1">
      <c r="A39" s="260">
        <v>42613.0</v>
      </c>
      <c r="B39" s="261">
        <v>38.0</v>
      </c>
      <c r="C39" s="262"/>
      <c r="D39" s="262" t="s">
        <v>407</v>
      </c>
      <c r="E39" s="263" t="s">
        <v>308</v>
      </c>
      <c r="F39" s="261" t="s">
        <v>331</v>
      </c>
      <c r="G39" s="261"/>
      <c r="H39" s="261" t="s">
        <v>408</v>
      </c>
      <c r="I39" s="270"/>
      <c r="J39" s="261" t="s">
        <v>300</v>
      </c>
      <c r="K39" s="261"/>
      <c r="L39" s="261"/>
      <c r="M39" s="261"/>
      <c r="N39" s="262" t="s">
        <v>409</v>
      </c>
      <c r="O39" s="273" t="str">
        <f>HYPERLINK("https://docs.google.com/spreadsheets/d/1vo1t5Q6MzES8CnNCS_IJNkyQH4K6ORUOMfmSRSccYKw/edit#gid=1036275838","Matt's detail estimates")</f>
        <v>Matt's detail estimates</v>
      </c>
    </row>
    <row r="40" hidden="1">
      <c r="A40" s="260">
        <v>42614.0</v>
      </c>
      <c r="B40" s="267">
        <v>39.0</v>
      </c>
      <c r="C40" s="262"/>
      <c r="D40" s="262" t="s">
        <v>410</v>
      </c>
      <c r="E40" s="263" t="s">
        <v>308</v>
      </c>
      <c r="F40" s="261" t="s">
        <v>331</v>
      </c>
      <c r="G40" s="261" t="s">
        <v>328</v>
      </c>
      <c r="H40" s="261" t="s">
        <v>298</v>
      </c>
      <c r="I40" s="263" t="s">
        <v>358</v>
      </c>
      <c r="J40" s="261" t="s">
        <v>300</v>
      </c>
      <c r="K40" s="261">
        <v>30.0</v>
      </c>
      <c r="L40" s="261" t="s">
        <v>62</v>
      </c>
      <c r="M40" s="261"/>
      <c r="N40" s="262" t="s">
        <v>411</v>
      </c>
      <c r="O40" s="266"/>
    </row>
    <row r="41" hidden="1">
      <c r="A41" s="260">
        <v>42614.0</v>
      </c>
      <c r="B41" s="267">
        <v>40.0</v>
      </c>
      <c r="C41" s="262"/>
      <c r="D41" s="262" t="s">
        <v>412</v>
      </c>
      <c r="E41" s="263" t="s">
        <v>308</v>
      </c>
      <c r="F41" s="261" t="s">
        <v>331</v>
      </c>
      <c r="G41" s="261" t="s">
        <v>328</v>
      </c>
      <c r="H41" s="265"/>
      <c r="I41" s="263" t="s">
        <v>390</v>
      </c>
      <c r="J41" s="261" t="s">
        <v>300</v>
      </c>
      <c r="K41" s="261">
        <v>80.0</v>
      </c>
      <c r="L41" s="265"/>
      <c r="M41" s="265"/>
      <c r="N41" s="262" t="s">
        <v>413</v>
      </c>
      <c r="O41" s="266"/>
    </row>
    <row r="42" hidden="1">
      <c r="A42" s="260">
        <v>42614.0</v>
      </c>
      <c r="B42" s="261">
        <v>41.0</v>
      </c>
      <c r="C42" s="262"/>
      <c r="D42" s="262" t="s">
        <v>414</v>
      </c>
      <c r="E42" s="263" t="s">
        <v>297</v>
      </c>
      <c r="F42" s="261" t="s">
        <v>265</v>
      </c>
      <c r="G42" s="261"/>
      <c r="H42" s="261" t="s">
        <v>298</v>
      </c>
      <c r="I42" s="270"/>
      <c r="J42" s="261" t="s">
        <v>300</v>
      </c>
      <c r="K42" s="261">
        <v>30.0</v>
      </c>
      <c r="L42" s="261" t="s">
        <v>415</v>
      </c>
      <c r="M42" s="261"/>
      <c r="N42" s="262" t="s">
        <v>416</v>
      </c>
      <c r="O42" s="266"/>
    </row>
    <row r="43" hidden="1">
      <c r="A43" s="260">
        <v>42615.0</v>
      </c>
      <c r="B43" s="261">
        <v>42.0</v>
      </c>
      <c r="C43" s="262"/>
      <c r="D43" s="262" t="s">
        <v>417</v>
      </c>
      <c r="E43" s="263" t="s">
        <v>308</v>
      </c>
      <c r="F43" s="261" t="s">
        <v>331</v>
      </c>
      <c r="G43" s="261" t="s">
        <v>328</v>
      </c>
      <c r="H43" s="261" t="s">
        <v>328</v>
      </c>
      <c r="I43" s="263" t="s">
        <v>299</v>
      </c>
      <c r="J43" s="261" t="s">
        <v>300</v>
      </c>
      <c r="K43" s="265"/>
      <c r="L43" s="265"/>
      <c r="M43" s="265"/>
      <c r="N43" s="262" t="s">
        <v>418</v>
      </c>
      <c r="O43" s="266"/>
    </row>
    <row r="44" hidden="1">
      <c r="A44" s="260">
        <v>42619.0</v>
      </c>
      <c r="B44" s="261">
        <v>43.0</v>
      </c>
      <c r="C44" s="262"/>
      <c r="D44" s="262" t="s">
        <v>419</v>
      </c>
      <c r="E44" s="263" t="s">
        <v>308</v>
      </c>
      <c r="F44" s="261" t="s">
        <v>331</v>
      </c>
      <c r="G44" s="261" t="s">
        <v>328</v>
      </c>
      <c r="H44" s="261" t="s">
        <v>420</v>
      </c>
      <c r="I44" s="263" t="s">
        <v>358</v>
      </c>
      <c r="J44" s="261" t="s">
        <v>300</v>
      </c>
      <c r="K44" s="265"/>
      <c r="L44" s="265"/>
      <c r="M44" s="265"/>
      <c r="N44" s="262" t="s">
        <v>421</v>
      </c>
      <c r="O44" s="266"/>
    </row>
    <row r="45" hidden="1">
      <c r="A45" s="260">
        <v>42619.0</v>
      </c>
      <c r="B45" s="267">
        <v>44.0</v>
      </c>
      <c r="C45" s="262"/>
      <c r="D45" s="262" t="s">
        <v>422</v>
      </c>
      <c r="E45" s="263" t="s">
        <v>308</v>
      </c>
      <c r="F45" s="261" t="s">
        <v>331</v>
      </c>
      <c r="G45" s="261" t="s">
        <v>328</v>
      </c>
      <c r="H45" s="261" t="s">
        <v>420</v>
      </c>
      <c r="I45" s="263" t="s">
        <v>358</v>
      </c>
      <c r="J45" s="261" t="s">
        <v>300</v>
      </c>
      <c r="K45" s="265"/>
      <c r="L45" s="265"/>
      <c r="M45" s="265"/>
      <c r="N45" s="262" t="s">
        <v>423</v>
      </c>
      <c r="O45" s="273" t="str">
        <f>HYPERLINK("https://docs.google.com/document/d/12GVck1dy1mZp-B0ire-WI1Z1KnYAXVDgKDs-MORsWF4/edit","PRD")</f>
        <v>PRD</v>
      </c>
    </row>
    <row r="46" hidden="1">
      <c r="A46" s="260">
        <v>42619.0</v>
      </c>
      <c r="B46" s="267">
        <v>45.0</v>
      </c>
      <c r="C46" s="262"/>
      <c r="D46" s="262" t="s">
        <v>424</v>
      </c>
      <c r="E46" s="263" t="s">
        <v>308</v>
      </c>
      <c r="F46" s="261" t="s">
        <v>331</v>
      </c>
      <c r="G46" s="261" t="s">
        <v>328</v>
      </c>
      <c r="H46" s="261" t="s">
        <v>425</v>
      </c>
      <c r="I46" s="263" t="s">
        <v>390</v>
      </c>
      <c r="J46" s="261" t="s">
        <v>300</v>
      </c>
      <c r="K46" s="265"/>
      <c r="L46" s="265"/>
      <c r="M46" s="265"/>
      <c r="N46" s="262" t="s">
        <v>426</v>
      </c>
      <c r="O46" s="266"/>
    </row>
    <row r="47" hidden="1">
      <c r="A47" s="260">
        <v>42620.0</v>
      </c>
      <c r="B47" s="261">
        <v>46.0</v>
      </c>
      <c r="C47" s="274"/>
      <c r="D47" s="274" t="s">
        <v>427</v>
      </c>
      <c r="E47" s="263" t="s">
        <v>308</v>
      </c>
      <c r="F47" s="261" t="s">
        <v>331</v>
      </c>
      <c r="G47" s="261" t="s">
        <v>298</v>
      </c>
      <c r="H47" s="261" t="s">
        <v>428</v>
      </c>
      <c r="I47" s="263" t="s">
        <v>358</v>
      </c>
      <c r="J47" s="261" t="s">
        <v>300</v>
      </c>
      <c r="K47" s="261">
        <v>-25.0</v>
      </c>
      <c r="L47" s="261" t="s">
        <v>429</v>
      </c>
      <c r="M47" s="261"/>
      <c r="N47" s="262" t="s">
        <v>430</v>
      </c>
      <c r="O47" s="266"/>
    </row>
    <row r="48" hidden="1">
      <c r="A48" s="260">
        <v>42620.0</v>
      </c>
      <c r="B48" s="261">
        <v>47.0</v>
      </c>
      <c r="C48" s="262"/>
      <c r="D48" s="262" t="s">
        <v>431</v>
      </c>
      <c r="E48" s="263" t="s">
        <v>308</v>
      </c>
      <c r="F48" s="261" t="s">
        <v>331</v>
      </c>
      <c r="G48" s="261" t="s">
        <v>328</v>
      </c>
      <c r="H48" s="261" t="s">
        <v>432</v>
      </c>
      <c r="I48" s="263" t="s">
        <v>299</v>
      </c>
      <c r="J48" s="261" t="s">
        <v>300</v>
      </c>
      <c r="K48" s="265"/>
      <c r="L48" s="265"/>
      <c r="M48" s="265"/>
      <c r="N48" s="262" t="s">
        <v>433</v>
      </c>
      <c r="O48" s="266"/>
    </row>
    <row r="49" hidden="1">
      <c r="A49" s="260">
        <v>42621.0</v>
      </c>
      <c r="B49" s="261">
        <v>48.0</v>
      </c>
      <c r="C49" s="262"/>
      <c r="D49" s="262" t="s">
        <v>434</v>
      </c>
      <c r="E49" s="263" t="s">
        <v>308</v>
      </c>
      <c r="F49" s="261" t="s">
        <v>265</v>
      </c>
      <c r="G49" s="261" t="s">
        <v>435</v>
      </c>
      <c r="H49" s="261" t="s">
        <v>328</v>
      </c>
      <c r="I49" s="263" t="s">
        <v>299</v>
      </c>
      <c r="J49" s="261" t="s">
        <v>354</v>
      </c>
      <c r="K49" s="265"/>
      <c r="L49" s="265"/>
      <c r="M49" s="265"/>
      <c r="N49" s="262" t="s">
        <v>436</v>
      </c>
      <c r="O49" s="266"/>
    </row>
    <row r="50" hidden="1">
      <c r="A50" s="260">
        <v>42625.0</v>
      </c>
      <c r="B50" s="267">
        <v>49.0</v>
      </c>
      <c r="C50" s="262"/>
      <c r="D50" s="262" t="s">
        <v>437</v>
      </c>
      <c r="E50" s="263" t="s">
        <v>308</v>
      </c>
      <c r="F50" s="261" t="s">
        <v>331</v>
      </c>
      <c r="G50" s="261" t="s">
        <v>328</v>
      </c>
      <c r="H50" s="261" t="s">
        <v>298</v>
      </c>
      <c r="I50" s="263" t="s">
        <v>299</v>
      </c>
      <c r="J50" s="261" t="s">
        <v>300</v>
      </c>
      <c r="K50" s="261">
        <v>-87.0</v>
      </c>
      <c r="L50" s="261" t="s">
        <v>438</v>
      </c>
      <c r="M50" s="261"/>
      <c r="N50" s="262" t="s">
        <v>439</v>
      </c>
      <c r="O50" s="266"/>
    </row>
    <row r="51" hidden="1">
      <c r="A51" s="260">
        <v>42625.0</v>
      </c>
      <c r="B51" s="267">
        <v>50.0</v>
      </c>
      <c r="C51" s="262"/>
      <c r="D51" s="262" t="s">
        <v>440</v>
      </c>
      <c r="E51" s="263" t="s">
        <v>308</v>
      </c>
      <c r="F51" s="261" t="s">
        <v>265</v>
      </c>
      <c r="G51" s="261" t="s">
        <v>328</v>
      </c>
      <c r="H51" s="261" t="s">
        <v>305</v>
      </c>
      <c r="I51" s="263" t="s">
        <v>390</v>
      </c>
      <c r="J51" s="261" t="s">
        <v>300</v>
      </c>
      <c r="K51" s="265"/>
      <c r="L51" s="265"/>
      <c r="M51" s="265"/>
      <c r="N51" s="262" t="s">
        <v>441</v>
      </c>
      <c r="O51" s="266"/>
    </row>
    <row r="52" hidden="1">
      <c r="A52" s="260">
        <v>42626.0</v>
      </c>
      <c r="B52" s="261">
        <v>51.0</v>
      </c>
      <c r="C52" s="262"/>
      <c r="D52" s="262" t="s">
        <v>442</v>
      </c>
      <c r="E52" s="263" t="s">
        <v>308</v>
      </c>
      <c r="F52" s="261" t="s">
        <v>331</v>
      </c>
      <c r="G52" s="261" t="s">
        <v>379</v>
      </c>
      <c r="H52" s="265"/>
      <c r="I52" s="261" t="s">
        <v>443</v>
      </c>
      <c r="J52" s="261" t="s">
        <v>354</v>
      </c>
      <c r="K52" s="265"/>
      <c r="L52" s="265"/>
      <c r="M52" s="265"/>
      <c r="N52" s="262" t="s">
        <v>444</v>
      </c>
      <c r="O52" s="266"/>
    </row>
    <row r="53" hidden="1">
      <c r="A53" s="260">
        <v>42626.0</v>
      </c>
      <c r="B53" s="261">
        <v>52.0</v>
      </c>
      <c r="C53" s="262"/>
      <c r="D53" s="262" t="s">
        <v>445</v>
      </c>
      <c r="E53" s="263" t="s">
        <v>297</v>
      </c>
      <c r="F53" s="261" t="s">
        <v>331</v>
      </c>
      <c r="G53" s="261" t="s">
        <v>328</v>
      </c>
      <c r="H53" s="265"/>
      <c r="I53" s="263" t="s">
        <v>390</v>
      </c>
      <c r="J53" s="261" t="s">
        <v>300</v>
      </c>
      <c r="K53" s="265"/>
      <c r="L53" s="265"/>
      <c r="M53" s="265"/>
      <c r="N53" s="262" t="s">
        <v>446</v>
      </c>
      <c r="O53" s="266"/>
    </row>
    <row r="54" hidden="1">
      <c r="A54" s="260">
        <v>42627.0</v>
      </c>
      <c r="B54" s="261">
        <v>53.0</v>
      </c>
      <c r="C54" s="262"/>
      <c r="D54" s="262" t="s">
        <v>447</v>
      </c>
      <c r="E54" s="270"/>
      <c r="F54" s="261" t="s">
        <v>331</v>
      </c>
      <c r="G54" s="261" t="s">
        <v>379</v>
      </c>
      <c r="H54" s="265"/>
      <c r="I54" s="263" t="s">
        <v>358</v>
      </c>
      <c r="J54" s="261" t="s">
        <v>354</v>
      </c>
      <c r="K54" s="261">
        <v>0.0</v>
      </c>
      <c r="L54" s="265"/>
      <c r="M54" s="265"/>
      <c r="N54" s="262" t="s">
        <v>448</v>
      </c>
      <c r="O54" s="266"/>
    </row>
    <row r="55" ht="18.75" hidden="1" customHeight="1">
      <c r="A55" s="260">
        <v>42627.0</v>
      </c>
      <c r="B55" s="267">
        <v>54.0</v>
      </c>
      <c r="C55" s="262"/>
      <c r="D55" s="262" t="s">
        <v>449</v>
      </c>
      <c r="E55" s="263" t="s">
        <v>308</v>
      </c>
      <c r="F55" s="261" t="s">
        <v>331</v>
      </c>
      <c r="G55" s="261" t="s">
        <v>450</v>
      </c>
      <c r="H55" s="265"/>
      <c r="I55" s="263" t="s">
        <v>451</v>
      </c>
      <c r="J55" s="261" t="s">
        <v>300</v>
      </c>
      <c r="K55" s="261">
        <v>-23.0</v>
      </c>
      <c r="L55" s="261" t="s">
        <v>37</v>
      </c>
      <c r="M55" s="261"/>
      <c r="N55" s="262" t="s">
        <v>452</v>
      </c>
      <c r="O55" s="266"/>
    </row>
    <row r="56" hidden="1">
      <c r="A56" s="260">
        <v>42627.0</v>
      </c>
      <c r="B56" s="267">
        <v>55.0</v>
      </c>
      <c r="C56" s="262"/>
      <c r="D56" s="262" t="s">
        <v>453</v>
      </c>
      <c r="E56" s="263" t="s">
        <v>308</v>
      </c>
      <c r="F56" s="261" t="s">
        <v>331</v>
      </c>
      <c r="G56" s="261" t="s">
        <v>450</v>
      </c>
      <c r="H56" s="265"/>
      <c r="I56" s="263" t="s">
        <v>451</v>
      </c>
      <c r="J56" s="261" t="s">
        <v>300</v>
      </c>
      <c r="K56" s="261">
        <v>48.0</v>
      </c>
      <c r="L56" s="261" t="s">
        <v>37</v>
      </c>
      <c r="M56" s="261"/>
      <c r="N56" s="262" t="s">
        <v>454</v>
      </c>
      <c r="O56" s="266"/>
    </row>
    <row r="57" hidden="1">
      <c r="A57" s="260">
        <v>42627.0</v>
      </c>
      <c r="B57" s="261">
        <v>56.0</v>
      </c>
      <c r="C57" s="262"/>
      <c r="D57" s="262" t="s">
        <v>455</v>
      </c>
      <c r="E57" s="263" t="s">
        <v>297</v>
      </c>
      <c r="F57" s="261" t="s">
        <v>331</v>
      </c>
      <c r="G57" s="261" t="s">
        <v>450</v>
      </c>
      <c r="H57" s="265"/>
      <c r="I57" s="263" t="s">
        <v>451</v>
      </c>
      <c r="J57" s="261" t="s">
        <v>300</v>
      </c>
      <c r="K57" s="261">
        <v>29.0</v>
      </c>
      <c r="L57" s="265"/>
      <c r="M57" s="265"/>
      <c r="N57" s="262" t="s">
        <v>456</v>
      </c>
      <c r="O57" s="266"/>
    </row>
    <row r="58" hidden="1">
      <c r="A58" s="260">
        <v>42629.0</v>
      </c>
      <c r="B58" s="261">
        <v>57.0</v>
      </c>
      <c r="C58" s="262"/>
      <c r="D58" s="262" t="s">
        <v>457</v>
      </c>
      <c r="E58" s="263" t="s">
        <v>308</v>
      </c>
      <c r="F58" s="261" t="s">
        <v>331</v>
      </c>
      <c r="G58" s="261" t="s">
        <v>379</v>
      </c>
      <c r="H58" s="261" t="s">
        <v>328</v>
      </c>
      <c r="I58" s="263" t="s">
        <v>358</v>
      </c>
      <c r="J58" s="275" t="s">
        <v>354</v>
      </c>
      <c r="K58" s="261"/>
      <c r="L58" s="265"/>
      <c r="M58" s="265"/>
      <c r="N58" s="262" t="s">
        <v>458</v>
      </c>
      <c r="O58" s="266"/>
    </row>
    <row r="59" hidden="1">
      <c r="A59" s="260">
        <v>42629.0</v>
      </c>
      <c r="B59" s="261">
        <v>58.0</v>
      </c>
      <c r="C59" s="274"/>
      <c r="D59" s="274" t="s">
        <v>459</v>
      </c>
      <c r="E59" s="263" t="s">
        <v>308</v>
      </c>
      <c r="F59" s="261" t="s">
        <v>331</v>
      </c>
      <c r="G59" s="261" t="s">
        <v>298</v>
      </c>
      <c r="H59" s="261" t="s">
        <v>379</v>
      </c>
      <c r="I59" s="263" t="s">
        <v>358</v>
      </c>
      <c r="J59" s="261" t="s">
        <v>300</v>
      </c>
      <c r="K59" s="261"/>
      <c r="L59" s="261" t="s">
        <v>68</v>
      </c>
      <c r="M59" s="261"/>
      <c r="N59" s="262" t="s">
        <v>460</v>
      </c>
      <c r="O59" s="266"/>
    </row>
    <row r="60" hidden="1">
      <c r="A60" s="260">
        <v>42629.0</v>
      </c>
      <c r="B60" s="267">
        <v>59.0</v>
      </c>
      <c r="C60" s="262"/>
      <c r="D60" s="262" t="s">
        <v>461</v>
      </c>
      <c r="E60" s="263" t="s">
        <v>308</v>
      </c>
      <c r="F60" s="261" t="s">
        <v>331</v>
      </c>
      <c r="G60" s="261" t="s">
        <v>462</v>
      </c>
      <c r="H60" s="265"/>
      <c r="I60" s="263" t="s">
        <v>358</v>
      </c>
      <c r="J60" s="261" t="s">
        <v>300</v>
      </c>
      <c r="K60" s="261">
        <v>0.0</v>
      </c>
      <c r="L60" s="265"/>
      <c r="M60" s="265"/>
      <c r="N60" s="262" t="s">
        <v>463</v>
      </c>
      <c r="O60" s="271"/>
    </row>
    <row r="61" hidden="1">
      <c r="A61" s="260">
        <v>42632.0</v>
      </c>
      <c r="B61" s="267">
        <v>60.0</v>
      </c>
      <c r="C61" s="262"/>
      <c r="D61" s="262" t="s">
        <v>464</v>
      </c>
      <c r="E61" s="263" t="s">
        <v>308</v>
      </c>
      <c r="F61" s="261" t="s">
        <v>265</v>
      </c>
      <c r="G61" s="261" t="s">
        <v>305</v>
      </c>
      <c r="H61" s="265"/>
      <c r="I61" s="263" t="s">
        <v>390</v>
      </c>
      <c r="J61" s="261" t="s">
        <v>300</v>
      </c>
      <c r="K61" s="261">
        <v>-9.0</v>
      </c>
      <c r="L61" s="261">
        <v>16.2</v>
      </c>
      <c r="M61" s="261"/>
      <c r="N61" s="262" t="s">
        <v>465</v>
      </c>
      <c r="O61" s="266"/>
    </row>
    <row r="62" hidden="1">
      <c r="A62" s="260">
        <v>42633.0</v>
      </c>
      <c r="B62" s="261">
        <v>61.0</v>
      </c>
      <c r="C62" s="262"/>
      <c r="D62" s="262" t="s">
        <v>466</v>
      </c>
      <c r="E62" s="263" t="s">
        <v>308</v>
      </c>
      <c r="F62" s="261" t="s">
        <v>331</v>
      </c>
      <c r="G62" s="261" t="s">
        <v>467</v>
      </c>
      <c r="H62" s="265"/>
      <c r="I62" s="263" t="s">
        <v>390</v>
      </c>
      <c r="J62" s="261" t="s">
        <v>300</v>
      </c>
      <c r="K62" s="261">
        <v>2.0</v>
      </c>
      <c r="L62" s="261" t="s">
        <v>468</v>
      </c>
      <c r="M62" s="261"/>
      <c r="N62" s="262" t="s">
        <v>469</v>
      </c>
      <c r="O62" s="266"/>
    </row>
    <row r="63" hidden="1">
      <c r="A63" s="260">
        <v>42633.0</v>
      </c>
      <c r="B63" s="261">
        <v>62.0</v>
      </c>
      <c r="C63" s="262"/>
      <c r="D63" s="262" t="s">
        <v>470</v>
      </c>
      <c r="E63" s="263" t="s">
        <v>297</v>
      </c>
      <c r="F63" s="261" t="s">
        <v>471</v>
      </c>
      <c r="G63" s="261" t="s">
        <v>435</v>
      </c>
      <c r="H63" s="261" t="s">
        <v>305</v>
      </c>
      <c r="I63" s="263" t="s">
        <v>299</v>
      </c>
      <c r="J63" s="261" t="s">
        <v>300</v>
      </c>
      <c r="K63" s="261"/>
      <c r="L63" s="265"/>
      <c r="M63" s="265"/>
      <c r="N63" s="262" t="s">
        <v>472</v>
      </c>
      <c r="O63" s="264"/>
    </row>
    <row r="64" hidden="1">
      <c r="A64" s="260">
        <v>42633.0</v>
      </c>
      <c r="B64" s="261">
        <v>63.0</v>
      </c>
      <c r="C64" s="262"/>
      <c r="D64" s="262" t="s">
        <v>473</v>
      </c>
      <c r="E64" s="263" t="s">
        <v>297</v>
      </c>
      <c r="F64" s="261" t="s">
        <v>471</v>
      </c>
      <c r="G64" s="261" t="s">
        <v>435</v>
      </c>
      <c r="H64" s="261" t="s">
        <v>305</v>
      </c>
      <c r="I64" s="263" t="s">
        <v>299</v>
      </c>
      <c r="J64" s="261" t="s">
        <v>300</v>
      </c>
      <c r="K64" s="261"/>
      <c r="L64" s="265"/>
      <c r="M64" s="265"/>
      <c r="N64" s="262" t="s">
        <v>474</v>
      </c>
      <c r="O64" s="264"/>
    </row>
    <row r="65" ht="18.75" hidden="1" customHeight="1">
      <c r="A65" s="260">
        <v>42634.0</v>
      </c>
      <c r="B65" s="267">
        <v>64.0</v>
      </c>
      <c r="C65" s="262"/>
      <c r="D65" s="262" t="s">
        <v>475</v>
      </c>
      <c r="E65" s="263" t="s">
        <v>308</v>
      </c>
      <c r="F65" s="261" t="s">
        <v>331</v>
      </c>
      <c r="G65" s="261" t="s">
        <v>462</v>
      </c>
      <c r="H65" s="276"/>
      <c r="I65" s="263" t="s">
        <v>358</v>
      </c>
      <c r="J65" s="261" t="s">
        <v>300</v>
      </c>
      <c r="K65" s="277"/>
      <c r="L65" s="263" t="s">
        <v>54</v>
      </c>
      <c r="M65" s="263"/>
      <c r="N65" s="262" t="s">
        <v>476</v>
      </c>
      <c r="O65" s="266"/>
    </row>
    <row r="66" ht="18.75" hidden="1" customHeight="1">
      <c r="A66" s="260">
        <v>42634.0</v>
      </c>
      <c r="B66" s="267">
        <v>65.0</v>
      </c>
      <c r="C66" s="262"/>
      <c r="D66" s="262" t="s">
        <v>477</v>
      </c>
      <c r="E66" s="263" t="s">
        <v>297</v>
      </c>
      <c r="F66" s="261" t="s">
        <v>331</v>
      </c>
      <c r="G66" s="261" t="s">
        <v>462</v>
      </c>
      <c r="H66" s="265"/>
      <c r="I66" s="263" t="s">
        <v>358</v>
      </c>
      <c r="J66" s="261" t="s">
        <v>300</v>
      </c>
      <c r="K66" s="261">
        <v>0.0</v>
      </c>
      <c r="L66" s="261"/>
      <c r="M66" s="261"/>
      <c r="N66" s="262" t="s">
        <v>478</v>
      </c>
      <c r="O66" s="266"/>
    </row>
    <row r="67" ht="18.75" hidden="1" customHeight="1">
      <c r="A67" s="260">
        <v>42635.0</v>
      </c>
      <c r="B67" s="261">
        <v>66.0</v>
      </c>
      <c r="C67" s="262"/>
      <c r="D67" s="262" t="s">
        <v>479</v>
      </c>
      <c r="E67" s="263" t="s">
        <v>308</v>
      </c>
      <c r="F67" s="261" t="s">
        <v>331</v>
      </c>
      <c r="G67" s="261" t="s">
        <v>450</v>
      </c>
      <c r="H67" s="261"/>
      <c r="I67" s="263" t="s">
        <v>451</v>
      </c>
      <c r="J67" s="261" t="s">
        <v>300</v>
      </c>
      <c r="K67" s="261">
        <v>0.0</v>
      </c>
      <c r="L67" s="261" t="s">
        <v>37</v>
      </c>
      <c r="M67" s="261"/>
      <c r="N67" s="262" t="s">
        <v>480</v>
      </c>
      <c r="O67" s="266"/>
    </row>
    <row r="68" ht="18.75" hidden="1" customHeight="1">
      <c r="A68" s="260">
        <v>42635.0</v>
      </c>
      <c r="B68" s="261">
        <v>67.0</v>
      </c>
      <c r="C68" s="262"/>
      <c r="D68" s="262" t="s">
        <v>481</v>
      </c>
      <c r="E68" s="263" t="s">
        <v>482</v>
      </c>
      <c r="F68" s="261" t="s">
        <v>331</v>
      </c>
      <c r="G68" s="261" t="s">
        <v>483</v>
      </c>
      <c r="H68" s="276"/>
      <c r="I68" s="263"/>
      <c r="J68" s="261" t="s">
        <v>300</v>
      </c>
      <c r="K68" s="277"/>
      <c r="L68" s="277"/>
      <c r="M68" s="277"/>
      <c r="N68" s="262" t="s">
        <v>484</v>
      </c>
      <c r="O68" s="266"/>
    </row>
    <row r="69" ht="18.75" hidden="1" customHeight="1">
      <c r="A69" s="260">
        <v>42635.0</v>
      </c>
      <c r="B69" s="261">
        <v>68.0</v>
      </c>
      <c r="C69" s="262"/>
      <c r="D69" s="262" t="s">
        <v>485</v>
      </c>
      <c r="E69" s="263" t="s">
        <v>482</v>
      </c>
      <c r="F69" s="261" t="s">
        <v>331</v>
      </c>
      <c r="G69" s="261" t="s">
        <v>483</v>
      </c>
      <c r="H69" s="276"/>
      <c r="I69" s="263"/>
      <c r="J69" s="261" t="s">
        <v>300</v>
      </c>
      <c r="K69" s="277"/>
      <c r="L69" s="277"/>
      <c r="M69" s="277"/>
      <c r="N69" s="262" t="s">
        <v>484</v>
      </c>
      <c r="O69" s="266"/>
    </row>
    <row r="70" ht="18.75" hidden="1" customHeight="1">
      <c r="A70" s="260">
        <v>42635.0</v>
      </c>
      <c r="B70" s="267">
        <v>69.0</v>
      </c>
      <c r="C70" s="262"/>
      <c r="D70" s="262" t="s">
        <v>486</v>
      </c>
      <c r="E70" s="263" t="s">
        <v>482</v>
      </c>
      <c r="F70" s="261" t="s">
        <v>331</v>
      </c>
      <c r="G70" s="261" t="s">
        <v>483</v>
      </c>
      <c r="H70" s="276"/>
      <c r="I70" s="263"/>
      <c r="J70" s="261" t="s">
        <v>300</v>
      </c>
      <c r="K70" s="277"/>
      <c r="L70" s="277"/>
      <c r="M70" s="277"/>
      <c r="N70" s="262" t="s">
        <v>484</v>
      </c>
      <c r="O70" s="266"/>
    </row>
    <row r="71" ht="18.75" hidden="1" customHeight="1">
      <c r="A71" s="260">
        <v>42635.0</v>
      </c>
      <c r="B71" s="267">
        <v>70.0</v>
      </c>
      <c r="C71" s="262"/>
      <c r="D71" s="262" t="s">
        <v>487</v>
      </c>
      <c r="E71" s="263" t="s">
        <v>482</v>
      </c>
      <c r="F71" s="261" t="s">
        <v>331</v>
      </c>
      <c r="G71" s="261" t="s">
        <v>483</v>
      </c>
      <c r="H71" s="276"/>
      <c r="I71" s="263"/>
      <c r="J71" s="261" t="s">
        <v>300</v>
      </c>
      <c r="K71" s="277"/>
      <c r="L71" s="277"/>
      <c r="M71" s="277"/>
      <c r="N71" s="262" t="s">
        <v>484</v>
      </c>
      <c r="O71" s="266"/>
    </row>
    <row r="72" ht="18.75" hidden="1" customHeight="1">
      <c r="A72" s="260">
        <v>42635.0</v>
      </c>
      <c r="B72" s="261">
        <v>71.0</v>
      </c>
      <c r="C72" s="262"/>
      <c r="D72" s="262" t="s">
        <v>488</v>
      </c>
      <c r="E72" s="263" t="s">
        <v>482</v>
      </c>
      <c r="F72" s="261" t="s">
        <v>331</v>
      </c>
      <c r="G72" s="261" t="s">
        <v>483</v>
      </c>
      <c r="H72" s="276"/>
      <c r="I72" s="263"/>
      <c r="J72" s="261" t="s">
        <v>300</v>
      </c>
      <c r="K72" s="277"/>
      <c r="L72" s="277"/>
      <c r="M72" s="277"/>
      <c r="N72" s="262" t="s">
        <v>484</v>
      </c>
      <c r="O72" s="266"/>
    </row>
    <row r="73" ht="18.75" hidden="1" customHeight="1">
      <c r="A73" s="260">
        <v>42635.0</v>
      </c>
      <c r="B73" s="261">
        <v>72.0</v>
      </c>
      <c r="C73" s="262"/>
      <c r="D73" s="262" t="s">
        <v>489</v>
      </c>
      <c r="E73" s="263" t="s">
        <v>308</v>
      </c>
      <c r="F73" s="261" t="s">
        <v>265</v>
      </c>
      <c r="G73" s="261" t="s">
        <v>305</v>
      </c>
      <c r="H73" s="261" t="s">
        <v>298</v>
      </c>
      <c r="I73" s="263"/>
      <c r="J73" s="261" t="s">
        <v>300</v>
      </c>
      <c r="K73" s="265">
        <v>-12.0</v>
      </c>
      <c r="L73" s="265" t="s">
        <v>490</v>
      </c>
      <c r="M73" s="265"/>
      <c r="N73" s="262" t="s">
        <v>491</v>
      </c>
      <c r="O73" s="266"/>
    </row>
    <row r="74" ht="18.75" hidden="1" customHeight="1">
      <c r="A74" s="260">
        <v>42635.0</v>
      </c>
      <c r="B74" s="261">
        <v>73.0</v>
      </c>
      <c r="C74" s="262"/>
      <c r="D74" s="262" t="s">
        <v>492</v>
      </c>
      <c r="E74" s="263" t="s">
        <v>308</v>
      </c>
      <c r="F74" s="261" t="s">
        <v>265</v>
      </c>
      <c r="G74" s="261" t="s">
        <v>420</v>
      </c>
      <c r="H74" s="276"/>
      <c r="I74" s="263"/>
      <c r="J74" s="261" t="s">
        <v>300</v>
      </c>
      <c r="K74" s="277"/>
      <c r="L74" s="277"/>
      <c r="M74" s="277"/>
      <c r="N74" s="262" t="s">
        <v>493</v>
      </c>
      <c r="O74" s="266"/>
    </row>
    <row r="75" ht="18.75" hidden="1" customHeight="1">
      <c r="A75" s="260">
        <v>42636.0</v>
      </c>
      <c r="B75" s="267">
        <v>74.0</v>
      </c>
      <c r="C75" s="262"/>
      <c r="D75" s="262" t="s">
        <v>494</v>
      </c>
      <c r="E75" s="263" t="s">
        <v>308</v>
      </c>
      <c r="F75" s="261" t="s">
        <v>331</v>
      </c>
      <c r="G75" s="261" t="s">
        <v>298</v>
      </c>
      <c r="H75" s="261" t="s">
        <v>328</v>
      </c>
      <c r="I75" s="263" t="s">
        <v>299</v>
      </c>
      <c r="J75" s="261" t="s">
        <v>300</v>
      </c>
      <c r="K75" s="265">
        <v>13.0</v>
      </c>
      <c r="L75" s="261" t="s">
        <v>37</v>
      </c>
      <c r="M75" s="261"/>
      <c r="N75" s="262" t="s">
        <v>495</v>
      </c>
      <c r="O75" s="266"/>
    </row>
    <row r="76" ht="18.75" hidden="1" customHeight="1">
      <c r="A76" s="260">
        <v>42636.0</v>
      </c>
      <c r="B76" s="267">
        <v>75.0</v>
      </c>
      <c r="C76" s="262"/>
      <c r="D76" s="262" t="s">
        <v>496</v>
      </c>
      <c r="E76" s="263" t="s">
        <v>308</v>
      </c>
      <c r="F76" s="261" t="s">
        <v>265</v>
      </c>
      <c r="G76" s="261" t="s">
        <v>341</v>
      </c>
      <c r="H76" s="261"/>
      <c r="I76" s="263"/>
      <c r="J76" s="261" t="s">
        <v>300</v>
      </c>
      <c r="K76" s="265">
        <v>6.0</v>
      </c>
      <c r="L76" s="265"/>
      <c r="M76" s="265"/>
      <c r="N76" s="262" t="s">
        <v>497</v>
      </c>
      <c r="O76" s="266"/>
    </row>
    <row r="77" hidden="1">
      <c r="A77" s="260">
        <v>42640.0</v>
      </c>
      <c r="B77" s="261">
        <v>76.0</v>
      </c>
      <c r="C77" s="262"/>
      <c r="D77" s="262" t="s">
        <v>498</v>
      </c>
      <c r="E77" s="263" t="s">
        <v>297</v>
      </c>
      <c r="F77" s="261" t="s">
        <v>331</v>
      </c>
      <c r="G77" s="261" t="s">
        <v>267</v>
      </c>
      <c r="H77" s="261" t="s">
        <v>267</v>
      </c>
      <c r="I77" s="263" t="s">
        <v>299</v>
      </c>
      <c r="J77" s="261" t="s">
        <v>300</v>
      </c>
      <c r="K77" s="265"/>
      <c r="L77" s="265" t="s">
        <v>37</v>
      </c>
      <c r="M77" s="265"/>
      <c r="N77" s="262" t="s">
        <v>499</v>
      </c>
      <c r="O77" s="266"/>
    </row>
    <row r="78" ht="18.75" hidden="1" customHeight="1">
      <c r="A78" s="260">
        <v>42640.0</v>
      </c>
      <c r="B78" s="261">
        <v>77.0</v>
      </c>
      <c r="C78" s="262"/>
      <c r="D78" s="262" t="s">
        <v>500</v>
      </c>
      <c r="E78" s="263" t="s">
        <v>308</v>
      </c>
      <c r="F78" s="261" t="s">
        <v>331</v>
      </c>
      <c r="G78" s="261" t="s">
        <v>467</v>
      </c>
      <c r="H78" s="261" t="s">
        <v>501</v>
      </c>
      <c r="I78" s="263" t="s">
        <v>390</v>
      </c>
      <c r="J78" s="261" t="s">
        <v>300</v>
      </c>
      <c r="K78" s="265">
        <v>7.0</v>
      </c>
      <c r="L78" s="265" t="s">
        <v>502</v>
      </c>
      <c r="M78" s="265"/>
      <c r="N78" s="262" t="s">
        <v>503</v>
      </c>
      <c r="O78" s="266"/>
    </row>
    <row r="79" ht="18.75" hidden="1" customHeight="1">
      <c r="A79" s="260">
        <v>42640.0</v>
      </c>
      <c r="B79" s="261">
        <v>78.0</v>
      </c>
      <c r="C79" s="262"/>
      <c r="D79" s="262" t="s">
        <v>504</v>
      </c>
      <c r="E79" s="263" t="s">
        <v>308</v>
      </c>
      <c r="F79" s="261" t="s">
        <v>331</v>
      </c>
      <c r="G79" s="261" t="s">
        <v>298</v>
      </c>
      <c r="H79" s="261" t="s">
        <v>298</v>
      </c>
      <c r="I79" s="263"/>
      <c r="J79" s="261" t="s">
        <v>300</v>
      </c>
      <c r="K79" s="265"/>
      <c r="L79" s="265"/>
      <c r="M79" s="265"/>
      <c r="N79" s="262"/>
      <c r="O79" s="266"/>
    </row>
    <row r="80" ht="18.75" hidden="1" customHeight="1">
      <c r="A80" s="260">
        <v>42640.0</v>
      </c>
      <c r="B80" s="267">
        <v>79.0</v>
      </c>
      <c r="C80" s="262"/>
      <c r="D80" s="262" t="s">
        <v>505</v>
      </c>
      <c r="E80" s="263" t="s">
        <v>308</v>
      </c>
      <c r="F80" s="261" t="s">
        <v>265</v>
      </c>
      <c r="G80" s="261" t="s">
        <v>305</v>
      </c>
      <c r="H80" s="261" t="s">
        <v>298</v>
      </c>
      <c r="I80" s="263"/>
      <c r="J80" s="261" t="s">
        <v>300</v>
      </c>
      <c r="K80" s="261">
        <v>0.0</v>
      </c>
      <c r="L80" s="261" t="s">
        <v>506</v>
      </c>
      <c r="M80" s="261"/>
      <c r="N80" s="262" t="s">
        <v>507</v>
      </c>
      <c r="O80" s="266"/>
    </row>
    <row r="81" ht="18.75" hidden="1" customHeight="1">
      <c r="A81" s="260">
        <v>42640.0</v>
      </c>
      <c r="B81" s="267">
        <v>80.0</v>
      </c>
      <c r="C81" s="262"/>
      <c r="D81" s="262" t="s">
        <v>508</v>
      </c>
      <c r="E81" s="263" t="s">
        <v>308</v>
      </c>
      <c r="F81" s="261" t="s">
        <v>265</v>
      </c>
      <c r="G81" s="261" t="s">
        <v>305</v>
      </c>
      <c r="H81" s="261"/>
      <c r="I81" s="263"/>
      <c r="J81" s="261" t="s">
        <v>300</v>
      </c>
      <c r="K81" s="265">
        <v>-24.0</v>
      </c>
      <c r="L81" s="265">
        <v>16.2</v>
      </c>
      <c r="M81" s="265"/>
      <c r="N81" s="262" t="s">
        <v>509</v>
      </c>
      <c r="O81" s="266"/>
    </row>
    <row r="82" ht="18.75" hidden="1" customHeight="1">
      <c r="A82" s="260">
        <v>42641.0</v>
      </c>
      <c r="B82" s="261">
        <v>81.0</v>
      </c>
      <c r="C82" s="262"/>
      <c r="D82" s="262" t="s">
        <v>510</v>
      </c>
      <c r="E82" s="270" t="s">
        <v>297</v>
      </c>
      <c r="F82" s="261" t="s">
        <v>265</v>
      </c>
      <c r="G82" s="261" t="s">
        <v>511</v>
      </c>
      <c r="H82" s="261" t="s">
        <v>511</v>
      </c>
      <c r="I82" s="263" t="s">
        <v>309</v>
      </c>
      <c r="J82" s="261" t="s">
        <v>300</v>
      </c>
      <c r="K82" s="265"/>
      <c r="L82" s="265">
        <v>16.2</v>
      </c>
      <c r="M82" s="265"/>
      <c r="N82" s="262" t="s">
        <v>512</v>
      </c>
      <c r="O82" s="262"/>
    </row>
    <row r="83" ht="18.75" hidden="1" customHeight="1">
      <c r="A83" s="260">
        <v>42641.0</v>
      </c>
      <c r="B83" s="261">
        <v>82.0</v>
      </c>
      <c r="C83" s="262"/>
      <c r="D83" s="262" t="s">
        <v>513</v>
      </c>
      <c r="E83" s="263" t="s">
        <v>482</v>
      </c>
      <c r="F83" s="261" t="s">
        <v>265</v>
      </c>
      <c r="G83" s="261" t="s">
        <v>305</v>
      </c>
      <c r="H83" s="261" t="s">
        <v>267</v>
      </c>
      <c r="I83" s="263" t="s">
        <v>358</v>
      </c>
      <c r="J83" s="261" t="s">
        <v>300</v>
      </c>
      <c r="K83" s="265"/>
      <c r="L83" s="265"/>
      <c r="M83" s="265"/>
      <c r="N83" s="262" t="s">
        <v>514</v>
      </c>
      <c r="O83" s="266"/>
    </row>
    <row r="84" ht="11.25" hidden="1" customHeight="1">
      <c r="A84" s="260">
        <v>42641.0</v>
      </c>
      <c r="B84" s="261">
        <v>83.0</v>
      </c>
      <c r="C84" s="262"/>
      <c r="D84" s="262" t="s">
        <v>515</v>
      </c>
      <c r="E84" s="263" t="s">
        <v>308</v>
      </c>
      <c r="F84" s="261" t="s">
        <v>265</v>
      </c>
      <c r="G84" s="261" t="s">
        <v>305</v>
      </c>
      <c r="H84" s="261"/>
      <c r="I84" s="263"/>
      <c r="J84" s="261" t="s">
        <v>300</v>
      </c>
      <c r="K84" s="265"/>
      <c r="L84" s="265" t="s">
        <v>516</v>
      </c>
      <c r="M84" s="265"/>
      <c r="N84" s="262" t="s">
        <v>517</v>
      </c>
      <c r="O84" s="266"/>
    </row>
    <row r="85" ht="18.75" hidden="1" customHeight="1">
      <c r="A85" s="260">
        <v>42641.0</v>
      </c>
      <c r="B85" s="267">
        <v>84.0</v>
      </c>
      <c r="C85" s="262"/>
      <c r="D85" s="262" t="s">
        <v>518</v>
      </c>
      <c r="E85" s="263" t="s">
        <v>482</v>
      </c>
      <c r="F85" s="261" t="s">
        <v>265</v>
      </c>
      <c r="G85" s="261" t="s">
        <v>305</v>
      </c>
      <c r="H85" s="261"/>
      <c r="I85" s="263" t="s">
        <v>358</v>
      </c>
      <c r="J85" s="261" t="s">
        <v>300</v>
      </c>
      <c r="K85" s="265"/>
      <c r="L85" s="265"/>
      <c r="M85" s="265"/>
      <c r="N85" s="262" t="s">
        <v>519</v>
      </c>
      <c r="O85" s="266"/>
    </row>
    <row r="86" ht="18.75" hidden="1" customHeight="1">
      <c r="A86" s="260">
        <v>42642.0</v>
      </c>
      <c r="B86" s="267">
        <v>85.0</v>
      </c>
      <c r="C86" s="262"/>
      <c r="D86" s="262" t="s">
        <v>520</v>
      </c>
      <c r="E86" s="263" t="s">
        <v>297</v>
      </c>
      <c r="F86" s="261" t="s">
        <v>331</v>
      </c>
      <c r="G86" s="261" t="s">
        <v>450</v>
      </c>
      <c r="H86" s="261"/>
      <c r="I86" s="263" t="s">
        <v>451</v>
      </c>
      <c r="J86" s="261" t="s">
        <v>300</v>
      </c>
      <c r="K86" s="265"/>
      <c r="L86" s="265"/>
      <c r="M86" s="265"/>
      <c r="N86" s="262" t="s">
        <v>521</v>
      </c>
      <c r="O86" s="266"/>
    </row>
    <row r="87" ht="18.75" hidden="1" customHeight="1">
      <c r="A87" s="260">
        <v>42643.0</v>
      </c>
      <c r="B87" s="261">
        <v>86.0</v>
      </c>
      <c r="C87" s="262"/>
      <c r="D87" s="262" t="s">
        <v>522</v>
      </c>
      <c r="E87" s="263" t="s">
        <v>482</v>
      </c>
      <c r="F87" s="261" t="s">
        <v>331</v>
      </c>
      <c r="G87" s="261" t="s">
        <v>483</v>
      </c>
      <c r="H87" s="261"/>
      <c r="I87" s="263"/>
      <c r="J87" s="261" t="s">
        <v>300</v>
      </c>
      <c r="K87" s="265"/>
      <c r="L87" s="265"/>
      <c r="M87" s="265"/>
      <c r="N87" s="262" t="s">
        <v>523</v>
      </c>
      <c r="O87" s="266"/>
    </row>
    <row r="88" ht="18.75" hidden="1" customHeight="1">
      <c r="A88" s="260">
        <v>42643.0</v>
      </c>
      <c r="B88" s="261">
        <v>87.0</v>
      </c>
      <c r="C88" s="262"/>
      <c r="D88" s="262" t="s">
        <v>524</v>
      </c>
      <c r="E88" s="263" t="s">
        <v>308</v>
      </c>
      <c r="F88" s="261" t="s">
        <v>265</v>
      </c>
      <c r="G88" s="261" t="s">
        <v>305</v>
      </c>
      <c r="H88" s="261" t="s">
        <v>298</v>
      </c>
      <c r="I88" s="263"/>
      <c r="J88" s="261" t="s">
        <v>300</v>
      </c>
      <c r="K88" s="261">
        <v>36.0</v>
      </c>
      <c r="L88" s="261">
        <v>16.2</v>
      </c>
      <c r="M88" s="261"/>
      <c r="N88" s="262" t="s">
        <v>525</v>
      </c>
      <c r="O88" s="266"/>
    </row>
    <row r="89" ht="18.75" hidden="1" customHeight="1">
      <c r="A89" s="260">
        <v>42643.0</v>
      </c>
      <c r="B89" s="261">
        <v>88.0</v>
      </c>
      <c r="C89" s="262"/>
      <c r="D89" s="262" t="s">
        <v>526</v>
      </c>
      <c r="E89" s="263" t="s">
        <v>308</v>
      </c>
      <c r="F89" s="261" t="s">
        <v>265</v>
      </c>
      <c r="G89" s="261" t="s">
        <v>305</v>
      </c>
      <c r="H89" s="261" t="s">
        <v>298</v>
      </c>
      <c r="I89" s="263"/>
      <c r="J89" s="261" t="s">
        <v>300</v>
      </c>
      <c r="K89" s="261">
        <v>-46.0</v>
      </c>
      <c r="L89" s="261">
        <v>16.2</v>
      </c>
      <c r="M89" s="261"/>
      <c r="N89" s="262" t="s">
        <v>527</v>
      </c>
      <c r="O89" s="266"/>
    </row>
    <row r="90" ht="18.75" hidden="1" customHeight="1">
      <c r="A90" s="260">
        <v>42643.0</v>
      </c>
      <c r="B90" s="267">
        <v>89.0</v>
      </c>
      <c r="C90" s="262"/>
      <c r="D90" s="262" t="s">
        <v>528</v>
      </c>
      <c r="E90" s="263" t="s">
        <v>308</v>
      </c>
      <c r="F90" s="261" t="s">
        <v>265</v>
      </c>
      <c r="G90" s="261" t="s">
        <v>305</v>
      </c>
      <c r="H90" s="261" t="s">
        <v>298</v>
      </c>
      <c r="I90" s="263"/>
      <c r="J90" s="261" t="s">
        <v>300</v>
      </c>
      <c r="K90" s="261">
        <v>-18.0</v>
      </c>
      <c r="L90" s="261">
        <v>16.2</v>
      </c>
      <c r="M90" s="261"/>
      <c r="N90" s="262" t="s">
        <v>529</v>
      </c>
      <c r="O90" s="266"/>
    </row>
    <row r="91" ht="18.75" hidden="1" customHeight="1">
      <c r="A91" s="260">
        <v>42646.0</v>
      </c>
      <c r="B91" s="267">
        <v>90.0</v>
      </c>
      <c r="C91" s="262"/>
      <c r="D91" s="262" t="s">
        <v>530</v>
      </c>
      <c r="E91" s="263" t="s">
        <v>297</v>
      </c>
      <c r="F91" s="261" t="s">
        <v>265</v>
      </c>
      <c r="G91" s="261" t="s">
        <v>425</v>
      </c>
      <c r="H91" s="261" t="s">
        <v>328</v>
      </c>
      <c r="I91" s="263" t="s">
        <v>390</v>
      </c>
      <c r="J91" s="261" t="s">
        <v>300</v>
      </c>
      <c r="K91" s="265"/>
      <c r="L91" s="265">
        <v>16.2</v>
      </c>
      <c r="M91" s="265"/>
      <c r="N91" s="262" t="s">
        <v>531</v>
      </c>
      <c r="O91" s="262"/>
    </row>
    <row r="92" ht="18.75" hidden="1" customHeight="1">
      <c r="A92" s="260">
        <v>42647.0</v>
      </c>
      <c r="B92" s="261">
        <v>91.0</v>
      </c>
      <c r="C92" s="262"/>
      <c r="D92" s="262" t="s">
        <v>532</v>
      </c>
      <c r="E92" s="263" t="s">
        <v>482</v>
      </c>
      <c r="F92" s="261" t="s">
        <v>331</v>
      </c>
      <c r="G92" s="261" t="s">
        <v>533</v>
      </c>
      <c r="H92" s="261"/>
      <c r="I92" s="263"/>
      <c r="J92" s="261" t="s">
        <v>300</v>
      </c>
      <c r="K92" s="265"/>
      <c r="L92" s="265"/>
      <c r="M92" s="265"/>
      <c r="N92" s="262" t="s">
        <v>534</v>
      </c>
      <c r="O92" s="266"/>
    </row>
    <row r="93" ht="18.75" hidden="1" customHeight="1">
      <c r="A93" s="260">
        <v>42647.0</v>
      </c>
      <c r="B93" s="261">
        <v>92.0</v>
      </c>
      <c r="C93" s="262"/>
      <c r="D93" s="262" t="s">
        <v>535</v>
      </c>
      <c r="E93" s="263" t="s">
        <v>482</v>
      </c>
      <c r="F93" s="261" t="s">
        <v>331</v>
      </c>
      <c r="G93" s="261" t="s">
        <v>533</v>
      </c>
      <c r="H93" s="261"/>
      <c r="I93" s="263"/>
      <c r="J93" s="261" t="s">
        <v>300</v>
      </c>
      <c r="K93" s="265"/>
      <c r="L93" s="265"/>
      <c r="M93" s="265"/>
      <c r="N93" s="262" t="s">
        <v>536</v>
      </c>
      <c r="O93" s="266"/>
    </row>
    <row r="94" ht="18.75" hidden="1" customHeight="1">
      <c r="A94" s="260">
        <v>42647.0</v>
      </c>
      <c r="B94" s="261">
        <v>93.0</v>
      </c>
      <c r="C94" s="262"/>
      <c r="D94" s="262" t="s">
        <v>537</v>
      </c>
      <c r="E94" s="263" t="s">
        <v>482</v>
      </c>
      <c r="F94" s="261" t="s">
        <v>331</v>
      </c>
      <c r="G94" s="261" t="s">
        <v>533</v>
      </c>
      <c r="H94" s="261"/>
      <c r="I94" s="263"/>
      <c r="J94" s="261" t="s">
        <v>300</v>
      </c>
      <c r="K94" s="265"/>
      <c r="L94" s="265"/>
      <c r="M94" s="265"/>
      <c r="N94" s="262" t="s">
        <v>538</v>
      </c>
      <c r="O94" s="266"/>
    </row>
    <row r="95" ht="18.75" hidden="1" customHeight="1">
      <c r="A95" s="260">
        <v>42647.0</v>
      </c>
      <c r="B95" s="267">
        <v>94.0</v>
      </c>
      <c r="C95" s="262"/>
      <c r="D95" s="262" t="s">
        <v>539</v>
      </c>
      <c r="E95" s="263" t="s">
        <v>482</v>
      </c>
      <c r="F95" s="261" t="s">
        <v>331</v>
      </c>
      <c r="G95" s="261" t="s">
        <v>533</v>
      </c>
      <c r="H95" s="261"/>
      <c r="I95" s="263"/>
      <c r="J95" s="261" t="s">
        <v>300</v>
      </c>
      <c r="K95" s="265"/>
      <c r="L95" s="265"/>
      <c r="M95" s="265"/>
      <c r="N95" s="262" t="s">
        <v>540</v>
      </c>
      <c r="O95" s="266"/>
    </row>
    <row r="96" ht="18.75" hidden="1" customHeight="1">
      <c r="A96" s="260">
        <v>42647.0</v>
      </c>
      <c r="B96" s="267">
        <v>95.0</v>
      </c>
      <c r="C96" s="262"/>
      <c r="D96" s="262" t="s">
        <v>541</v>
      </c>
      <c r="E96" s="263" t="s">
        <v>308</v>
      </c>
      <c r="F96" s="261" t="s">
        <v>265</v>
      </c>
      <c r="G96" s="261" t="s">
        <v>533</v>
      </c>
      <c r="H96" s="261" t="s">
        <v>267</v>
      </c>
      <c r="I96" s="263"/>
      <c r="J96" s="261" t="s">
        <v>300</v>
      </c>
      <c r="K96" s="261">
        <v>50.0</v>
      </c>
      <c r="L96" s="265"/>
      <c r="M96" s="265"/>
      <c r="N96" s="262" t="s">
        <v>542</v>
      </c>
      <c r="O96" s="266"/>
    </row>
    <row r="97" hidden="1">
      <c r="A97" s="260">
        <v>42648.0</v>
      </c>
      <c r="B97" s="261">
        <v>96.0</v>
      </c>
      <c r="C97" s="262"/>
      <c r="D97" s="262" t="s">
        <v>543</v>
      </c>
      <c r="E97" s="263" t="s">
        <v>308</v>
      </c>
      <c r="F97" s="261" t="s">
        <v>331</v>
      </c>
      <c r="G97" s="261" t="s">
        <v>435</v>
      </c>
      <c r="H97" s="261" t="s">
        <v>328</v>
      </c>
      <c r="I97" s="263" t="s">
        <v>22</v>
      </c>
      <c r="J97" s="261" t="s">
        <v>300</v>
      </c>
      <c r="K97" s="265" t="s">
        <v>267</v>
      </c>
      <c r="L97" s="265" t="s">
        <v>54</v>
      </c>
      <c r="M97" s="265"/>
      <c r="N97" s="262" t="s">
        <v>544</v>
      </c>
      <c r="O97" s="266"/>
    </row>
    <row r="98" ht="18.75" hidden="1" customHeight="1">
      <c r="A98" s="260">
        <v>42649.0</v>
      </c>
      <c r="B98" s="261">
        <v>97.0</v>
      </c>
      <c r="C98" s="262"/>
      <c r="D98" s="262" t="s">
        <v>545</v>
      </c>
      <c r="E98" s="263" t="s">
        <v>308</v>
      </c>
      <c r="F98" s="261" t="s">
        <v>331</v>
      </c>
      <c r="G98" s="261" t="s">
        <v>384</v>
      </c>
      <c r="H98" s="261" t="s">
        <v>328</v>
      </c>
      <c r="I98" s="263"/>
      <c r="J98" s="261" t="s">
        <v>300</v>
      </c>
      <c r="K98" s="265"/>
      <c r="L98" s="265"/>
      <c r="M98" s="265"/>
      <c r="N98" s="262" t="s">
        <v>546</v>
      </c>
      <c r="O98" s="266"/>
    </row>
    <row r="99" ht="18.75" hidden="1" customHeight="1">
      <c r="A99" s="260">
        <v>42649.0</v>
      </c>
      <c r="B99" s="261">
        <v>98.0</v>
      </c>
      <c r="C99" s="262"/>
      <c r="D99" s="262" t="s">
        <v>547</v>
      </c>
      <c r="E99" s="263" t="s">
        <v>308</v>
      </c>
      <c r="F99" s="261" t="s">
        <v>331</v>
      </c>
      <c r="G99" s="261" t="s">
        <v>548</v>
      </c>
      <c r="H99" s="261" t="s">
        <v>298</v>
      </c>
      <c r="I99" s="263"/>
      <c r="J99" s="261" t="s">
        <v>300</v>
      </c>
      <c r="K99" s="265"/>
      <c r="L99" s="265"/>
      <c r="M99" s="265"/>
      <c r="N99" s="262" t="s">
        <v>549</v>
      </c>
      <c r="O99" s="266"/>
    </row>
    <row r="100" ht="18.75" hidden="1" customHeight="1">
      <c r="A100" s="260">
        <v>42653.0</v>
      </c>
      <c r="B100" s="267">
        <v>99.0</v>
      </c>
      <c r="C100" s="262"/>
      <c r="D100" s="262" t="s">
        <v>550</v>
      </c>
      <c r="E100" s="263" t="s">
        <v>308</v>
      </c>
      <c r="F100" s="261" t="s">
        <v>331</v>
      </c>
      <c r="G100" s="261" t="s">
        <v>384</v>
      </c>
      <c r="H100" s="261" t="s">
        <v>328</v>
      </c>
      <c r="I100" s="263" t="s">
        <v>350</v>
      </c>
      <c r="J100" s="261" t="s">
        <v>300</v>
      </c>
      <c r="K100" s="261">
        <v>132.0</v>
      </c>
      <c r="L100" s="261"/>
      <c r="M100" s="261"/>
      <c r="N100" s="262" t="s">
        <v>551</v>
      </c>
      <c r="O100" s="266"/>
    </row>
    <row r="101" ht="18.75" hidden="1" customHeight="1">
      <c r="A101" s="260">
        <v>42653.0</v>
      </c>
      <c r="B101" s="267">
        <v>100.0</v>
      </c>
      <c r="C101" s="262"/>
      <c r="D101" s="262" t="s">
        <v>552</v>
      </c>
      <c r="E101" s="263" t="s">
        <v>349</v>
      </c>
      <c r="F101" s="261" t="s">
        <v>331</v>
      </c>
      <c r="G101" s="261" t="s">
        <v>384</v>
      </c>
      <c r="H101" s="261" t="s">
        <v>305</v>
      </c>
      <c r="I101" s="270"/>
      <c r="J101" s="261" t="s">
        <v>300</v>
      </c>
      <c r="K101" s="261"/>
      <c r="L101" s="261"/>
      <c r="M101" s="261"/>
      <c r="N101" s="262" t="s">
        <v>553</v>
      </c>
      <c r="O101" s="262"/>
    </row>
    <row r="102" ht="18.75" hidden="1" customHeight="1">
      <c r="A102" s="260">
        <v>42653.0</v>
      </c>
      <c r="B102" s="261">
        <v>101.0</v>
      </c>
      <c r="C102" s="262"/>
      <c r="D102" s="262" t="s">
        <v>554</v>
      </c>
      <c r="E102" s="263" t="s">
        <v>308</v>
      </c>
      <c r="F102" s="261" t="s">
        <v>331</v>
      </c>
      <c r="G102" s="261" t="s">
        <v>384</v>
      </c>
      <c r="H102" s="261" t="s">
        <v>384</v>
      </c>
      <c r="I102" s="270"/>
      <c r="J102" s="261" t="s">
        <v>300</v>
      </c>
      <c r="K102" s="261"/>
      <c r="L102" s="261" t="s">
        <v>331</v>
      </c>
      <c r="M102" s="261"/>
      <c r="N102" s="262" t="s">
        <v>555</v>
      </c>
      <c r="O102" s="266"/>
    </row>
    <row r="103" ht="18.75" hidden="1" customHeight="1">
      <c r="A103" s="260">
        <v>42653.0</v>
      </c>
      <c r="B103" s="261">
        <v>102.0</v>
      </c>
      <c r="C103" s="262"/>
      <c r="D103" s="262" t="s">
        <v>556</v>
      </c>
      <c r="E103" s="263"/>
      <c r="F103" s="261" t="s">
        <v>331</v>
      </c>
      <c r="G103" s="261" t="s">
        <v>450</v>
      </c>
      <c r="H103" s="261"/>
      <c r="I103" s="263" t="s">
        <v>451</v>
      </c>
      <c r="J103" s="261" t="s">
        <v>300</v>
      </c>
      <c r="K103" s="261">
        <v>76.0</v>
      </c>
      <c r="L103" s="261" t="s">
        <v>54</v>
      </c>
      <c r="M103" s="261"/>
      <c r="N103" s="262" t="s">
        <v>557</v>
      </c>
      <c r="O103" s="266"/>
    </row>
    <row r="104" ht="18.75" hidden="1" customHeight="1">
      <c r="A104" s="260">
        <v>42653.0</v>
      </c>
      <c r="B104" s="261">
        <v>103.0</v>
      </c>
      <c r="C104" s="262"/>
      <c r="D104" s="262" t="s">
        <v>558</v>
      </c>
      <c r="E104" s="263" t="s">
        <v>308</v>
      </c>
      <c r="F104" s="261" t="s">
        <v>265</v>
      </c>
      <c r="G104" s="261" t="s">
        <v>420</v>
      </c>
      <c r="H104" s="261"/>
      <c r="I104" s="263" t="s">
        <v>390</v>
      </c>
      <c r="J104" s="261" t="s">
        <v>300</v>
      </c>
      <c r="K104" s="261"/>
      <c r="L104" s="261"/>
      <c r="M104" s="261"/>
      <c r="N104" s="262" t="s">
        <v>559</v>
      </c>
      <c r="O104" s="266"/>
    </row>
    <row r="105" ht="18.75" hidden="1" customHeight="1">
      <c r="A105" s="260">
        <v>42654.0</v>
      </c>
      <c r="B105" s="267">
        <v>104.0</v>
      </c>
      <c r="C105" s="262"/>
      <c r="D105" s="262" t="s">
        <v>560</v>
      </c>
      <c r="E105" s="263" t="s">
        <v>308</v>
      </c>
      <c r="F105" s="261" t="s">
        <v>331</v>
      </c>
      <c r="G105" s="261" t="s">
        <v>384</v>
      </c>
      <c r="H105" s="261" t="s">
        <v>317</v>
      </c>
      <c r="I105" s="270"/>
      <c r="J105" s="261" t="s">
        <v>300</v>
      </c>
      <c r="K105" s="261">
        <v>150.0</v>
      </c>
      <c r="L105" s="261"/>
      <c r="M105" s="261"/>
      <c r="N105" s="262" t="s">
        <v>561</v>
      </c>
      <c r="O105" s="266"/>
    </row>
    <row r="106" ht="18.75" hidden="1" customHeight="1">
      <c r="A106" s="260">
        <v>42654.0</v>
      </c>
      <c r="B106" s="267">
        <v>105.0</v>
      </c>
      <c r="C106" s="262"/>
      <c r="D106" s="262" t="s">
        <v>562</v>
      </c>
      <c r="E106" s="263" t="s">
        <v>308</v>
      </c>
      <c r="F106" s="261" t="s">
        <v>331</v>
      </c>
      <c r="G106" s="261" t="s">
        <v>143</v>
      </c>
      <c r="H106" s="261"/>
      <c r="I106" s="263"/>
      <c r="J106" s="261" t="s">
        <v>300</v>
      </c>
      <c r="K106" s="261">
        <v>20.0</v>
      </c>
      <c r="L106" s="265"/>
      <c r="M106" s="265"/>
      <c r="N106" s="262" t="s">
        <v>563</v>
      </c>
      <c r="O106" s="266"/>
    </row>
    <row r="107" ht="18.75" hidden="1" customHeight="1">
      <c r="A107" s="260">
        <v>42654.0</v>
      </c>
      <c r="B107" s="261">
        <v>106.0</v>
      </c>
      <c r="C107" s="262"/>
      <c r="D107" s="262" t="s">
        <v>564</v>
      </c>
      <c r="E107" s="263" t="s">
        <v>308</v>
      </c>
      <c r="F107" s="261" t="s">
        <v>331</v>
      </c>
      <c r="G107" s="261" t="s">
        <v>143</v>
      </c>
      <c r="H107" s="261"/>
      <c r="I107" s="263"/>
      <c r="J107" s="261" t="s">
        <v>300</v>
      </c>
      <c r="K107" s="261">
        <v>20.0</v>
      </c>
      <c r="L107" s="265"/>
      <c r="M107" s="265"/>
      <c r="N107" s="262" t="s">
        <v>565</v>
      </c>
      <c r="O107" s="266"/>
    </row>
    <row r="108" ht="18.75" hidden="1" customHeight="1">
      <c r="A108" s="260">
        <v>42654.0</v>
      </c>
      <c r="B108" s="261">
        <v>107.0</v>
      </c>
      <c r="C108" s="262"/>
      <c r="D108" s="262" t="s">
        <v>566</v>
      </c>
      <c r="E108" s="263" t="s">
        <v>297</v>
      </c>
      <c r="F108" s="261" t="s">
        <v>265</v>
      </c>
      <c r="G108" s="261" t="s">
        <v>462</v>
      </c>
      <c r="H108" s="261" t="s">
        <v>305</v>
      </c>
      <c r="I108" s="263" t="s">
        <v>358</v>
      </c>
      <c r="J108" s="261" t="s">
        <v>300</v>
      </c>
      <c r="K108" s="261">
        <v>6.0</v>
      </c>
      <c r="L108" s="261">
        <v>16.2</v>
      </c>
      <c r="M108" s="261"/>
      <c r="N108" s="262" t="s">
        <v>567</v>
      </c>
      <c r="O108" s="262"/>
    </row>
    <row r="109" ht="18.75" hidden="1" customHeight="1">
      <c r="A109" s="260">
        <v>42655.0</v>
      </c>
      <c r="B109" s="261">
        <v>108.0</v>
      </c>
      <c r="C109" s="262" t="s">
        <v>568</v>
      </c>
      <c r="D109" s="262" t="s">
        <v>569</v>
      </c>
      <c r="E109" s="263" t="s">
        <v>308</v>
      </c>
      <c r="F109" s="261" t="s">
        <v>273</v>
      </c>
      <c r="G109" s="261" t="s">
        <v>328</v>
      </c>
      <c r="H109" s="261" t="s">
        <v>570</v>
      </c>
      <c r="I109" s="261" t="s">
        <v>299</v>
      </c>
      <c r="J109" s="261" t="s">
        <v>571</v>
      </c>
      <c r="K109" s="261">
        <v>74.0</v>
      </c>
      <c r="L109" s="265"/>
      <c r="M109" s="265"/>
      <c r="N109" s="262" t="s">
        <v>572</v>
      </c>
      <c r="O109" s="262"/>
    </row>
    <row r="110" ht="18.75" hidden="1" customHeight="1">
      <c r="A110" s="260">
        <v>42655.0</v>
      </c>
      <c r="B110" s="267">
        <v>109.0</v>
      </c>
      <c r="C110" s="262"/>
      <c r="D110" s="262" t="s">
        <v>573</v>
      </c>
      <c r="E110" s="270"/>
      <c r="F110" s="261" t="s">
        <v>331</v>
      </c>
      <c r="G110" s="261" t="s">
        <v>341</v>
      </c>
      <c r="H110" s="261" t="s">
        <v>328</v>
      </c>
      <c r="I110" s="263" t="s">
        <v>390</v>
      </c>
      <c r="J110" s="261" t="s">
        <v>354</v>
      </c>
      <c r="K110" s="261" t="s">
        <v>574</v>
      </c>
      <c r="L110" s="265"/>
      <c r="M110" s="265"/>
      <c r="N110" s="262" t="s">
        <v>575</v>
      </c>
      <c r="O110" s="264"/>
    </row>
    <row r="111" ht="18.75" hidden="1" customHeight="1">
      <c r="A111" s="260">
        <v>42655.0</v>
      </c>
      <c r="B111" s="267">
        <v>110.0</v>
      </c>
      <c r="C111" s="262"/>
      <c r="D111" s="262" t="s">
        <v>576</v>
      </c>
      <c r="E111" s="263" t="s">
        <v>308</v>
      </c>
      <c r="F111" s="261" t="s">
        <v>331</v>
      </c>
      <c r="G111" s="261" t="s">
        <v>435</v>
      </c>
      <c r="H111" s="261" t="s">
        <v>328</v>
      </c>
      <c r="I111" s="263" t="s">
        <v>299</v>
      </c>
      <c r="J111" s="261" t="s">
        <v>300</v>
      </c>
      <c r="K111" s="261">
        <v>0.0</v>
      </c>
      <c r="L111" s="261" t="s">
        <v>68</v>
      </c>
      <c r="M111" s="261"/>
      <c r="N111" s="262" t="s">
        <v>577</v>
      </c>
      <c r="O111" s="264"/>
    </row>
    <row r="112" ht="18.75" hidden="1" customHeight="1">
      <c r="A112" s="260">
        <v>42656.0</v>
      </c>
      <c r="B112" s="261">
        <v>111.0</v>
      </c>
      <c r="C112" s="262"/>
      <c r="D112" s="262" t="s">
        <v>578</v>
      </c>
      <c r="E112" s="263" t="s">
        <v>308</v>
      </c>
      <c r="F112" s="261" t="s">
        <v>331</v>
      </c>
      <c r="G112" s="261" t="s">
        <v>328</v>
      </c>
      <c r="H112" s="261" t="s">
        <v>432</v>
      </c>
      <c r="I112" s="263" t="s">
        <v>299</v>
      </c>
      <c r="J112" s="261" t="s">
        <v>300</v>
      </c>
      <c r="K112" s="265"/>
      <c r="L112" s="265"/>
      <c r="M112" s="265"/>
      <c r="N112" s="262" t="s">
        <v>579</v>
      </c>
      <c r="O112" s="262"/>
    </row>
    <row r="113" ht="18.75" hidden="1" customHeight="1">
      <c r="A113" s="260">
        <v>42656.0</v>
      </c>
      <c r="B113" s="261">
        <v>112.0</v>
      </c>
      <c r="C113" s="262"/>
      <c r="D113" s="262" t="s">
        <v>580</v>
      </c>
      <c r="E113" s="270"/>
      <c r="F113" s="261" t="s">
        <v>331</v>
      </c>
      <c r="G113" s="261" t="s">
        <v>298</v>
      </c>
      <c r="H113" s="261" t="s">
        <v>332</v>
      </c>
      <c r="I113" s="263" t="s">
        <v>358</v>
      </c>
      <c r="J113" s="261" t="s">
        <v>300</v>
      </c>
      <c r="K113" s="261">
        <v>-45.0</v>
      </c>
      <c r="L113" s="261" t="s">
        <v>366</v>
      </c>
      <c r="M113" s="261"/>
      <c r="N113" s="262" t="s">
        <v>581</v>
      </c>
      <c r="O113" s="264"/>
    </row>
    <row r="114" ht="18.75" hidden="1" customHeight="1">
      <c r="A114" s="260">
        <v>42657.0</v>
      </c>
      <c r="B114" s="261">
        <v>113.0</v>
      </c>
      <c r="C114" s="262"/>
      <c r="D114" s="262" t="s">
        <v>52</v>
      </c>
      <c r="E114" s="270"/>
      <c r="F114" s="261" t="s">
        <v>331</v>
      </c>
      <c r="G114" s="261" t="s">
        <v>298</v>
      </c>
      <c r="H114" s="261" t="s">
        <v>298</v>
      </c>
      <c r="I114" s="263" t="s">
        <v>299</v>
      </c>
      <c r="J114" s="261" t="s">
        <v>300</v>
      </c>
      <c r="K114" s="261">
        <v>12.0</v>
      </c>
      <c r="L114" s="261" t="s">
        <v>37</v>
      </c>
      <c r="M114" s="261"/>
      <c r="N114" s="262" t="s">
        <v>582</v>
      </c>
      <c r="O114" s="264"/>
    </row>
    <row r="115" ht="18.75" hidden="1" customHeight="1">
      <c r="A115" s="260">
        <v>42657.0</v>
      </c>
      <c r="B115" s="267">
        <v>114.0</v>
      </c>
      <c r="C115" s="262"/>
      <c r="D115" s="262" t="s">
        <v>583</v>
      </c>
      <c r="E115" s="270"/>
      <c r="F115" s="261" t="s">
        <v>331</v>
      </c>
      <c r="G115" s="261" t="s">
        <v>298</v>
      </c>
      <c r="H115" s="261" t="s">
        <v>298</v>
      </c>
      <c r="I115" s="263" t="s">
        <v>299</v>
      </c>
      <c r="J115" s="261" t="s">
        <v>300</v>
      </c>
      <c r="K115" s="261">
        <f>27+49</f>
        <v>76</v>
      </c>
      <c r="L115" s="261" t="s">
        <v>584</v>
      </c>
      <c r="M115" s="261"/>
      <c r="N115" s="262" t="s">
        <v>585</v>
      </c>
      <c r="O115" s="264"/>
    </row>
    <row r="116" ht="18.75" hidden="1" customHeight="1">
      <c r="A116" s="260">
        <v>42657.0</v>
      </c>
      <c r="B116" s="267">
        <v>115.0</v>
      </c>
      <c r="C116" s="262"/>
      <c r="D116" s="262" t="s">
        <v>586</v>
      </c>
      <c r="E116" s="263"/>
      <c r="F116" s="261"/>
      <c r="G116" s="261"/>
      <c r="H116" s="261"/>
      <c r="I116" s="278"/>
      <c r="J116" s="261" t="s">
        <v>300</v>
      </c>
      <c r="K116" s="261">
        <v>-30.0</v>
      </c>
      <c r="L116" s="261"/>
      <c r="M116" s="261"/>
      <c r="N116" s="262" t="s">
        <v>587</v>
      </c>
      <c r="O116" s="262"/>
    </row>
    <row r="117" ht="18.75" hidden="1" customHeight="1">
      <c r="A117" s="279">
        <v>42662.0</v>
      </c>
      <c r="B117" s="261">
        <v>116.0</v>
      </c>
      <c r="C117" s="280"/>
      <c r="D117" s="280" t="s">
        <v>588</v>
      </c>
      <c r="E117" s="281"/>
      <c r="F117" s="282" t="s">
        <v>331</v>
      </c>
      <c r="G117" s="282" t="s">
        <v>533</v>
      </c>
      <c r="H117" s="282" t="s">
        <v>435</v>
      </c>
      <c r="I117" s="282" t="s">
        <v>589</v>
      </c>
      <c r="J117" s="261" t="s">
        <v>300</v>
      </c>
      <c r="K117" s="282">
        <f>50-24</f>
        <v>26</v>
      </c>
      <c r="L117" s="282" t="s">
        <v>54</v>
      </c>
      <c r="M117" s="280"/>
      <c r="N117" s="283" t="s">
        <v>590</v>
      </c>
      <c r="O117" s="281"/>
    </row>
    <row r="118" hidden="1">
      <c r="A118" s="260">
        <v>42662.0</v>
      </c>
      <c r="B118" s="261">
        <v>117.0</v>
      </c>
      <c r="C118" s="284"/>
      <c r="D118" s="284" t="s">
        <v>591</v>
      </c>
      <c r="E118" s="263" t="s">
        <v>308</v>
      </c>
      <c r="F118" s="261" t="s">
        <v>331</v>
      </c>
      <c r="G118" s="261" t="s">
        <v>450</v>
      </c>
      <c r="H118" s="261" t="s">
        <v>592</v>
      </c>
      <c r="I118" s="263" t="s">
        <v>451</v>
      </c>
      <c r="J118" s="261" t="s">
        <v>300</v>
      </c>
      <c r="K118" s="265"/>
      <c r="L118" s="280" t="s">
        <v>54</v>
      </c>
      <c r="M118" s="280"/>
      <c r="N118" s="262" t="s">
        <v>593</v>
      </c>
      <c r="O118" s="264"/>
    </row>
    <row r="119" hidden="1">
      <c r="A119" s="260">
        <v>42663.0</v>
      </c>
      <c r="B119" s="261">
        <v>118.0</v>
      </c>
      <c r="C119" s="285" t="s">
        <v>568</v>
      </c>
      <c r="D119" s="285" t="s">
        <v>594</v>
      </c>
      <c r="E119" s="263" t="s">
        <v>308</v>
      </c>
      <c r="F119" s="261" t="s">
        <v>331</v>
      </c>
      <c r="G119" s="261" t="s">
        <v>395</v>
      </c>
      <c r="H119" s="261" t="s">
        <v>483</v>
      </c>
      <c r="I119" s="263" t="s">
        <v>358</v>
      </c>
      <c r="J119" s="261" t="s">
        <v>595</v>
      </c>
      <c r="K119" s="265"/>
      <c r="L119" s="265"/>
      <c r="M119" s="265"/>
      <c r="N119" s="262" t="s">
        <v>596</v>
      </c>
      <c r="O119" s="262"/>
    </row>
    <row r="120" hidden="1">
      <c r="A120" s="260">
        <v>42663.0</v>
      </c>
      <c r="B120" s="267">
        <v>119.0</v>
      </c>
      <c r="C120" s="262" t="s">
        <v>42</v>
      </c>
      <c r="D120" s="262" t="s">
        <v>597</v>
      </c>
      <c r="E120" s="270" t="s">
        <v>297</v>
      </c>
      <c r="F120" s="261" t="s">
        <v>331</v>
      </c>
      <c r="G120" s="261" t="s">
        <v>305</v>
      </c>
      <c r="H120" s="261" t="s">
        <v>399</v>
      </c>
      <c r="I120" s="263" t="s">
        <v>451</v>
      </c>
      <c r="J120" s="261" t="s">
        <v>595</v>
      </c>
      <c r="K120" s="265"/>
      <c r="L120" s="261">
        <v>17.0</v>
      </c>
      <c r="M120" s="261"/>
      <c r="N120" s="262" t="s">
        <v>598</v>
      </c>
      <c r="O120" s="286"/>
    </row>
    <row r="121" hidden="1">
      <c r="A121" s="260">
        <v>42663.0</v>
      </c>
      <c r="B121" s="267">
        <v>120.0</v>
      </c>
      <c r="C121" s="262"/>
      <c r="D121" s="262" t="s">
        <v>599</v>
      </c>
      <c r="E121" s="263" t="s">
        <v>308</v>
      </c>
      <c r="F121" s="261" t="s">
        <v>331</v>
      </c>
      <c r="G121" s="261" t="s">
        <v>483</v>
      </c>
      <c r="H121" s="261" t="s">
        <v>483</v>
      </c>
      <c r="I121" s="263" t="s">
        <v>600</v>
      </c>
      <c r="J121" s="261" t="s">
        <v>300</v>
      </c>
      <c r="K121" s="261">
        <v>27.0</v>
      </c>
      <c r="L121" s="261" t="s">
        <v>601</v>
      </c>
      <c r="M121" s="261"/>
      <c r="N121" s="262" t="s">
        <v>602</v>
      </c>
      <c r="O121" s="264"/>
    </row>
    <row r="122" hidden="1">
      <c r="A122" s="260">
        <v>42663.0</v>
      </c>
      <c r="B122" s="261">
        <v>121.0</v>
      </c>
      <c r="C122" s="262"/>
      <c r="D122" s="262" t="s">
        <v>603</v>
      </c>
      <c r="E122" s="263" t="s">
        <v>308</v>
      </c>
      <c r="F122" s="261" t="s">
        <v>471</v>
      </c>
      <c r="G122" s="261" t="s">
        <v>298</v>
      </c>
      <c r="H122" s="261" t="s">
        <v>328</v>
      </c>
      <c r="I122" s="263" t="s">
        <v>299</v>
      </c>
      <c r="J122" s="261" t="s">
        <v>300</v>
      </c>
      <c r="K122" s="265"/>
      <c r="L122" s="261" t="s">
        <v>322</v>
      </c>
      <c r="M122" s="261"/>
      <c r="N122" s="262" t="s">
        <v>604</v>
      </c>
      <c r="O122" s="264"/>
    </row>
    <row r="123" hidden="1">
      <c r="A123" s="260">
        <v>42664.0</v>
      </c>
      <c r="B123" s="261">
        <v>122.0</v>
      </c>
      <c r="C123" s="262" t="s">
        <v>605</v>
      </c>
      <c r="D123" s="262" t="s">
        <v>606</v>
      </c>
      <c r="E123" s="263" t="s">
        <v>308</v>
      </c>
      <c r="F123" s="261" t="s">
        <v>331</v>
      </c>
      <c r="G123" s="261" t="s">
        <v>483</v>
      </c>
      <c r="H123" s="261" t="s">
        <v>399</v>
      </c>
      <c r="I123" s="263" t="s">
        <v>299</v>
      </c>
      <c r="J123" s="261" t="s">
        <v>595</v>
      </c>
      <c r="K123" s="261">
        <v>15.0</v>
      </c>
      <c r="L123" s="261" t="s">
        <v>351</v>
      </c>
      <c r="M123" s="261"/>
      <c r="N123" s="262" t="s">
        <v>607</v>
      </c>
      <c r="O123" s="286"/>
    </row>
    <row r="124" hidden="1">
      <c r="A124" s="260">
        <v>42664.0</v>
      </c>
      <c r="B124" s="261">
        <v>123.0</v>
      </c>
      <c r="C124" s="284"/>
      <c r="D124" s="284" t="s">
        <v>608</v>
      </c>
      <c r="E124" s="263" t="s">
        <v>349</v>
      </c>
      <c r="F124" s="261" t="s">
        <v>331</v>
      </c>
      <c r="G124" s="261" t="s">
        <v>379</v>
      </c>
      <c r="H124" s="261" t="s">
        <v>298</v>
      </c>
      <c r="I124" s="263" t="s">
        <v>358</v>
      </c>
      <c r="J124" s="261" t="s">
        <v>300</v>
      </c>
      <c r="K124" s="261">
        <v>75.0</v>
      </c>
      <c r="L124" s="280" t="s">
        <v>68</v>
      </c>
      <c r="M124" s="280"/>
      <c r="N124" s="262" t="s">
        <v>609</v>
      </c>
      <c r="O124" s="264"/>
    </row>
    <row r="125" hidden="1">
      <c r="A125" s="260">
        <v>42664.0</v>
      </c>
      <c r="B125" s="267">
        <v>124.0</v>
      </c>
      <c r="C125" s="262"/>
      <c r="D125" s="262" t="s">
        <v>610</v>
      </c>
      <c r="E125" s="263" t="s">
        <v>308</v>
      </c>
      <c r="F125" s="261" t="s">
        <v>331</v>
      </c>
      <c r="G125" s="261" t="s">
        <v>328</v>
      </c>
      <c r="H125" s="261" t="s">
        <v>435</v>
      </c>
      <c r="I125" s="263" t="s">
        <v>299</v>
      </c>
      <c r="J125" s="261" t="s">
        <v>300</v>
      </c>
      <c r="K125" s="265"/>
      <c r="L125" s="265"/>
      <c r="M125" s="265"/>
      <c r="N125" s="262" t="s">
        <v>611</v>
      </c>
      <c r="O125" s="266"/>
    </row>
    <row r="126" hidden="1">
      <c r="A126" s="260">
        <v>42665.0</v>
      </c>
      <c r="B126" s="267">
        <v>125.0</v>
      </c>
      <c r="C126" s="287" t="s">
        <v>612</v>
      </c>
      <c r="D126" s="262" t="s">
        <v>613</v>
      </c>
      <c r="E126" s="263" t="s">
        <v>297</v>
      </c>
      <c r="F126" s="261" t="s">
        <v>331</v>
      </c>
      <c r="G126" s="261" t="s">
        <v>483</v>
      </c>
      <c r="H126" s="261" t="s">
        <v>570</v>
      </c>
      <c r="I126" s="263" t="s">
        <v>350</v>
      </c>
      <c r="J126" s="261" t="s">
        <v>300</v>
      </c>
      <c r="K126" s="261">
        <v>6.0</v>
      </c>
      <c r="L126" s="265"/>
      <c r="M126" s="265"/>
      <c r="N126" s="288" t="s">
        <v>614</v>
      </c>
      <c r="O126" s="286"/>
    </row>
    <row r="127" hidden="1">
      <c r="A127" s="289">
        <v>42667.0</v>
      </c>
      <c r="B127" s="261">
        <v>126.0</v>
      </c>
      <c r="C127" s="290"/>
      <c r="D127" s="291" t="s">
        <v>615</v>
      </c>
      <c r="E127" s="292" t="s">
        <v>297</v>
      </c>
      <c r="F127" s="293" t="s">
        <v>471</v>
      </c>
      <c r="G127" s="293" t="s">
        <v>450</v>
      </c>
      <c r="H127" s="292" t="s">
        <v>298</v>
      </c>
      <c r="I127" s="293" t="s">
        <v>451</v>
      </c>
      <c r="J127" s="292" t="s">
        <v>300</v>
      </c>
      <c r="K127" s="294"/>
      <c r="L127" s="294"/>
      <c r="M127" s="294"/>
      <c r="N127" s="295" t="s">
        <v>616</v>
      </c>
      <c r="O127" s="286"/>
    </row>
    <row r="128" hidden="1">
      <c r="A128" s="260">
        <v>42668.0</v>
      </c>
      <c r="B128" s="261">
        <v>127.0</v>
      </c>
      <c r="C128" s="296"/>
      <c r="D128" s="296" t="s">
        <v>617</v>
      </c>
      <c r="E128" s="263" t="s">
        <v>308</v>
      </c>
      <c r="F128" s="261" t="s">
        <v>331</v>
      </c>
      <c r="G128" s="261" t="s">
        <v>450</v>
      </c>
      <c r="H128" s="261" t="s">
        <v>420</v>
      </c>
      <c r="I128" s="263" t="s">
        <v>451</v>
      </c>
      <c r="J128" s="261" t="s">
        <v>300</v>
      </c>
      <c r="K128" s="261">
        <v>82.0</v>
      </c>
      <c r="L128" s="265"/>
      <c r="M128" s="265"/>
      <c r="N128" s="262" t="s">
        <v>618</v>
      </c>
      <c r="O128" s="264"/>
    </row>
    <row r="129" hidden="1">
      <c r="A129" s="260">
        <v>42668.0</v>
      </c>
      <c r="B129" s="261">
        <v>128.0</v>
      </c>
      <c r="C129" s="296"/>
      <c r="D129" s="296" t="s">
        <v>619</v>
      </c>
      <c r="E129" s="263" t="s">
        <v>308</v>
      </c>
      <c r="F129" s="261" t="s">
        <v>265</v>
      </c>
      <c r="G129" s="261" t="s">
        <v>450</v>
      </c>
      <c r="H129" s="261" t="s">
        <v>298</v>
      </c>
      <c r="I129" s="263" t="s">
        <v>451</v>
      </c>
      <c r="J129" s="261" t="s">
        <v>300</v>
      </c>
      <c r="K129" s="265"/>
      <c r="L129" s="265"/>
      <c r="M129" s="265"/>
      <c r="N129" s="262" t="s">
        <v>620</v>
      </c>
      <c r="O129" s="297"/>
    </row>
    <row r="130" hidden="1">
      <c r="A130" s="260">
        <v>42669.0</v>
      </c>
      <c r="B130" s="267">
        <v>129.0</v>
      </c>
      <c r="C130" s="262"/>
      <c r="D130" s="262" t="s">
        <v>621</v>
      </c>
      <c r="E130" s="263" t="s">
        <v>297</v>
      </c>
      <c r="F130" s="261" t="s">
        <v>265</v>
      </c>
      <c r="G130" s="261" t="s">
        <v>622</v>
      </c>
      <c r="H130" s="261" t="s">
        <v>298</v>
      </c>
      <c r="I130" s="263"/>
      <c r="J130" s="261" t="s">
        <v>300</v>
      </c>
      <c r="K130" s="261">
        <v>15.0</v>
      </c>
      <c r="L130" s="261"/>
      <c r="M130" s="261"/>
      <c r="N130" s="262" t="s">
        <v>623</v>
      </c>
      <c r="O130" s="264"/>
    </row>
    <row r="131" hidden="1">
      <c r="A131" s="260">
        <v>42670.0</v>
      </c>
      <c r="B131" s="267">
        <v>130.0</v>
      </c>
      <c r="C131" s="296"/>
      <c r="D131" s="296" t="s">
        <v>624</v>
      </c>
      <c r="E131" s="263" t="s">
        <v>297</v>
      </c>
      <c r="F131" s="261" t="s">
        <v>273</v>
      </c>
      <c r="G131" s="261" t="s">
        <v>298</v>
      </c>
      <c r="H131" s="261" t="s">
        <v>298</v>
      </c>
      <c r="I131" s="263"/>
      <c r="J131" s="261" t="s">
        <v>300</v>
      </c>
      <c r="K131" s="265"/>
      <c r="L131" s="265"/>
      <c r="M131" s="265"/>
      <c r="N131" s="262" t="s">
        <v>625</v>
      </c>
      <c r="O131" s="264"/>
    </row>
    <row r="132" hidden="1">
      <c r="A132" s="260">
        <v>42671.0</v>
      </c>
      <c r="B132" s="261">
        <v>131.0</v>
      </c>
      <c r="C132" s="262"/>
      <c r="D132" s="262" t="s">
        <v>626</v>
      </c>
      <c r="E132" s="263" t="s">
        <v>297</v>
      </c>
      <c r="F132" s="261" t="s">
        <v>265</v>
      </c>
      <c r="G132" s="261" t="s">
        <v>425</v>
      </c>
      <c r="H132" s="261" t="s">
        <v>298</v>
      </c>
      <c r="I132" s="263" t="s">
        <v>358</v>
      </c>
      <c r="J132" s="261" t="s">
        <v>300</v>
      </c>
      <c r="K132" s="261"/>
      <c r="L132" s="261"/>
      <c r="M132" s="261"/>
      <c r="N132" s="262" t="s">
        <v>627</v>
      </c>
      <c r="O132" s="262"/>
    </row>
    <row r="133" hidden="1">
      <c r="A133" s="260">
        <v>42674.0</v>
      </c>
      <c r="B133" s="261">
        <v>132.0</v>
      </c>
      <c r="C133" s="262"/>
      <c r="D133" s="262" t="s">
        <v>628</v>
      </c>
      <c r="E133" s="263"/>
      <c r="F133" s="261" t="s">
        <v>331</v>
      </c>
      <c r="G133" s="261" t="s">
        <v>425</v>
      </c>
      <c r="H133" s="261" t="s">
        <v>298</v>
      </c>
      <c r="I133" s="263" t="s">
        <v>390</v>
      </c>
      <c r="J133" s="261" t="s">
        <v>300</v>
      </c>
      <c r="K133" s="261"/>
      <c r="L133" s="261"/>
      <c r="M133" s="261"/>
      <c r="N133" s="262" t="s">
        <v>629</v>
      </c>
      <c r="O133" s="262"/>
    </row>
    <row r="134" hidden="1">
      <c r="A134" s="260">
        <v>42674.0</v>
      </c>
      <c r="B134" s="261">
        <v>133.0</v>
      </c>
      <c r="C134" s="296"/>
      <c r="D134" s="296" t="s">
        <v>65</v>
      </c>
      <c r="E134" s="263" t="s">
        <v>308</v>
      </c>
      <c r="F134" s="261"/>
      <c r="G134" s="261" t="s">
        <v>298</v>
      </c>
      <c r="H134" s="261" t="s">
        <v>298</v>
      </c>
      <c r="I134" s="263"/>
      <c r="J134" s="261" t="s">
        <v>300</v>
      </c>
      <c r="K134" s="265">
        <f>-150+77+5</f>
        <v>-68</v>
      </c>
      <c r="L134" s="265"/>
      <c r="M134" s="265"/>
      <c r="N134" s="262" t="s">
        <v>630</v>
      </c>
      <c r="O134" s="264"/>
    </row>
    <row r="135" hidden="1">
      <c r="A135" s="260">
        <v>42675.0</v>
      </c>
      <c r="B135" s="267">
        <v>134.0</v>
      </c>
      <c r="C135" s="262"/>
      <c r="D135" s="262" t="s">
        <v>631</v>
      </c>
      <c r="E135" s="263" t="s">
        <v>297</v>
      </c>
      <c r="F135" s="261" t="s">
        <v>331</v>
      </c>
      <c r="G135" s="261" t="s">
        <v>379</v>
      </c>
      <c r="H135" s="261"/>
      <c r="I135" s="263" t="s">
        <v>632</v>
      </c>
      <c r="J135" s="261" t="s">
        <v>300</v>
      </c>
      <c r="K135" s="261"/>
      <c r="L135" s="261" t="s">
        <v>633</v>
      </c>
      <c r="M135" s="261"/>
      <c r="N135" s="262" t="s">
        <v>634</v>
      </c>
      <c r="O135" s="264"/>
    </row>
    <row r="136" hidden="1">
      <c r="A136" s="260">
        <v>42675.0</v>
      </c>
      <c r="B136" s="267">
        <v>135.0</v>
      </c>
      <c r="C136" s="262"/>
      <c r="D136" s="262" t="s">
        <v>635</v>
      </c>
      <c r="E136" s="263" t="s">
        <v>297</v>
      </c>
      <c r="F136" s="261" t="s">
        <v>331</v>
      </c>
      <c r="G136" s="261" t="s">
        <v>379</v>
      </c>
      <c r="H136" s="261"/>
      <c r="I136" s="263" t="s">
        <v>358</v>
      </c>
      <c r="J136" s="261" t="s">
        <v>300</v>
      </c>
      <c r="K136" s="261"/>
      <c r="L136" s="261" t="s">
        <v>633</v>
      </c>
      <c r="M136" s="261"/>
      <c r="N136" s="262" t="s">
        <v>636</v>
      </c>
      <c r="O136" s="264"/>
    </row>
    <row r="137" hidden="1">
      <c r="A137" s="260">
        <v>42676.0</v>
      </c>
      <c r="B137" s="261">
        <v>136.0</v>
      </c>
      <c r="C137" s="262"/>
      <c r="D137" s="262" t="s">
        <v>637</v>
      </c>
      <c r="E137" s="263"/>
      <c r="F137" s="261" t="s">
        <v>331</v>
      </c>
      <c r="G137" s="261" t="s">
        <v>435</v>
      </c>
      <c r="H137" s="261" t="s">
        <v>317</v>
      </c>
      <c r="I137" s="263" t="s">
        <v>638</v>
      </c>
      <c r="J137" s="261" t="s">
        <v>300</v>
      </c>
      <c r="K137" s="265"/>
      <c r="L137" s="261" t="s">
        <v>22</v>
      </c>
      <c r="M137" s="265"/>
      <c r="N137" s="262" t="s">
        <v>639</v>
      </c>
      <c r="O137" s="297"/>
    </row>
    <row r="138" hidden="1">
      <c r="A138" s="260">
        <v>42676.0</v>
      </c>
      <c r="B138" s="261">
        <v>137.0</v>
      </c>
      <c r="C138" s="262"/>
      <c r="D138" s="262" t="s">
        <v>640</v>
      </c>
      <c r="E138" s="263"/>
      <c r="F138" s="261" t="s">
        <v>331</v>
      </c>
      <c r="G138" s="261" t="s">
        <v>435</v>
      </c>
      <c r="H138" s="261" t="s">
        <v>317</v>
      </c>
      <c r="I138" s="263" t="s">
        <v>358</v>
      </c>
      <c r="J138" s="261" t="s">
        <v>300</v>
      </c>
      <c r="K138" s="265"/>
      <c r="L138" s="261" t="s">
        <v>22</v>
      </c>
      <c r="M138" s="265"/>
      <c r="N138" s="262" t="s">
        <v>641</v>
      </c>
      <c r="O138" s="297"/>
    </row>
    <row r="139" hidden="1">
      <c r="A139" s="260">
        <v>42676.0</v>
      </c>
      <c r="B139" s="261">
        <v>138.0</v>
      </c>
      <c r="C139" s="262"/>
      <c r="D139" s="262" t="s">
        <v>642</v>
      </c>
      <c r="E139" s="263" t="s">
        <v>308</v>
      </c>
      <c r="F139" s="261" t="s">
        <v>643</v>
      </c>
      <c r="G139" s="261" t="s">
        <v>328</v>
      </c>
      <c r="H139" s="261" t="s">
        <v>298</v>
      </c>
      <c r="I139" s="263" t="s">
        <v>390</v>
      </c>
      <c r="J139" s="261" t="s">
        <v>300</v>
      </c>
      <c r="K139" s="265"/>
      <c r="L139" s="261" t="s">
        <v>633</v>
      </c>
      <c r="M139" s="265"/>
      <c r="N139" s="262" t="s">
        <v>644</v>
      </c>
      <c r="O139" s="298" t="s">
        <v>24</v>
      </c>
    </row>
    <row r="140" hidden="1">
      <c r="A140" s="260">
        <v>42676.0</v>
      </c>
      <c r="B140" s="267">
        <v>139.0</v>
      </c>
      <c r="C140" s="262"/>
      <c r="D140" s="262" t="s">
        <v>645</v>
      </c>
      <c r="E140" s="263" t="s">
        <v>297</v>
      </c>
      <c r="F140" s="261" t="s">
        <v>471</v>
      </c>
      <c r="G140" s="261" t="s">
        <v>462</v>
      </c>
      <c r="H140" s="261" t="s">
        <v>379</v>
      </c>
      <c r="I140" s="263" t="s">
        <v>390</v>
      </c>
      <c r="J140" s="261" t="s">
        <v>300</v>
      </c>
      <c r="K140" s="265"/>
      <c r="L140" s="261" t="s">
        <v>322</v>
      </c>
      <c r="M140" s="265"/>
      <c r="N140" s="262" t="s">
        <v>646</v>
      </c>
      <c r="O140" s="264"/>
    </row>
    <row r="141" hidden="1">
      <c r="A141" s="260">
        <v>42677.0</v>
      </c>
      <c r="B141" s="267">
        <v>140.0</v>
      </c>
      <c r="C141" s="262"/>
      <c r="D141" s="262" t="s">
        <v>647</v>
      </c>
      <c r="E141" s="263" t="s">
        <v>297</v>
      </c>
      <c r="F141" s="261" t="s">
        <v>331</v>
      </c>
      <c r="G141" s="261" t="s">
        <v>143</v>
      </c>
      <c r="H141" s="261" t="s">
        <v>420</v>
      </c>
      <c r="I141" s="263" t="s">
        <v>358</v>
      </c>
      <c r="J141" s="261" t="s">
        <v>300</v>
      </c>
      <c r="K141" s="261" t="s">
        <v>22</v>
      </c>
      <c r="L141" s="261"/>
      <c r="M141" s="261"/>
      <c r="N141" s="262" t="s">
        <v>648</v>
      </c>
      <c r="O141" s="297"/>
    </row>
    <row r="142" hidden="1">
      <c r="A142" s="299">
        <v>42678.0</v>
      </c>
      <c r="B142" s="261">
        <v>141.0</v>
      </c>
      <c r="C142" s="262"/>
      <c r="D142" s="262" t="s">
        <v>649</v>
      </c>
      <c r="E142" s="263" t="s">
        <v>297</v>
      </c>
      <c r="F142" s="261" t="s">
        <v>265</v>
      </c>
      <c r="G142" s="261" t="s">
        <v>425</v>
      </c>
      <c r="H142" s="261" t="s">
        <v>305</v>
      </c>
      <c r="I142" s="261" t="s">
        <v>390</v>
      </c>
      <c r="J142" s="261" t="s">
        <v>300</v>
      </c>
      <c r="K142" s="261"/>
      <c r="L142" s="261"/>
      <c r="M142" s="261"/>
      <c r="N142" s="269" t="s">
        <v>650</v>
      </c>
      <c r="O142" s="297"/>
    </row>
    <row r="143" hidden="1">
      <c r="A143" s="299">
        <v>42678.0</v>
      </c>
      <c r="B143" s="261">
        <v>142.0</v>
      </c>
      <c r="C143" s="262"/>
      <c r="D143" s="262" t="s">
        <v>651</v>
      </c>
      <c r="E143" s="263" t="s">
        <v>297</v>
      </c>
      <c r="F143" s="261" t="s">
        <v>265</v>
      </c>
      <c r="G143" s="261" t="s">
        <v>425</v>
      </c>
      <c r="H143" s="261" t="s">
        <v>305</v>
      </c>
      <c r="I143" s="261" t="s">
        <v>390</v>
      </c>
      <c r="J143" s="261" t="s">
        <v>300</v>
      </c>
      <c r="K143" s="261"/>
      <c r="L143" s="261"/>
      <c r="M143" s="261"/>
      <c r="N143" s="269" t="s">
        <v>652</v>
      </c>
      <c r="O143" s="300" t="str">
        <f>HYPERLINK("https://docs.google.com/spreadsheets/d/10qbSmpRmEkR8tFvq6y4NpZqAm5ouWlLQNlWVdueitoI/edit#gid=116","EO")</f>
        <v>EO</v>
      </c>
    </row>
    <row r="144" hidden="1">
      <c r="A144" s="299">
        <v>42678.0</v>
      </c>
      <c r="B144" s="261">
        <v>143.0</v>
      </c>
      <c r="C144" s="262"/>
      <c r="D144" s="262" t="s">
        <v>653</v>
      </c>
      <c r="E144" s="263" t="s">
        <v>297</v>
      </c>
      <c r="F144" s="261" t="s">
        <v>265</v>
      </c>
      <c r="G144" s="261" t="s">
        <v>425</v>
      </c>
      <c r="H144" s="261" t="s">
        <v>305</v>
      </c>
      <c r="I144" s="261" t="s">
        <v>390</v>
      </c>
      <c r="J144" s="261" t="s">
        <v>300</v>
      </c>
      <c r="K144" s="261"/>
      <c r="L144" s="261"/>
      <c r="M144" s="261"/>
      <c r="N144" s="269" t="s">
        <v>654</v>
      </c>
      <c r="O144" s="266"/>
    </row>
    <row r="145" hidden="1">
      <c r="A145" s="299">
        <v>42678.0</v>
      </c>
      <c r="B145" s="267">
        <v>144.0</v>
      </c>
      <c r="C145" s="262"/>
      <c r="D145" s="262" t="s">
        <v>655</v>
      </c>
      <c r="E145" s="263" t="s">
        <v>297</v>
      </c>
      <c r="F145" s="261" t="s">
        <v>265</v>
      </c>
      <c r="G145" s="261" t="s">
        <v>425</v>
      </c>
      <c r="H145" s="261" t="s">
        <v>305</v>
      </c>
      <c r="I145" s="261" t="s">
        <v>390</v>
      </c>
      <c r="J145" s="261" t="s">
        <v>300</v>
      </c>
      <c r="K145" s="261"/>
      <c r="L145" s="261"/>
      <c r="M145" s="261"/>
      <c r="N145" s="269" t="s">
        <v>656</v>
      </c>
      <c r="O145" s="266"/>
    </row>
    <row r="146" hidden="1">
      <c r="A146" s="299">
        <v>42678.0</v>
      </c>
      <c r="B146" s="267">
        <v>145.0</v>
      </c>
      <c r="C146" s="262"/>
      <c r="D146" s="262" t="s">
        <v>657</v>
      </c>
      <c r="E146" s="263" t="s">
        <v>297</v>
      </c>
      <c r="F146" s="261" t="s">
        <v>265</v>
      </c>
      <c r="G146" s="261" t="s">
        <v>425</v>
      </c>
      <c r="H146" s="261" t="s">
        <v>305</v>
      </c>
      <c r="I146" s="261" t="s">
        <v>390</v>
      </c>
      <c r="J146" s="261" t="s">
        <v>300</v>
      </c>
      <c r="K146" s="261"/>
      <c r="L146" s="261"/>
      <c r="M146" s="261"/>
      <c r="N146" s="269" t="s">
        <v>652</v>
      </c>
      <c r="O146" s="264"/>
    </row>
    <row r="147" ht="18.75" hidden="1" customHeight="1">
      <c r="A147" s="299">
        <v>42678.0</v>
      </c>
      <c r="B147" s="261">
        <v>146.0</v>
      </c>
      <c r="C147" s="262"/>
      <c r="D147" s="262" t="s">
        <v>658</v>
      </c>
      <c r="E147" s="263" t="s">
        <v>297</v>
      </c>
      <c r="F147" s="261" t="s">
        <v>265</v>
      </c>
      <c r="G147" s="261" t="s">
        <v>425</v>
      </c>
      <c r="H147" s="261" t="s">
        <v>305</v>
      </c>
      <c r="I147" s="261" t="s">
        <v>390</v>
      </c>
      <c r="J147" s="261" t="s">
        <v>300</v>
      </c>
      <c r="K147" s="261"/>
      <c r="L147" s="261"/>
      <c r="M147" s="261"/>
      <c r="N147" s="269" t="s">
        <v>652</v>
      </c>
      <c r="O147" s="264"/>
    </row>
    <row r="148" ht="18.75" hidden="1" customHeight="1">
      <c r="A148" s="260">
        <v>42681.0</v>
      </c>
      <c r="B148" s="261">
        <v>147.0</v>
      </c>
      <c r="C148" s="262"/>
      <c r="D148" s="262" t="s">
        <v>659</v>
      </c>
      <c r="E148" s="263" t="s">
        <v>308</v>
      </c>
      <c r="F148" s="261" t="s">
        <v>331</v>
      </c>
      <c r="G148" s="261" t="s">
        <v>384</v>
      </c>
      <c r="H148" s="261" t="s">
        <v>298</v>
      </c>
      <c r="I148" s="270"/>
      <c r="J148" s="261" t="s">
        <v>300</v>
      </c>
      <c r="K148" s="261"/>
      <c r="L148" s="261" t="s">
        <v>37</v>
      </c>
      <c r="M148" s="261"/>
      <c r="N148" s="262" t="s">
        <v>660</v>
      </c>
      <c r="O148" s="262"/>
    </row>
    <row r="149" ht="18.75" hidden="1" customHeight="1">
      <c r="A149" s="260">
        <v>42681.0</v>
      </c>
      <c r="B149" s="261">
        <v>148.0</v>
      </c>
      <c r="C149" s="262"/>
      <c r="D149" s="262" t="s">
        <v>661</v>
      </c>
      <c r="E149" s="263"/>
      <c r="F149" s="261" t="s">
        <v>331</v>
      </c>
      <c r="G149" s="261" t="s">
        <v>379</v>
      </c>
      <c r="H149" s="261" t="s">
        <v>317</v>
      </c>
      <c r="I149" s="263" t="s">
        <v>451</v>
      </c>
      <c r="J149" s="261" t="s">
        <v>300</v>
      </c>
      <c r="K149" s="261"/>
      <c r="L149" s="261"/>
      <c r="M149" s="261"/>
      <c r="N149" s="262" t="s">
        <v>662</v>
      </c>
      <c r="O149" s="264"/>
    </row>
    <row r="150" ht="18.75" hidden="1" customHeight="1">
      <c r="A150" s="260">
        <v>42681.0</v>
      </c>
      <c r="B150" s="267">
        <v>149.0</v>
      </c>
      <c r="C150" s="262"/>
      <c r="D150" s="262" t="s">
        <v>663</v>
      </c>
      <c r="E150" s="263" t="s">
        <v>297</v>
      </c>
      <c r="F150" s="261" t="s">
        <v>265</v>
      </c>
      <c r="G150" s="261" t="s">
        <v>379</v>
      </c>
      <c r="H150" s="261" t="s">
        <v>305</v>
      </c>
      <c r="I150" s="263" t="s">
        <v>451</v>
      </c>
      <c r="J150" s="261" t="s">
        <v>300</v>
      </c>
      <c r="K150" s="261"/>
      <c r="L150" s="261"/>
      <c r="M150" s="261"/>
      <c r="N150" s="262" t="s">
        <v>664</v>
      </c>
      <c r="O150" s="301" t="str">
        <f>HYPERLINK("https://docs.google.com/a/myvest.com/spreadsheets/d/1-jks0SuDH69yAAHzb63Hs5YIUJvYkashfkA6_RbJBRA/edit?usp=sharing","EO")</f>
        <v>EO</v>
      </c>
    </row>
    <row r="151" ht="18.75" hidden="1" customHeight="1">
      <c r="A151" s="260">
        <v>42683.0</v>
      </c>
      <c r="B151" s="267">
        <v>150.0</v>
      </c>
      <c r="C151" s="262"/>
      <c r="D151" s="262" t="s">
        <v>665</v>
      </c>
      <c r="E151" s="263"/>
      <c r="F151" s="261" t="s">
        <v>331</v>
      </c>
      <c r="G151" s="261" t="s">
        <v>483</v>
      </c>
      <c r="H151" s="261" t="s">
        <v>483</v>
      </c>
      <c r="I151" s="263" t="s">
        <v>358</v>
      </c>
      <c r="J151" s="261" t="s">
        <v>300</v>
      </c>
      <c r="K151" s="261" t="s">
        <v>666</v>
      </c>
      <c r="L151" s="261"/>
      <c r="M151" s="261"/>
      <c r="N151" s="262" t="s">
        <v>667</v>
      </c>
      <c r="O151" s="262"/>
    </row>
    <row r="152" ht="18.75" hidden="1" customHeight="1">
      <c r="A152" s="260">
        <v>42684.0</v>
      </c>
      <c r="B152" s="261">
        <v>151.0</v>
      </c>
      <c r="C152" s="262"/>
      <c r="D152" s="262" t="s">
        <v>668</v>
      </c>
      <c r="E152" s="263" t="s">
        <v>297</v>
      </c>
      <c r="F152" s="261" t="s">
        <v>331</v>
      </c>
      <c r="G152" s="261" t="s">
        <v>143</v>
      </c>
      <c r="H152" s="261" t="s">
        <v>328</v>
      </c>
      <c r="I152" s="263" t="s">
        <v>267</v>
      </c>
      <c r="J152" s="261" t="s">
        <v>354</v>
      </c>
      <c r="K152" s="261" t="s">
        <v>22</v>
      </c>
      <c r="L152" s="261"/>
      <c r="M152" s="261"/>
      <c r="N152" s="262" t="s">
        <v>669</v>
      </c>
      <c r="O152" s="297"/>
    </row>
    <row r="153" ht="18.75" hidden="1" customHeight="1">
      <c r="A153" s="260">
        <v>42689.0</v>
      </c>
      <c r="B153" s="261">
        <v>152.0</v>
      </c>
      <c r="C153" s="262"/>
      <c r="D153" s="262" t="s">
        <v>670</v>
      </c>
      <c r="E153" s="263" t="s">
        <v>308</v>
      </c>
      <c r="F153" s="261" t="s">
        <v>331</v>
      </c>
      <c r="G153" s="261" t="s">
        <v>379</v>
      </c>
      <c r="H153" s="261" t="s">
        <v>298</v>
      </c>
      <c r="I153" s="263" t="s">
        <v>358</v>
      </c>
      <c r="J153" s="261" t="s">
        <v>300</v>
      </c>
      <c r="K153" s="261"/>
      <c r="L153" s="302" t="s">
        <v>62</v>
      </c>
      <c r="M153" s="261"/>
      <c r="N153" s="262" t="s">
        <v>671</v>
      </c>
      <c r="O153" s="262"/>
    </row>
    <row r="154" ht="18.75" hidden="1" customHeight="1">
      <c r="A154" s="260">
        <v>42690.0</v>
      </c>
      <c r="B154" s="261">
        <v>153.0</v>
      </c>
      <c r="C154" s="262" t="s">
        <v>672</v>
      </c>
      <c r="D154" s="262" t="s">
        <v>673</v>
      </c>
      <c r="E154" s="263" t="s">
        <v>308</v>
      </c>
      <c r="F154" s="261" t="s">
        <v>331</v>
      </c>
      <c r="G154" s="261" t="s">
        <v>435</v>
      </c>
      <c r="H154" s="261" t="s">
        <v>298</v>
      </c>
      <c r="I154" s="263" t="s">
        <v>299</v>
      </c>
      <c r="J154" s="261" t="s">
        <v>595</v>
      </c>
      <c r="K154" s="261">
        <v>12.0</v>
      </c>
      <c r="L154" s="261"/>
      <c r="M154" s="261"/>
      <c r="N154" s="262" t="s">
        <v>674</v>
      </c>
      <c r="O154" s="303"/>
    </row>
    <row r="155" ht="18.75" hidden="1" customHeight="1">
      <c r="A155" s="304">
        <v>42690.0</v>
      </c>
      <c r="B155" s="267">
        <v>154.0</v>
      </c>
      <c r="C155" s="305"/>
      <c r="D155" s="305" t="s">
        <v>675</v>
      </c>
      <c r="E155" s="306" t="s">
        <v>308</v>
      </c>
      <c r="F155" s="307" t="s">
        <v>265</v>
      </c>
      <c r="G155" s="307" t="s">
        <v>435</v>
      </c>
      <c r="H155" s="307" t="s">
        <v>435</v>
      </c>
      <c r="I155" s="306" t="s">
        <v>299</v>
      </c>
      <c r="J155" s="308" t="s">
        <v>354</v>
      </c>
      <c r="K155" s="297"/>
      <c r="L155" s="297"/>
      <c r="M155" s="297"/>
      <c r="N155" s="297"/>
      <c r="O155" s="264"/>
    </row>
    <row r="156" ht="18.75" hidden="1" customHeight="1">
      <c r="A156" s="304">
        <v>42690.0</v>
      </c>
      <c r="B156" s="267">
        <v>155.0</v>
      </c>
      <c r="C156" s="305"/>
      <c r="D156" s="305" t="s">
        <v>676</v>
      </c>
      <c r="E156" s="306" t="s">
        <v>308</v>
      </c>
      <c r="F156" s="307" t="s">
        <v>265</v>
      </c>
      <c r="G156" s="307" t="s">
        <v>435</v>
      </c>
      <c r="H156" s="307" t="s">
        <v>435</v>
      </c>
      <c r="I156" s="306" t="s">
        <v>299</v>
      </c>
      <c r="J156" s="308" t="s">
        <v>354</v>
      </c>
      <c r="K156" s="297"/>
      <c r="L156" s="297"/>
      <c r="M156" s="297"/>
      <c r="N156" s="297"/>
      <c r="O156" s="264"/>
    </row>
    <row r="157" ht="18.75" hidden="1" customHeight="1">
      <c r="A157" s="260">
        <v>42690.0</v>
      </c>
      <c r="B157" s="261">
        <v>156.0</v>
      </c>
      <c r="C157" s="262"/>
      <c r="D157" s="262" t="s">
        <v>677</v>
      </c>
      <c r="E157" s="263" t="s">
        <v>308</v>
      </c>
      <c r="F157" s="261" t="s">
        <v>331</v>
      </c>
      <c r="G157" s="261" t="s">
        <v>435</v>
      </c>
      <c r="H157" s="261" t="s">
        <v>435</v>
      </c>
      <c r="I157" s="263" t="s">
        <v>299</v>
      </c>
      <c r="J157" s="261" t="s">
        <v>300</v>
      </c>
      <c r="K157" s="261"/>
      <c r="L157" s="261"/>
      <c r="M157" s="261"/>
      <c r="N157" s="262" t="s">
        <v>678</v>
      </c>
      <c r="O157" s="266"/>
    </row>
    <row r="158" hidden="1">
      <c r="A158" s="260">
        <v>42690.0</v>
      </c>
      <c r="B158" s="261">
        <v>157.0</v>
      </c>
      <c r="C158" s="262"/>
      <c r="D158" s="262" t="s">
        <v>679</v>
      </c>
      <c r="E158" s="263" t="s">
        <v>308</v>
      </c>
      <c r="F158" s="261" t="s">
        <v>331</v>
      </c>
      <c r="G158" s="261" t="s">
        <v>435</v>
      </c>
      <c r="H158" s="261" t="s">
        <v>435</v>
      </c>
      <c r="I158" s="263" t="s">
        <v>299</v>
      </c>
      <c r="J158" s="261" t="s">
        <v>300</v>
      </c>
      <c r="K158" s="261"/>
      <c r="L158" s="261"/>
      <c r="M158" s="261"/>
      <c r="N158" s="262" t="s">
        <v>680</v>
      </c>
      <c r="O158" s="303" t="str">
        <f>HYPERLINK(" https://docs.google.com/document/d/1gsbK9z71UhgAzN8BpA5XewkPabdnTfOIwaaEAAAkfGc/edit","PRD")</f>
        <v>PRD</v>
      </c>
    </row>
    <row r="159" hidden="1">
      <c r="A159" s="260">
        <v>42690.0</v>
      </c>
      <c r="B159" s="261">
        <v>158.0</v>
      </c>
      <c r="C159" s="262"/>
      <c r="D159" s="262" t="s">
        <v>681</v>
      </c>
      <c r="E159" s="263" t="s">
        <v>308</v>
      </c>
      <c r="F159" s="261" t="s">
        <v>331</v>
      </c>
      <c r="G159" s="261" t="s">
        <v>435</v>
      </c>
      <c r="H159" s="261" t="s">
        <v>435</v>
      </c>
      <c r="I159" s="263" t="s">
        <v>299</v>
      </c>
      <c r="J159" s="261" t="s">
        <v>300</v>
      </c>
      <c r="K159" s="261"/>
      <c r="L159" s="261"/>
      <c r="M159" s="261"/>
      <c r="N159" s="262" t="s">
        <v>682</v>
      </c>
      <c r="O159" s="264"/>
    </row>
    <row r="160" ht="18.75" hidden="1" customHeight="1">
      <c r="A160" s="260">
        <v>42690.0</v>
      </c>
      <c r="B160" s="267">
        <v>159.0</v>
      </c>
      <c r="C160" s="262"/>
      <c r="D160" s="262" t="s">
        <v>683</v>
      </c>
      <c r="E160" s="263"/>
      <c r="F160" s="261" t="s">
        <v>331</v>
      </c>
      <c r="G160" s="261" t="s">
        <v>379</v>
      </c>
      <c r="H160" s="261" t="s">
        <v>317</v>
      </c>
      <c r="I160" s="263"/>
      <c r="J160" s="261" t="s">
        <v>300</v>
      </c>
      <c r="K160" s="261"/>
      <c r="L160" s="261"/>
      <c r="M160" s="261"/>
      <c r="N160" s="262" t="s">
        <v>684</v>
      </c>
      <c r="O160" s="264"/>
    </row>
    <row r="161" ht="18.75" hidden="1" customHeight="1">
      <c r="A161" s="260">
        <v>42690.0</v>
      </c>
      <c r="B161" s="267">
        <v>160.0</v>
      </c>
      <c r="C161" s="262"/>
      <c r="D161" s="262" t="s">
        <v>685</v>
      </c>
      <c r="E161" s="263" t="s">
        <v>308</v>
      </c>
      <c r="F161" s="261" t="s">
        <v>265</v>
      </c>
      <c r="G161" s="261" t="s">
        <v>305</v>
      </c>
      <c r="H161" s="261" t="s">
        <v>298</v>
      </c>
      <c r="I161" s="263" t="s">
        <v>299</v>
      </c>
      <c r="J161" s="261" t="s">
        <v>300</v>
      </c>
      <c r="K161" s="265"/>
      <c r="L161" s="261" t="s">
        <v>506</v>
      </c>
      <c r="M161" s="265"/>
      <c r="N161" s="262" t="s">
        <v>686</v>
      </c>
      <c r="O161" s="264"/>
    </row>
    <row r="162" ht="18.75" hidden="1" customHeight="1">
      <c r="A162" s="260">
        <v>42690.0</v>
      </c>
      <c r="B162" s="261">
        <v>161.0</v>
      </c>
      <c r="C162" s="262"/>
      <c r="D162" s="262" t="s">
        <v>676</v>
      </c>
      <c r="E162" s="263" t="s">
        <v>308</v>
      </c>
      <c r="F162" s="261" t="s">
        <v>265</v>
      </c>
      <c r="G162" s="261" t="s">
        <v>435</v>
      </c>
      <c r="H162" s="261" t="s">
        <v>435</v>
      </c>
      <c r="I162" s="263" t="s">
        <v>299</v>
      </c>
      <c r="J162" s="261" t="s">
        <v>300</v>
      </c>
      <c r="K162" s="261"/>
      <c r="L162" s="261"/>
      <c r="M162" s="261"/>
      <c r="N162" s="262" t="s">
        <v>680</v>
      </c>
      <c r="O162" s="264"/>
    </row>
    <row r="163" ht="18.75" hidden="1" customHeight="1">
      <c r="A163" s="260">
        <v>42690.0</v>
      </c>
      <c r="B163" s="261">
        <v>162.0</v>
      </c>
      <c r="C163" s="262"/>
      <c r="D163" s="262" t="s">
        <v>675</v>
      </c>
      <c r="E163" s="263" t="s">
        <v>308</v>
      </c>
      <c r="F163" s="261" t="s">
        <v>265</v>
      </c>
      <c r="G163" s="261" t="s">
        <v>435</v>
      </c>
      <c r="H163" s="261" t="s">
        <v>435</v>
      </c>
      <c r="I163" s="263" t="s">
        <v>299</v>
      </c>
      <c r="J163" s="261" t="s">
        <v>300</v>
      </c>
      <c r="K163" s="261"/>
      <c r="L163" s="261"/>
      <c r="M163" s="261"/>
      <c r="N163" s="262" t="s">
        <v>680</v>
      </c>
      <c r="O163" s="264"/>
    </row>
    <row r="164" ht="18.75" hidden="1" customHeight="1">
      <c r="A164" s="260">
        <v>42691.0</v>
      </c>
      <c r="B164" s="261">
        <v>163.0</v>
      </c>
      <c r="C164" s="262"/>
      <c r="D164" s="262" t="s">
        <v>687</v>
      </c>
      <c r="E164" s="263" t="s">
        <v>297</v>
      </c>
      <c r="F164" s="261" t="s">
        <v>331</v>
      </c>
      <c r="G164" s="261" t="s">
        <v>328</v>
      </c>
      <c r="H164" s="261" t="s">
        <v>298</v>
      </c>
      <c r="I164" s="263" t="s">
        <v>358</v>
      </c>
      <c r="J164" s="261" t="s">
        <v>300</v>
      </c>
      <c r="K164" s="265"/>
      <c r="L164" s="261"/>
      <c r="M164" s="265"/>
      <c r="N164" s="262" t="s">
        <v>688</v>
      </c>
      <c r="O164" s="264"/>
    </row>
    <row r="165" ht="18.75" hidden="1" customHeight="1">
      <c r="A165" s="260">
        <v>42691.0</v>
      </c>
      <c r="B165" s="267">
        <v>164.0</v>
      </c>
      <c r="C165" s="262"/>
      <c r="D165" s="262" t="s">
        <v>689</v>
      </c>
      <c r="E165" s="263" t="s">
        <v>297</v>
      </c>
      <c r="F165" s="261" t="s">
        <v>331</v>
      </c>
      <c r="G165" s="261" t="s">
        <v>328</v>
      </c>
      <c r="H165" s="261" t="s">
        <v>298</v>
      </c>
      <c r="I165" s="263" t="s">
        <v>390</v>
      </c>
      <c r="J165" s="261" t="s">
        <v>300</v>
      </c>
      <c r="K165" s="265"/>
      <c r="L165" s="261"/>
      <c r="M165" s="265"/>
      <c r="N165" s="262" t="s">
        <v>690</v>
      </c>
      <c r="O165" s="266"/>
    </row>
    <row r="166" ht="18.75" hidden="1" customHeight="1">
      <c r="A166" s="260">
        <v>42691.0</v>
      </c>
      <c r="B166" s="267">
        <v>165.0</v>
      </c>
      <c r="C166" s="262"/>
      <c r="D166" s="262" t="s">
        <v>198</v>
      </c>
      <c r="E166" s="263" t="s">
        <v>297</v>
      </c>
      <c r="F166" s="261" t="s">
        <v>331</v>
      </c>
      <c r="G166" s="261" t="s">
        <v>328</v>
      </c>
      <c r="H166" s="261" t="s">
        <v>298</v>
      </c>
      <c r="I166" s="263" t="s">
        <v>358</v>
      </c>
      <c r="J166" s="261" t="s">
        <v>300</v>
      </c>
      <c r="K166" s="265"/>
      <c r="L166" s="261"/>
      <c r="M166" s="265"/>
      <c r="N166" s="262" t="s">
        <v>691</v>
      </c>
      <c r="O166" s="264"/>
    </row>
    <row r="167" ht="18.75" hidden="1" customHeight="1">
      <c r="A167" s="260">
        <v>42691.0</v>
      </c>
      <c r="B167" s="261">
        <v>166.0</v>
      </c>
      <c r="C167" s="296"/>
      <c r="D167" s="296" t="s">
        <v>692</v>
      </c>
      <c r="E167" s="263" t="s">
        <v>297</v>
      </c>
      <c r="F167" s="261" t="s">
        <v>331</v>
      </c>
      <c r="G167" s="261" t="s">
        <v>328</v>
      </c>
      <c r="H167" s="261" t="s">
        <v>298</v>
      </c>
      <c r="I167" s="263" t="s">
        <v>390</v>
      </c>
      <c r="J167" s="261" t="s">
        <v>300</v>
      </c>
      <c r="K167" s="261"/>
      <c r="L167" s="261"/>
      <c r="M167" s="261"/>
      <c r="N167" s="262" t="s">
        <v>693</v>
      </c>
      <c r="O167" s="262"/>
    </row>
    <row r="168" hidden="1">
      <c r="A168" s="309">
        <v>42692.0</v>
      </c>
      <c r="B168" s="261">
        <v>167.0</v>
      </c>
      <c r="C168" s="310"/>
      <c r="D168" s="310" t="s">
        <v>694</v>
      </c>
      <c r="E168" s="311" t="s">
        <v>297</v>
      </c>
      <c r="F168" s="312" t="s">
        <v>331</v>
      </c>
      <c r="G168" s="312" t="s">
        <v>462</v>
      </c>
      <c r="H168" s="313" t="s">
        <v>399</v>
      </c>
      <c r="I168" s="311" t="s">
        <v>695</v>
      </c>
      <c r="J168" s="313" t="s">
        <v>300</v>
      </c>
      <c r="K168" s="297"/>
      <c r="L168" s="297"/>
      <c r="M168" s="297"/>
      <c r="N168" s="310" t="s">
        <v>696</v>
      </c>
      <c r="O168" s="266"/>
    </row>
    <row r="169" hidden="1">
      <c r="A169" s="260">
        <v>42692.0</v>
      </c>
      <c r="B169" s="261">
        <v>168.0</v>
      </c>
      <c r="C169" s="262"/>
      <c r="D169" s="262" t="s">
        <v>694</v>
      </c>
      <c r="E169" s="263" t="s">
        <v>297</v>
      </c>
      <c r="F169" s="261" t="s">
        <v>331</v>
      </c>
      <c r="G169" s="261" t="s">
        <v>462</v>
      </c>
      <c r="H169" s="261" t="s">
        <v>399</v>
      </c>
      <c r="I169" s="263" t="s">
        <v>695</v>
      </c>
      <c r="J169" s="261" t="s">
        <v>300</v>
      </c>
      <c r="K169" s="261"/>
      <c r="L169" s="261"/>
      <c r="M169" s="261"/>
      <c r="N169" s="262" t="s">
        <v>697</v>
      </c>
      <c r="O169" s="262"/>
    </row>
    <row r="170" hidden="1">
      <c r="A170" s="314">
        <v>42695.0</v>
      </c>
      <c r="B170" s="267">
        <v>169.0</v>
      </c>
      <c r="C170" s="310"/>
      <c r="D170" s="310" t="s">
        <v>698</v>
      </c>
      <c r="E170" s="297"/>
      <c r="F170" s="310" t="s">
        <v>331</v>
      </c>
      <c r="G170" s="310" t="s">
        <v>425</v>
      </c>
      <c r="H170" s="310" t="s">
        <v>328</v>
      </c>
      <c r="I170" s="310" t="s">
        <v>390</v>
      </c>
      <c r="J170" s="313" t="s">
        <v>300</v>
      </c>
      <c r="K170" s="297"/>
      <c r="L170" s="297"/>
      <c r="M170" s="297"/>
      <c r="N170" s="310" t="s">
        <v>699</v>
      </c>
      <c r="O170" s="266"/>
    </row>
    <row r="171" hidden="1">
      <c r="A171" s="262">
        <v>42695.0</v>
      </c>
      <c r="B171" s="267">
        <v>170.0</v>
      </c>
      <c r="C171" s="262"/>
      <c r="D171" s="262" t="s">
        <v>698</v>
      </c>
      <c r="E171" s="262"/>
      <c r="F171" s="262" t="s">
        <v>331</v>
      </c>
      <c r="G171" s="262" t="s">
        <v>425</v>
      </c>
      <c r="H171" s="262" t="s">
        <v>328</v>
      </c>
      <c r="I171" s="262" t="s">
        <v>390</v>
      </c>
      <c r="J171" s="261" t="s">
        <v>300</v>
      </c>
      <c r="K171" s="262"/>
      <c r="L171" s="262"/>
      <c r="M171" s="262"/>
      <c r="N171" s="262" t="s">
        <v>700</v>
      </c>
      <c r="O171" s="262"/>
    </row>
    <row r="172" hidden="1">
      <c r="A172" s="260">
        <v>42695.0</v>
      </c>
      <c r="B172" s="261">
        <v>171.0</v>
      </c>
      <c r="C172" s="262"/>
      <c r="D172" s="262" t="s">
        <v>701</v>
      </c>
      <c r="E172" s="262" t="s">
        <v>308</v>
      </c>
      <c r="F172" s="262" t="s">
        <v>265</v>
      </c>
      <c r="G172" s="262" t="s">
        <v>462</v>
      </c>
      <c r="H172" s="262" t="s">
        <v>305</v>
      </c>
      <c r="I172" s="262" t="s">
        <v>695</v>
      </c>
      <c r="J172" s="261" t="s">
        <v>300</v>
      </c>
      <c r="K172" s="262"/>
      <c r="L172" s="262"/>
      <c r="M172" s="262"/>
      <c r="N172" s="262" t="s">
        <v>702</v>
      </c>
      <c r="O172" s="262"/>
    </row>
    <row r="173" hidden="1">
      <c r="A173" s="309">
        <v>42695.0</v>
      </c>
      <c r="B173" s="261">
        <v>172.0</v>
      </c>
      <c r="C173" s="310"/>
      <c r="D173" s="310" t="s">
        <v>701</v>
      </c>
      <c r="E173" s="310" t="s">
        <v>308</v>
      </c>
      <c r="F173" s="310" t="s">
        <v>265</v>
      </c>
      <c r="G173" s="310" t="s">
        <v>462</v>
      </c>
      <c r="H173" s="310" t="s">
        <v>305</v>
      </c>
      <c r="I173" s="310" t="s">
        <v>695</v>
      </c>
      <c r="J173" s="313" t="s">
        <v>300</v>
      </c>
      <c r="K173" s="297"/>
      <c r="L173" s="297"/>
      <c r="M173" s="297"/>
      <c r="N173" s="310" t="s">
        <v>702</v>
      </c>
      <c r="O173" s="264"/>
    </row>
    <row r="174" hidden="1">
      <c r="A174" s="315">
        <v>42695.0</v>
      </c>
      <c r="B174" s="261">
        <v>173.0</v>
      </c>
      <c r="C174" s="316"/>
      <c r="D174" s="316" t="s">
        <v>703</v>
      </c>
      <c r="E174" s="317"/>
      <c r="F174" s="317"/>
      <c r="G174" s="316" t="s">
        <v>425</v>
      </c>
      <c r="H174" s="316" t="s">
        <v>298</v>
      </c>
      <c r="I174" s="316" t="s">
        <v>390</v>
      </c>
      <c r="J174" s="318" t="s">
        <v>300</v>
      </c>
      <c r="K174" s="319"/>
      <c r="L174" s="319"/>
      <c r="M174" s="319"/>
      <c r="N174" s="319"/>
      <c r="O174" s="320"/>
    </row>
    <row r="175" hidden="1">
      <c r="A175" s="260">
        <v>42696.0</v>
      </c>
      <c r="B175" s="267">
        <v>174.0</v>
      </c>
      <c r="C175" s="262"/>
      <c r="D175" s="262" t="s">
        <v>704</v>
      </c>
      <c r="E175" s="263" t="s">
        <v>308</v>
      </c>
      <c r="F175" s="261" t="s">
        <v>331</v>
      </c>
      <c r="G175" s="261" t="s">
        <v>328</v>
      </c>
      <c r="H175" s="261" t="s">
        <v>298</v>
      </c>
      <c r="I175" s="270"/>
      <c r="J175" s="261" t="s">
        <v>300</v>
      </c>
      <c r="K175" s="261"/>
      <c r="L175" s="261"/>
      <c r="M175" s="261"/>
      <c r="N175" s="262" t="s">
        <v>705</v>
      </c>
      <c r="O175" s="264"/>
    </row>
    <row r="176" hidden="1">
      <c r="A176" s="260">
        <v>42703.0</v>
      </c>
      <c r="B176" s="267">
        <v>175.0</v>
      </c>
      <c r="C176" s="268"/>
      <c r="D176" s="268" t="str">
        <f>#REF!</f>
        <v>#REF!</v>
      </c>
      <c r="E176" s="263" t="s">
        <v>297</v>
      </c>
      <c r="F176" s="261" t="s">
        <v>331</v>
      </c>
      <c r="G176" s="261" t="s">
        <v>298</v>
      </c>
      <c r="H176" s="261" t="s">
        <v>298</v>
      </c>
      <c r="I176" s="261" t="s">
        <v>299</v>
      </c>
      <c r="J176" s="261" t="s">
        <v>300</v>
      </c>
      <c r="K176" s="261"/>
      <c r="L176" s="261"/>
      <c r="M176" s="261"/>
      <c r="N176" s="269" t="s">
        <v>706</v>
      </c>
      <c r="O176" s="266"/>
    </row>
    <row r="177" ht="18.75" hidden="1" customHeight="1">
      <c r="A177" s="321">
        <v>42703.0</v>
      </c>
      <c r="B177" s="261">
        <v>176.0</v>
      </c>
      <c r="C177" s="264"/>
      <c r="D177" s="264" t="s">
        <v>707</v>
      </c>
      <c r="E177" s="286"/>
      <c r="F177" s="265" t="s">
        <v>265</v>
      </c>
      <c r="G177" s="265" t="s">
        <v>298</v>
      </c>
      <c r="H177" s="265" t="s">
        <v>425</v>
      </c>
      <c r="I177" s="270" t="s">
        <v>390</v>
      </c>
      <c r="J177" s="261" t="s">
        <v>300</v>
      </c>
      <c r="K177" s="297"/>
      <c r="L177" s="297"/>
      <c r="M177" s="297"/>
      <c r="N177" s="297"/>
      <c r="O177" s="264"/>
    </row>
    <row r="178" hidden="1">
      <c r="A178" s="260">
        <v>42704.0</v>
      </c>
      <c r="B178" s="261">
        <v>177.0</v>
      </c>
      <c r="C178" s="262"/>
      <c r="D178" s="262" t="s">
        <v>708</v>
      </c>
      <c r="E178" s="263" t="s">
        <v>297</v>
      </c>
      <c r="F178" s="261" t="s">
        <v>325</v>
      </c>
      <c r="G178" s="261" t="s">
        <v>298</v>
      </c>
      <c r="H178" s="261" t="s">
        <v>298</v>
      </c>
      <c r="I178" s="270"/>
      <c r="J178" s="261" t="s">
        <v>300</v>
      </c>
      <c r="K178" s="261"/>
      <c r="L178" s="261"/>
      <c r="M178" s="261"/>
      <c r="N178" s="262" t="s">
        <v>709</v>
      </c>
      <c r="O178" s="266"/>
    </row>
    <row r="179" hidden="1">
      <c r="A179" s="322">
        <v>42706.0</v>
      </c>
      <c r="B179" s="261">
        <v>178.0</v>
      </c>
      <c r="C179" s="310"/>
      <c r="D179" s="310" t="s">
        <v>710</v>
      </c>
      <c r="E179" s="310" t="s">
        <v>308</v>
      </c>
      <c r="F179" s="310" t="s">
        <v>331</v>
      </c>
      <c r="G179" s="310" t="s">
        <v>435</v>
      </c>
      <c r="H179" s="310" t="s">
        <v>298</v>
      </c>
      <c r="I179" s="310" t="s">
        <v>299</v>
      </c>
      <c r="J179" s="313" t="s">
        <v>300</v>
      </c>
      <c r="K179" s="297"/>
      <c r="L179" s="297"/>
      <c r="M179" s="297"/>
      <c r="N179" s="310" t="s">
        <v>711</v>
      </c>
      <c r="O179" s="301" t="str">
        <f>HYPERLINK("https://docs.google.com/spreadsheets/d/10JhUifLcZMyQWFkdcxayuQkdI0qbzPuzC3QyGmg9wBo/edit#gid=0","EO")</f>
        <v>EO</v>
      </c>
    </row>
    <row r="180" hidden="1">
      <c r="A180" s="322">
        <v>42709.0</v>
      </c>
      <c r="B180" s="267">
        <v>179.0</v>
      </c>
      <c r="C180" s="323"/>
      <c r="D180" s="323" t="s">
        <v>712</v>
      </c>
      <c r="E180" s="310" t="s">
        <v>308</v>
      </c>
      <c r="F180" s="310" t="s">
        <v>331</v>
      </c>
      <c r="G180" s="310" t="s">
        <v>450</v>
      </c>
      <c r="H180" s="297"/>
      <c r="I180" s="310" t="s">
        <v>451</v>
      </c>
      <c r="J180" s="313" t="s">
        <v>300</v>
      </c>
      <c r="K180" s="297"/>
      <c r="L180" s="297"/>
      <c r="M180" s="297"/>
      <c r="N180" s="323" t="s">
        <v>713</v>
      </c>
      <c r="O180" s="301" t="str">
        <f>HYPERLINK("https://docs.google.com/a/myvest.com/spreadsheets/d/1EhzKgJ1WVn7FGmmgkOu2jJn6euCrGKYxK8SxFm6LvIE/edit?usp=sharing","EO")</f>
        <v>EO</v>
      </c>
    </row>
    <row r="181" hidden="1">
      <c r="A181" s="322">
        <v>42710.0</v>
      </c>
      <c r="B181" s="267">
        <v>180.0</v>
      </c>
      <c r="C181" s="310"/>
      <c r="D181" s="310" t="s">
        <v>714</v>
      </c>
      <c r="E181" s="310" t="s">
        <v>308</v>
      </c>
      <c r="F181" s="310" t="s">
        <v>265</v>
      </c>
      <c r="G181" s="310" t="s">
        <v>450</v>
      </c>
      <c r="H181" s="297"/>
      <c r="I181" s="310" t="s">
        <v>451</v>
      </c>
      <c r="J181" s="313" t="s">
        <v>300</v>
      </c>
      <c r="K181" s="297"/>
      <c r="L181" s="297"/>
      <c r="M181" s="297"/>
      <c r="N181" s="323" t="s">
        <v>715</v>
      </c>
      <c r="O181" s="262"/>
    </row>
    <row r="182" hidden="1">
      <c r="A182" s="324">
        <v>42710.0</v>
      </c>
      <c r="B182" s="261">
        <v>181.0</v>
      </c>
      <c r="C182" s="325"/>
      <c r="D182" s="325" t="s">
        <v>716</v>
      </c>
      <c r="E182" s="325" t="s">
        <v>308</v>
      </c>
      <c r="F182" s="325" t="s">
        <v>471</v>
      </c>
      <c r="G182" s="325" t="s">
        <v>450</v>
      </c>
      <c r="H182" s="326"/>
      <c r="I182" s="325" t="s">
        <v>451</v>
      </c>
      <c r="J182" s="327" t="s">
        <v>300</v>
      </c>
      <c r="K182" s="326"/>
      <c r="L182" s="326"/>
      <c r="M182" s="326"/>
      <c r="N182" s="327" t="s">
        <v>717</v>
      </c>
      <c r="O182" s="297"/>
    </row>
    <row r="183" ht="18.75" hidden="1" customHeight="1">
      <c r="A183" s="299">
        <v>42718.0</v>
      </c>
      <c r="B183" s="261">
        <v>182.0</v>
      </c>
      <c r="C183" s="262" t="s">
        <v>718</v>
      </c>
      <c r="D183" s="262" t="s">
        <v>719</v>
      </c>
      <c r="E183" s="263" t="s">
        <v>297</v>
      </c>
      <c r="F183" s="261" t="s">
        <v>273</v>
      </c>
      <c r="G183" s="261" t="s">
        <v>511</v>
      </c>
      <c r="H183" s="261" t="s">
        <v>511</v>
      </c>
      <c r="I183" s="263" t="s">
        <v>720</v>
      </c>
      <c r="J183" s="261" t="s">
        <v>300</v>
      </c>
      <c r="K183" s="265"/>
      <c r="L183" s="265"/>
      <c r="M183" s="265"/>
      <c r="N183" s="262" t="s">
        <v>721</v>
      </c>
      <c r="O183" s="286"/>
    </row>
    <row r="184" hidden="1">
      <c r="A184" s="299">
        <v>42718.0</v>
      </c>
      <c r="B184" s="261">
        <v>183.0</v>
      </c>
      <c r="C184" s="262"/>
      <c r="D184" s="262" t="s">
        <v>722</v>
      </c>
      <c r="E184" s="263" t="s">
        <v>297</v>
      </c>
      <c r="F184" s="261" t="s">
        <v>273</v>
      </c>
      <c r="G184" s="261" t="s">
        <v>511</v>
      </c>
      <c r="H184" s="261" t="s">
        <v>511</v>
      </c>
      <c r="I184" s="263" t="s">
        <v>720</v>
      </c>
      <c r="J184" s="261" t="s">
        <v>300</v>
      </c>
      <c r="K184" s="265"/>
      <c r="L184" s="265"/>
      <c r="M184" s="265"/>
      <c r="N184" s="262" t="s">
        <v>723</v>
      </c>
      <c r="O184" s="297"/>
    </row>
    <row r="185" hidden="1">
      <c r="A185" s="328">
        <v>42718.0</v>
      </c>
      <c r="B185" s="267">
        <v>184.0</v>
      </c>
      <c r="C185" s="323"/>
      <c r="D185" s="323" t="s">
        <v>724</v>
      </c>
      <c r="E185" s="297"/>
      <c r="F185" s="329" t="s">
        <v>471</v>
      </c>
      <c r="G185" s="323" t="s">
        <v>450</v>
      </c>
      <c r="H185" s="323" t="s">
        <v>298</v>
      </c>
      <c r="I185" s="323" t="s">
        <v>299</v>
      </c>
      <c r="J185" s="323" t="s">
        <v>300</v>
      </c>
      <c r="K185" s="329">
        <v>12.0</v>
      </c>
      <c r="L185" s="329" t="s">
        <v>725</v>
      </c>
      <c r="M185" s="297"/>
      <c r="N185" s="330" t="s">
        <v>726</v>
      </c>
      <c r="O185" s="297"/>
    </row>
    <row r="186" hidden="1">
      <c r="A186" s="331">
        <v>42723.0</v>
      </c>
      <c r="B186" s="267">
        <v>185.0</v>
      </c>
      <c r="C186" s="332" t="s">
        <v>727</v>
      </c>
      <c r="D186" s="332" t="s">
        <v>728</v>
      </c>
      <c r="E186" s="332" t="s">
        <v>308</v>
      </c>
      <c r="F186" s="332" t="s">
        <v>265</v>
      </c>
      <c r="G186" s="332" t="s">
        <v>305</v>
      </c>
      <c r="H186" s="332" t="s">
        <v>298</v>
      </c>
      <c r="I186" s="263" t="s">
        <v>451</v>
      </c>
      <c r="J186" s="333" t="s">
        <v>300</v>
      </c>
      <c r="K186" s="278">
        <f>70</f>
        <v>70</v>
      </c>
      <c r="L186" s="332" t="s">
        <v>729</v>
      </c>
      <c r="M186" s="278"/>
      <c r="N186" s="332" t="s">
        <v>730</v>
      </c>
      <c r="O186" s="297"/>
    </row>
    <row r="187" hidden="1">
      <c r="A187" s="331">
        <v>42723.0</v>
      </c>
      <c r="B187" s="261">
        <v>186.0</v>
      </c>
      <c r="C187" s="332" t="s">
        <v>731</v>
      </c>
      <c r="D187" s="332" t="s">
        <v>732</v>
      </c>
      <c r="E187" s="332" t="s">
        <v>308</v>
      </c>
      <c r="F187" s="332" t="s">
        <v>265</v>
      </c>
      <c r="G187" s="332" t="s">
        <v>305</v>
      </c>
      <c r="H187" s="332" t="s">
        <v>298</v>
      </c>
      <c r="I187" s="278"/>
      <c r="J187" s="333" t="s">
        <v>300</v>
      </c>
      <c r="K187" s="278">
        <f>12</f>
        <v>12</v>
      </c>
      <c r="L187" s="332">
        <v>17.0</v>
      </c>
      <c r="M187" s="278"/>
      <c r="N187" s="332" t="s">
        <v>730</v>
      </c>
      <c r="O187" s="297"/>
    </row>
    <row r="188" hidden="1">
      <c r="A188" s="331">
        <v>42723.0</v>
      </c>
      <c r="B188" s="261">
        <v>187.0</v>
      </c>
      <c r="C188" s="332"/>
      <c r="D188" s="332" t="s">
        <v>733</v>
      </c>
      <c r="E188" s="332" t="s">
        <v>308</v>
      </c>
      <c r="F188" s="332" t="s">
        <v>265</v>
      </c>
      <c r="G188" s="332" t="s">
        <v>305</v>
      </c>
      <c r="H188" s="332" t="s">
        <v>298</v>
      </c>
      <c r="I188" s="278"/>
      <c r="J188" s="332" t="s">
        <v>300</v>
      </c>
      <c r="K188" s="278">
        <f>48</f>
        <v>48</v>
      </c>
      <c r="L188" s="332" t="s">
        <v>729</v>
      </c>
      <c r="M188" s="278"/>
      <c r="N188" s="332" t="s">
        <v>734</v>
      </c>
      <c r="O188" s="278"/>
    </row>
    <row r="189" hidden="1">
      <c r="A189" s="331">
        <v>42723.0</v>
      </c>
      <c r="B189" s="261">
        <v>188.0</v>
      </c>
      <c r="C189" s="332"/>
      <c r="D189" s="332" t="s">
        <v>735</v>
      </c>
      <c r="E189" s="332" t="s">
        <v>308</v>
      </c>
      <c r="F189" s="332" t="s">
        <v>265</v>
      </c>
      <c r="G189" s="332" t="s">
        <v>305</v>
      </c>
      <c r="H189" s="332" t="s">
        <v>298</v>
      </c>
      <c r="I189" s="278"/>
      <c r="J189" s="332" t="s">
        <v>300</v>
      </c>
      <c r="K189" s="278">
        <f>18</f>
        <v>18</v>
      </c>
      <c r="L189" s="332" t="s">
        <v>729</v>
      </c>
      <c r="M189" s="278"/>
      <c r="N189" s="332" t="s">
        <v>734</v>
      </c>
      <c r="O189" s="278"/>
    </row>
    <row r="190" hidden="1">
      <c r="A190" s="331">
        <v>42723.0</v>
      </c>
      <c r="B190" s="267">
        <v>189.0</v>
      </c>
      <c r="C190" s="332"/>
      <c r="D190" s="332" t="s">
        <v>736</v>
      </c>
      <c r="E190" s="332" t="s">
        <v>308</v>
      </c>
      <c r="F190" s="332" t="s">
        <v>471</v>
      </c>
      <c r="G190" s="332" t="s">
        <v>389</v>
      </c>
      <c r="H190" s="332" t="s">
        <v>313</v>
      </c>
      <c r="I190" s="278"/>
      <c r="J190" s="333" t="s">
        <v>300</v>
      </c>
      <c r="K190" s="332">
        <v>6.0</v>
      </c>
      <c r="L190" s="332" t="s">
        <v>737</v>
      </c>
      <c r="M190" s="278"/>
      <c r="N190" s="332" t="s">
        <v>738</v>
      </c>
      <c r="O190" s="297"/>
    </row>
    <row r="191" hidden="1">
      <c r="A191" s="260">
        <v>42724.0</v>
      </c>
      <c r="B191" s="267">
        <v>190.0</v>
      </c>
      <c r="C191" s="262"/>
      <c r="D191" s="262" t="s">
        <v>739</v>
      </c>
      <c r="E191" s="334"/>
      <c r="F191" s="335" t="s">
        <v>331</v>
      </c>
      <c r="G191" s="261" t="s">
        <v>420</v>
      </c>
      <c r="H191" s="261" t="s">
        <v>341</v>
      </c>
      <c r="I191" s="261" t="s">
        <v>358</v>
      </c>
      <c r="J191" s="261" t="s">
        <v>300</v>
      </c>
      <c r="K191" s="336"/>
      <c r="L191" s="336"/>
      <c r="M191" s="286"/>
      <c r="N191" s="337" t="s">
        <v>740</v>
      </c>
      <c r="O191" s="294"/>
    </row>
    <row r="192" hidden="1">
      <c r="A192" s="338">
        <v>42724.0</v>
      </c>
      <c r="B192" s="261">
        <v>191.0</v>
      </c>
      <c r="C192" s="262"/>
      <c r="D192" s="262" t="s">
        <v>741</v>
      </c>
      <c r="E192" s="336" t="s">
        <v>297</v>
      </c>
      <c r="F192" s="336" t="s">
        <v>331</v>
      </c>
      <c r="G192" s="262" t="s">
        <v>420</v>
      </c>
      <c r="H192" s="262" t="s">
        <v>399</v>
      </c>
      <c r="I192" s="262" t="s">
        <v>358</v>
      </c>
      <c r="J192" s="261" t="s">
        <v>300</v>
      </c>
      <c r="K192" s="329"/>
      <c r="L192" s="329"/>
      <c r="M192" s="297"/>
      <c r="N192" s="330" t="s">
        <v>742</v>
      </c>
      <c r="O192" s="297"/>
    </row>
    <row r="193" hidden="1">
      <c r="A193" s="338">
        <v>42724.0</v>
      </c>
      <c r="B193" s="261">
        <v>192.0</v>
      </c>
      <c r="C193" s="262"/>
      <c r="D193" s="262" t="s">
        <v>743</v>
      </c>
      <c r="E193" s="336" t="s">
        <v>297</v>
      </c>
      <c r="F193" s="336" t="s">
        <v>331</v>
      </c>
      <c r="G193" s="262" t="s">
        <v>420</v>
      </c>
      <c r="H193" s="262" t="s">
        <v>399</v>
      </c>
      <c r="I193" s="262" t="s">
        <v>358</v>
      </c>
      <c r="J193" s="261" t="s">
        <v>300</v>
      </c>
      <c r="K193" s="329"/>
      <c r="L193" s="329"/>
      <c r="M193" s="297"/>
      <c r="N193" s="330" t="s">
        <v>744</v>
      </c>
      <c r="O193" s="297"/>
    </row>
    <row r="194" hidden="1">
      <c r="A194" s="338">
        <v>42724.0</v>
      </c>
      <c r="B194" s="261">
        <v>193.0</v>
      </c>
      <c r="C194" s="262"/>
      <c r="D194" s="262" t="s">
        <v>745</v>
      </c>
      <c r="E194" s="336" t="s">
        <v>297</v>
      </c>
      <c r="F194" s="336" t="s">
        <v>331</v>
      </c>
      <c r="G194" s="262" t="s">
        <v>420</v>
      </c>
      <c r="H194" s="262" t="s">
        <v>399</v>
      </c>
      <c r="I194" s="262" t="s">
        <v>358</v>
      </c>
      <c r="J194" s="261" t="s">
        <v>300</v>
      </c>
      <c r="K194" s="329"/>
      <c r="L194" s="329"/>
      <c r="M194" s="297"/>
      <c r="N194" s="330" t="s">
        <v>746</v>
      </c>
      <c r="O194" s="297"/>
    </row>
    <row r="195" hidden="1">
      <c r="A195" s="338">
        <v>42724.0</v>
      </c>
      <c r="B195" s="267">
        <v>194.0</v>
      </c>
      <c r="C195" s="262"/>
      <c r="D195" s="262" t="s">
        <v>747</v>
      </c>
      <c r="E195" s="336" t="s">
        <v>297</v>
      </c>
      <c r="F195" s="336" t="s">
        <v>331</v>
      </c>
      <c r="G195" s="262" t="s">
        <v>420</v>
      </c>
      <c r="H195" s="262" t="s">
        <v>399</v>
      </c>
      <c r="I195" s="262" t="s">
        <v>358</v>
      </c>
      <c r="J195" s="261" t="s">
        <v>300</v>
      </c>
      <c r="K195" s="329"/>
      <c r="L195" s="329"/>
      <c r="M195" s="297"/>
      <c r="N195" s="330" t="s">
        <v>748</v>
      </c>
      <c r="O195" s="297"/>
    </row>
    <row r="196" hidden="1">
      <c r="A196" s="338">
        <v>42724.0</v>
      </c>
      <c r="B196" s="267">
        <v>195.0</v>
      </c>
      <c r="C196" s="262"/>
      <c r="D196" s="262" t="s">
        <v>749</v>
      </c>
      <c r="E196" s="336" t="s">
        <v>297</v>
      </c>
      <c r="F196" s="336" t="s">
        <v>331</v>
      </c>
      <c r="G196" s="262" t="s">
        <v>420</v>
      </c>
      <c r="H196" s="262" t="s">
        <v>399</v>
      </c>
      <c r="I196" s="262" t="s">
        <v>358</v>
      </c>
      <c r="J196" s="261" t="s">
        <v>300</v>
      </c>
      <c r="K196" s="329"/>
      <c r="L196" s="329"/>
      <c r="M196" s="297"/>
      <c r="N196" s="330" t="s">
        <v>750</v>
      </c>
      <c r="O196" s="297"/>
    </row>
    <row r="197" hidden="1">
      <c r="A197" s="338">
        <v>42724.0</v>
      </c>
      <c r="B197" s="261">
        <v>196.0</v>
      </c>
      <c r="C197" s="262"/>
      <c r="D197" s="262" t="s">
        <v>751</v>
      </c>
      <c r="E197" s="336" t="s">
        <v>297</v>
      </c>
      <c r="F197" s="336" t="s">
        <v>331</v>
      </c>
      <c r="G197" s="262" t="s">
        <v>420</v>
      </c>
      <c r="H197" s="262" t="s">
        <v>399</v>
      </c>
      <c r="I197" s="262" t="s">
        <v>358</v>
      </c>
      <c r="J197" s="261" t="s">
        <v>300</v>
      </c>
      <c r="K197" s="329"/>
      <c r="L197" s="329"/>
      <c r="M197" s="297"/>
      <c r="N197" s="330" t="s">
        <v>752</v>
      </c>
      <c r="O197" s="297"/>
    </row>
    <row r="198" hidden="1">
      <c r="A198" s="338">
        <v>42724.0</v>
      </c>
      <c r="B198" s="261">
        <v>197.0</v>
      </c>
      <c r="C198" s="262"/>
      <c r="D198" s="262" t="s">
        <v>753</v>
      </c>
      <c r="E198" s="336" t="s">
        <v>297</v>
      </c>
      <c r="F198" s="336" t="s">
        <v>331</v>
      </c>
      <c r="G198" s="262" t="s">
        <v>420</v>
      </c>
      <c r="H198" s="262" t="s">
        <v>399</v>
      </c>
      <c r="I198" s="262" t="s">
        <v>754</v>
      </c>
      <c r="J198" s="261" t="s">
        <v>300</v>
      </c>
      <c r="K198" s="329"/>
      <c r="L198" s="329"/>
      <c r="M198" s="297"/>
      <c r="N198" s="330" t="s">
        <v>755</v>
      </c>
      <c r="O198" s="278"/>
    </row>
    <row r="199" hidden="1">
      <c r="A199" s="338">
        <v>42724.0</v>
      </c>
      <c r="B199" s="261">
        <v>198.0</v>
      </c>
      <c r="C199" s="332"/>
      <c r="D199" s="332" t="s">
        <v>756</v>
      </c>
      <c r="E199" s="332" t="s">
        <v>308</v>
      </c>
      <c r="F199" s="332" t="s">
        <v>265</v>
      </c>
      <c r="G199" s="332" t="s">
        <v>435</v>
      </c>
      <c r="H199" s="332" t="s">
        <v>298</v>
      </c>
      <c r="I199" s="332" t="s">
        <v>390</v>
      </c>
      <c r="J199" s="333" t="s">
        <v>300</v>
      </c>
      <c r="K199" s="332">
        <v>0.0</v>
      </c>
      <c r="L199" s="332" t="s">
        <v>737</v>
      </c>
      <c r="M199" s="278"/>
      <c r="N199" s="332" t="s">
        <v>757</v>
      </c>
      <c r="O199" s="278"/>
    </row>
    <row r="200" hidden="1">
      <c r="A200" s="260">
        <v>42736.0</v>
      </c>
      <c r="B200" s="267">
        <v>199.0</v>
      </c>
      <c r="C200" s="262" t="s">
        <v>758</v>
      </c>
      <c r="D200" s="262" t="s">
        <v>759</v>
      </c>
      <c r="E200" s="263" t="s">
        <v>308</v>
      </c>
      <c r="F200" s="261" t="s">
        <v>273</v>
      </c>
      <c r="G200" s="261" t="s">
        <v>511</v>
      </c>
      <c r="H200" s="261" t="s">
        <v>511</v>
      </c>
      <c r="I200" s="263" t="s">
        <v>720</v>
      </c>
      <c r="J200" s="261" t="s">
        <v>300</v>
      </c>
      <c r="K200" s="261">
        <v>40.0</v>
      </c>
      <c r="L200" s="265"/>
      <c r="M200" s="265"/>
      <c r="N200" s="262" t="s">
        <v>760</v>
      </c>
      <c r="O200" s="266"/>
    </row>
    <row r="201" hidden="1">
      <c r="A201" s="260">
        <v>42753.0</v>
      </c>
      <c r="B201" s="267">
        <v>200.0</v>
      </c>
      <c r="C201" s="262" t="s">
        <v>761</v>
      </c>
      <c r="D201" s="262" t="s">
        <v>762</v>
      </c>
      <c r="E201" s="263" t="s">
        <v>308</v>
      </c>
      <c r="F201" s="261" t="s">
        <v>273</v>
      </c>
      <c r="G201" s="261" t="s">
        <v>570</v>
      </c>
      <c r="H201" s="261" t="s">
        <v>511</v>
      </c>
      <c r="I201" s="263" t="s">
        <v>720</v>
      </c>
      <c r="J201" s="261" t="s">
        <v>763</v>
      </c>
      <c r="K201" s="265"/>
      <c r="L201" s="265"/>
      <c r="M201" s="265"/>
      <c r="N201" s="262" t="s">
        <v>764</v>
      </c>
      <c r="O201" s="266"/>
    </row>
    <row r="202" hidden="1">
      <c r="A202" s="260">
        <v>42753.0</v>
      </c>
      <c r="B202" s="261">
        <v>201.0</v>
      </c>
      <c r="C202" s="339" t="str">
        <f>HYPERLINK("https://jira.myvest.com:8443/browse/PCAP-4257","PCAP-4257")</f>
        <v>PCAP-4257</v>
      </c>
      <c r="D202" s="262" t="s">
        <v>765</v>
      </c>
      <c r="E202" s="263" t="s">
        <v>308</v>
      </c>
      <c r="F202" s="261" t="s">
        <v>471</v>
      </c>
      <c r="G202" s="261" t="s">
        <v>570</v>
      </c>
      <c r="H202" s="261" t="s">
        <v>298</v>
      </c>
      <c r="I202" s="263" t="s">
        <v>451</v>
      </c>
      <c r="J202" s="261" t="s">
        <v>300</v>
      </c>
      <c r="K202" s="261"/>
      <c r="L202" s="261"/>
      <c r="M202" s="261"/>
      <c r="N202" s="262" t="s">
        <v>766</v>
      </c>
      <c r="O202" s="266"/>
    </row>
    <row r="203" hidden="1">
      <c r="A203" s="260"/>
      <c r="B203" s="261"/>
      <c r="C203" s="262"/>
      <c r="D203" s="262" t="s">
        <v>767</v>
      </c>
      <c r="E203" s="263" t="s">
        <v>308</v>
      </c>
      <c r="F203" s="261" t="s">
        <v>273</v>
      </c>
      <c r="G203" s="261" t="s">
        <v>511</v>
      </c>
      <c r="H203" s="261" t="s">
        <v>511</v>
      </c>
      <c r="I203" s="263" t="s">
        <v>720</v>
      </c>
      <c r="J203" s="261" t="s">
        <v>763</v>
      </c>
      <c r="K203" s="261"/>
      <c r="L203" s="261"/>
      <c r="M203" s="261"/>
      <c r="N203" s="262" t="s">
        <v>768</v>
      </c>
      <c r="O203" s="266"/>
    </row>
    <row r="204" hidden="1">
      <c r="A204" s="260">
        <v>42755.0</v>
      </c>
      <c r="B204" s="261">
        <v>202.0</v>
      </c>
      <c r="C204" s="262" t="s">
        <v>568</v>
      </c>
      <c r="D204" s="262" t="s">
        <v>769</v>
      </c>
      <c r="E204" s="263" t="s">
        <v>308</v>
      </c>
      <c r="F204" s="261" t="s">
        <v>770</v>
      </c>
      <c r="G204" s="261" t="s">
        <v>298</v>
      </c>
      <c r="H204" s="261" t="s">
        <v>298</v>
      </c>
      <c r="I204" s="263" t="s">
        <v>600</v>
      </c>
      <c r="J204" s="261" t="s">
        <v>763</v>
      </c>
      <c r="K204" s="261" t="s">
        <v>771</v>
      </c>
      <c r="L204" s="261" t="s">
        <v>772</v>
      </c>
      <c r="M204" s="261"/>
      <c r="N204" s="262" t="s">
        <v>773</v>
      </c>
      <c r="O204" s="266"/>
    </row>
    <row r="205" hidden="1">
      <c r="A205" s="260">
        <v>42755.0</v>
      </c>
      <c r="B205" s="261">
        <v>203.0</v>
      </c>
      <c r="C205" s="262"/>
      <c r="D205" s="262" t="s">
        <v>774</v>
      </c>
      <c r="E205" s="263" t="s">
        <v>297</v>
      </c>
      <c r="F205" s="261" t="s">
        <v>331</v>
      </c>
      <c r="G205" s="261" t="s">
        <v>592</v>
      </c>
      <c r="H205" s="261" t="s">
        <v>298</v>
      </c>
      <c r="I205" s="263" t="s">
        <v>350</v>
      </c>
      <c r="J205" s="261" t="s">
        <v>300</v>
      </c>
      <c r="K205" s="261">
        <v>0.0</v>
      </c>
      <c r="L205" s="261"/>
      <c r="M205" s="261"/>
      <c r="N205" s="262" t="s">
        <v>775</v>
      </c>
      <c r="O205" s="266"/>
    </row>
    <row r="206" hidden="1">
      <c r="A206" s="260">
        <v>42759.0</v>
      </c>
      <c r="B206" s="267">
        <v>204.0</v>
      </c>
      <c r="C206" s="262"/>
      <c r="D206" s="262" t="s">
        <v>776</v>
      </c>
      <c r="E206" s="263" t="s">
        <v>297</v>
      </c>
      <c r="F206" s="261" t="s">
        <v>331</v>
      </c>
      <c r="G206" s="261" t="s">
        <v>570</v>
      </c>
      <c r="H206" s="261" t="s">
        <v>298</v>
      </c>
      <c r="I206" s="270"/>
      <c r="J206" s="261" t="s">
        <v>300</v>
      </c>
      <c r="K206" s="261" t="s">
        <v>737</v>
      </c>
      <c r="L206" s="265"/>
      <c r="M206" s="265"/>
      <c r="N206" s="262" t="s">
        <v>777</v>
      </c>
      <c r="O206" s="264"/>
    </row>
    <row r="207" hidden="1">
      <c r="A207" s="260">
        <v>42759.0</v>
      </c>
      <c r="B207" s="267">
        <v>205.0</v>
      </c>
      <c r="C207" s="262" t="s">
        <v>778</v>
      </c>
      <c r="D207" s="262" t="s">
        <v>779</v>
      </c>
      <c r="E207" s="263" t="s">
        <v>308</v>
      </c>
      <c r="F207" s="261" t="s">
        <v>331</v>
      </c>
      <c r="G207" s="261" t="s">
        <v>425</v>
      </c>
      <c r="H207" s="261" t="s">
        <v>298</v>
      </c>
      <c r="I207" s="263" t="s">
        <v>390</v>
      </c>
      <c r="J207" s="261" t="s">
        <v>300</v>
      </c>
      <c r="K207" s="261">
        <v>-30.0</v>
      </c>
      <c r="L207" s="261"/>
      <c r="M207" s="261"/>
      <c r="N207" s="262" t="s">
        <v>780</v>
      </c>
      <c r="O207" s="266"/>
    </row>
    <row r="208" hidden="1">
      <c r="A208" s="340">
        <v>42760.0</v>
      </c>
      <c r="B208" s="261">
        <v>206.0</v>
      </c>
      <c r="C208" s="262" t="s">
        <v>781</v>
      </c>
      <c r="D208" s="341" t="s">
        <v>782</v>
      </c>
      <c r="E208" s="263" t="s">
        <v>308</v>
      </c>
      <c r="F208" s="261" t="s">
        <v>331</v>
      </c>
      <c r="G208" s="263" t="s">
        <v>143</v>
      </c>
      <c r="H208" s="263" t="s">
        <v>570</v>
      </c>
      <c r="I208" s="270"/>
      <c r="J208" s="261" t="s">
        <v>595</v>
      </c>
      <c r="K208" s="342"/>
      <c r="L208" s="343"/>
      <c r="M208" s="343"/>
      <c r="N208" s="344" t="s">
        <v>783</v>
      </c>
      <c r="O208" s="345" t="s">
        <v>189</v>
      </c>
    </row>
    <row r="209" hidden="1">
      <c r="A209" s="346">
        <v>42760.0</v>
      </c>
      <c r="B209" s="261">
        <v>207.0</v>
      </c>
      <c r="C209" s="262" t="s">
        <v>784</v>
      </c>
      <c r="D209" s="341" t="s">
        <v>785</v>
      </c>
      <c r="E209" s="263" t="s">
        <v>308</v>
      </c>
      <c r="F209" s="261" t="s">
        <v>331</v>
      </c>
      <c r="G209" s="263" t="s">
        <v>143</v>
      </c>
      <c r="H209" s="263" t="s">
        <v>570</v>
      </c>
      <c r="I209" s="270"/>
      <c r="J209" s="261" t="s">
        <v>595</v>
      </c>
      <c r="K209" s="342"/>
      <c r="L209" s="343"/>
      <c r="M209" s="343"/>
      <c r="N209" s="344" t="s">
        <v>786</v>
      </c>
      <c r="O209" s="345" t="s">
        <v>189</v>
      </c>
    </row>
    <row r="210" hidden="1">
      <c r="A210" s="346">
        <v>42760.0</v>
      </c>
      <c r="B210" s="261">
        <v>208.0</v>
      </c>
      <c r="C210" s="262" t="s">
        <v>787</v>
      </c>
      <c r="D210" s="341" t="s">
        <v>788</v>
      </c>
      <c r="E210" s="263" t="s">
        <v>308</v>
      </c>
      <c r="F210" s="261" t="s">
        <v>331</v>
      </c>
      <c r="G210" s="263" t="s">
        <v>143</v>
      </c>
      <c r="H210" s="263" t="s">
        <v>570</v>
      </c>
      <c r="I210" s="270"/>
      <c r="J210" s="261" t="s">
        <v>595</v>
      </c>
      <c r="K210" s="342"/>
      <c r="L210" s="343"/>
      <c r="M210" s="343"/>
      <c r="N210" s="344" t="s">
        <v>789</v>
      </c>
      <c r="O210" s="345" t="s">
        <v>189</v>
      </c>
    </row>
    <row r="211" hidden="1">
      <c r="A211" s="346">
        <v>42760.0</v>
      </c>
      <c r="B211" s="267">
        <v>209.0</v>
      </c>
      <c r="C211" s="262" t="s">
        <v>790</v>
      </c>
      <c r="D211" s="341" t="s">
        <v>791</v>
      </c>
      <c r="E211" s="263" t="s">
        <v>308</v>
      </c>
      <c r="F211" s="261" t="s">
        <v>331</v>
      </c>
      <c r="G211" s="263" t="s">
        <v>143</v>
      </c>
      <c r="H211" s="263" t="s">
        <v>570</v>
      </c>
      <c r="I211" s="270"/>
      <c r="J211" s="261" t="s">
        <v>595</v>
      </c>
      <c r="K211" s="342"/>
      <c r="L211" s="343"/>
      <c r="M211" s="343"/>
      <c r="N211" s="344" t="s">
        <v>792</v>
      </c>
      <c r="O211" s="345" t="s">
        <v>189</v>
      </c>
    </row>
    <row r="212" hidden="1">
      <c r="A212" s="346">
        <v>42760.0</v>
      </c>
      <c r="B212" s="267">
        <v>210.0</v>
      </c>
      <c r="C212" s="262" t="s">
        <v>793</v>
      </c>
      <c r="D212" s="341" t="s">
        <v>794</v>
      </c>
      <c r="E212" s="263" t="s">
        <v>308</v>
      </c>
      <c r="F212" s="261" t="s">
        <v>331</v>
      </c>
      <c r="G212" s="263" t="s">
        <v>143</v>
      </c>
      <c r="H212" s="263" t="s">
        <v>570</v>
      </c>
      <c r="I212" s="270"/>
      <c r="J212" s="261" t="s">
        <v>595</v>
      </c>
      <c r="K212" s="342"/>
      <c r="L212" s="343"/>
      <c r="M212" s="343"/>
      <c r="N212" s="344" t="s">
        <v>792</v>
      </c>
      <c r="O212" s="345" t="s">
        <v>189</v>
      </c>
    </row>
    <row r="213" hidden="1">
      <c r="A213" s="346">
        <v>42760.0</v>
      </c>
      <c r="B213" s="261">
        <v>211.0</v>
      </c>
      <c r="C213" s="262" t="s">
        <v>795</v>
      </c>
      <c r="D213" s="341" t="s">
        <v>796</v>
      </c>
      <c r="E213" s="263" t="s">
        <v>308</v>
      </c>
      <c r="F213" s="261" t="s">
        <v>331</v>
      </c>
      <c r="G213" s="263" t="s">
        <v>143</v>
      </c>
      <c r="H213" s="263" t="s">
        <v>570</v>
      </c>
      <c r="I213" s="270"/>
      <c r="J213" s="261" t="s">
        <v>595</v>
      </c>
      <c r="K213" s="342"/>
      <c r="L213" s="343"/>
      <c r="M213" s="343"/>
      <c r="N213" s="344" t="s">
        <v>797</v>
      </c>
      <c r="O213" s="345" t="s">
        <v>189</v>
      </c>
    </row>
    <row r="214" hidden="1">
      <c r="A214" s="346">
        <v>42760.0</v>
      </c>
      <c r="B214" s="261">
        <v>212.0</v>
      </c>
      <c r="C214" s="262" t="s">
        <v>798</v>
      </c>
      <c r="D214" s="341" t="s">
        <v>799</v>
      </c>
      <c r="E214" s="263" t="s">
        <v>308</v>
      </c>
      <c r="F214" s="261" t="s">
        <v>331</v>
      </c>
      <c r="G214" s="263" t="s">
        <v>143</v>
      </c>
      <c r="H214" s="263" t="s">
        <v>570</v>
      </c>
      <c r="I214" s="270"/>
      <c r="J214" s="261" t="s">
        <v>595</v>
      </c>
      <c r="K214" s="342"/>
      <c r="L214" s="343"/>
      <c r="M214" s="343"/>
      <c r="N214" s="344" t="s">
        <v>797</v>
      </c>
      <c r="O214" s="345" t="s">
        <v>189</v>
      </c>
    </row>
    <row r="215" hidden="1">
      <c r="A215" s="346">
        <v>42760.0</v>
      </c>
      <c r="B215" s="261">
        <v>213.0</v>
      </c>
      <c r="C215" s="262" t="s">
        <v>800</v>
      </c>
      <c r="D215" s="341" t="s">
        <v>801</v>
      </c>
      <c r="E215" s="263" t="s">
        <v>308</v>
      </c>
      <c r="F215" s="261" t="s">
        <v>331</v>
      </c>
      <c r="G215" s="263" t="s">
        <v>143</v>
      </c>
      <c r="H215" s="263" t="s">
        <v>570</v>
      </c>
      <c r="I215" s="270"/>
      <c r="J215" s="261" t="s">
        <v>595</v>
      </c>
      <c r="K215" s="342"/>
      <c r="L215" s="343"/>
      <c r="M215" s="343"/>
      <c r="N215" s="344" t="s">
        <v>797</v>
      </c>
      <c r="O215" s="345" t="s">
        <v>189</v>
      </c>
    </row>
    <row r="216" hidden="1">
      <c r="A216" s="346">
        <v>42760.0</v>
      </c>
      <c r="B216" s="267">
        <v>214.0</v>
      </c>
      <c r="C216" s="262" t="s">
        <v>802</v>
      </c>
      <c r="D216" s="341" t="s">
        <v>803</v>
      </c>
      <c r="E216" s="263" t="s">
        <v>308</v>
      </c>
      <c r="F216" s="261" t="s">
        <v>331</v>
      </c>
      <c r="G216" s="263" t="s">
        <v>143</v>
      </c>
      <c r="H216" s="263" t="s">
        <v>570</v>
      </c>
      <c r="I216" s="270"/>
      <c r="J216" s="261" t="s">
        <v>595</v>
      </c>
      <c r="K216" s="342"/>
      <c r="L216" s="343"/>
      <c r="M216" s="343"/>
      <c r="N216" s="344" t="s">
        <v>804</v>
      </c>
      <c r="O216" s="345" t="s">
        <v>189</v>
      </c>
    </row>
    <row r="217" hidden="1">
      <c r="A217" s="346">
        <v>42760.0</v>
      </c>
      <c r="B217" s="267">
        <v>215.0</v>
      </c>
      <c r="C217" s="262" t="s">
        <v>805</v>
      </c>
      <c r="D217" s="341" t="s">
        <v>806</v>
      </c>
      <c r="E217" s="263" t="s">
        <v>308</v>
      </c>
      <c r="F217" s="261" t="s">
        <v>331</v>
      </c>
      <c r="G217" s="263" t="s">
        <v>143</v>
      </c>
      <c r="H217" s="263" t="s">
        <v>570</v>
      </c>
      <c r="I217" s="270"/>
      <c r="J217" s="261" t="s">
        <v>595</v>
      </c>
      <c r="K217" s="342"/>
      <c r="L217" s="343"/>
      <c r="M217" s="343"/>
      <c r="N217" s="344" t="s">
        <v>807</v>
      </c>
      <c r="O217" s="345" t="s">
        <v>189</v>
      </c>
    </row>
    <row r="218" hidden="1">
      <c r="A218" s="346">
        <v>42760.0</v>
      </c>
      <c r="B218" s="261">
        <v>216.0</v>
      </c>
      <c r="C218" s="262" t="s">
        <v>808</v>
      </c>
      <c r="D218" s="341" t="s">
        <v>809</v>
      </c>
      <c r="E218" s="263" t="s">
        <v>308</v>
      </c>
      <c r="F218" s="261" t="s">
        <v>331</v>
      </c>
      <c r="G218" s="263" t="s">
        <v>143</v>
      </c>
      <c r="H218" s="263" t="s">
        <v>570</v>
      </c>
      <c r="I218" s="263" t="s">
        <v>299</v>
      </c>
      <c r="J218" s="261" t="s">
        <v>595</v>
      </c>
      <c r="K218" s="342"/>
      <c r="L218" s="343"/>
      <c r="M218" s="343"/>
      <c r="N218" s="344" t="s">
        <v>810</v>
      </c>
      <c r="O218" s="347" t="s">
        <v>811</v>
      </c>
    </row>
    <row r="219" hidden="1">
      <c r="A219" s="346">
        <v>42760.0</v>
      </c>
      <c r="B219" s="261">
        <v>217.0</v>
      </c>
      <c r="C219" s="262" t="s">
        <v>812</v>
      </c>
      <c r="D219" s="341" t="s">
        <v>813</v>
      </c>
      <c r="E219" s="263" t="s">
        <v>308</v>
      </c>
      <c r="F219" s="261" t="s">
        <v>331</v>
      </c>
      <c r="G219" s="263" t="s">
        <v>143</v>
      </c>
      <c r="H219" s="263" t="s">
        <v>399</v>
      </c>
      <c r="I219" s="263" t="s">
        <v>350</v>
      </c>
      <c r="J219" s="261" t="s">
        <v>595</v>
      </c>
      <c r="K219" s="342"/>
      <c r="L219" s="343"/>
      <c r="M219" s="343"/>
      <c r="N219" s="344" t="s">
        <v>814</v>
      </c>
      <c r="O219" s="347" t="s">
        <v>812</v>
      </c>
    </row>
    <row r="220" hidden="1">
      <c r="A220" s="346">
        <v>42760.0</v>
      </c>
      <c r="B220" s="261">
        <v>218.0</v>
      </c>
      <c r="C220" s="262" t="s">
        <v>815</v>
      </c>
      <c r="D220" s="341" t="s">
        <v>816</v>
      </c>
      <c r="E220" s="263" t="s">
        <v>308</v>
      </c>
      <c r="F220" s="261" t="s">
        <v>331</v>
      </c>
      <c r="G220" s="263" t="s">
        <v>143</v>
      </c>
      <c r="H220" s="263" t="s">
        <v>399</v>
      </c>
      <c r="I220" s="263" t="s">
        <v>350</v>
      </c>
      <c r="J220" s="261" t="s">
        <v>595</v>
      </c>
      <c r="K220" s="342"/>
      <c r="L220" s="343"/>
      <c r="M220" s="343"/>
      <c r="N220" s="344" t="s">
        <v>814</v>
      </c>
      <c r="O220" s="347" t="s">
        <v>815</v>
      </c>
    </row>
    <row r="221" hidden="1">
      <c r="A221" s="346">
        <v>42760.0</v>
      </c>
      <c r="B221" s="267">
        <v>219.0</v>
      </c>
      <c r="C221" s="262" t="s">
        <v>817</v>
      </c>
      <c r="D221" s="341" t="s">
        <v>818</v>
      </c>
      <c r="E221" s="263" t="s">
        <v>308</v>
      </c>
      <c r="F221" s="261" t="s">
        <v>331</v>
      </c>
      <c r="G221" s="263" t="s">
        <v>143</v>
      </c>
      <c r="H221" s="263" t="s">
        <v>399</v>
      </c>
      <c r="I221" s="263" t="s">
        <v>350</v>
      </c>
      <c r="J221" s="261" t="s">
        <v>595</v>
      </c>
      <c r="K221" s="342"/>
      <c r="L221" s="343"/>
      <c r="M221" s="343"/>
      <c r="N221" s="344" t="s">
        <v>814</v>
      </c>
      <c r="O221" s="347" t="s">
        <v>817</v>
      </c>
    </row>
    <row r="222" hidden="1">
      <c r="A222" s="346">
        <v>42760.0</v>
      </c>
      <c r="B222" s="267">
        <v>220.0</v>
      </c>
      <c r="C222" s="262" t="s">
        <v>819</v>
      </c>
      <c r="D222" s="341" t="s">
        <v>820</v>
      </c>
      <c r="E222" s="263" t="s">
        <v>308</v>
      </c>
      <c r="F222" s="261" t="s">
        <v>331</v>
      </c>
      <c r="G222" s="263" t="s">
        <v>143</v>
      </c>
      <c r="H222" s="263" t="s">
        <v>399</v>
      </c>
      <c r="I222" s="263" t="s">
        <v>350</v>
      </c>
      <c r="J222" s="261" t="s">
        <v>595</v>
      </c>
      <c r="K222" s="342"/>
      <c r="L222" s="343"/>
      <c r="M222" s="343"/>
      <c r="N222" s="344" t="s">
        <v>814</v>
      </c>
      <c r="O222" s="347" t="s">
        <v>819</v>
      </c>
    </row>
    <row r="223" hidden="1">
      <c r="A223" s="346">
        <v>42760.0</v>
      </c>
      <c r="B223" s="261">
        <v>221.0</v>
      </c>
      <c r="C223" s="262" t="s">
        <v>821</v>
      </c>
      <c r="D223" s="341" t="s">
        <v>822</v>
      </c>
      <c r="E223" s="263" t="s">
        <v>308</v>
      </c>
      <c r="F223" s="261" t="s">
        <v>331</v>
      </c>
      <c r="G223" s="263" t="s">
        <v>143</v>
      </c>
      <c r="H223" s="263" t="s">
        <v>399</v>
      </c>
      <c r="I223" s="263" t="s">
        <v>823</v>
      </c>
      <c r="J223" s="261" t="s">
        <v>595</v>
      </c>
      <c r="K223" s="342"/>
      <c r="L223" s="343"/>
      <c r="M223" s="343"/>
      <c r="N223" s="344" t="s">
        <v>814</v>
      </c>
      <c r="O223" s="347" t="s">
        <v>821</v>
      </c>
    </row>
    <row r="224" hidden="1">
      <c r="A224" s="346">
        <v>42760.0</v>
      </c>
      <c r="B224" s="261">
        <v>222.0</v>
      </c>
      <c r="C224" s="262" t="s">
        <v>824</v>
      </c>
      <c r="D224" s="341" t="s">
        <v>825</v>
      </c>
      <c r="E224" s="263" t="s">
        <v>308</v>
      </c>
      <c r="F224" s="261" t="s">
        <v>331</v>
      </c>
      <c r="G224" s="263" t="s">
        <v>143</v>
      </c>
      <c r="H224" s="263" t="s">
        <v>298</v>
      </c>
      <c r="I224" s="263" t="s">
        <v>299</v>
      </c>
      <c r="J224" s="261" t="s">
        <v>595</v>
      </c>
      <c r="K224" s="342"/>
      <c r="L224" s="343"/>
      <c r="M224" s="343"/>
      <c r="N224" s="344" t="s">
        <v>826</v>
      </c>
      <c r="O224" s="347" t="s">
        <v>811</v>
      </c>
    </row>
    <row r="225" hidden="1">
      <c r="A225" s="346">
        <v>42760.0</v>
      </c>
      <c r="B225" s="261">
        <v>223.0</v>
      </c>
      <c r="C225" s="262" t="s">
        <v>827</v>
      </c>
      <c r="D225" s="341" t="s">
        <v>828</v>
      </c>
      <c r="E225" s="263" t="s">
        <v>308</v>
      </c>
      <c r="F225" s="261" t="s">
        <v>331</v>
      </c>
      <c r="G225" s="263" t="s">
        <v>143</v>
      </c>
      <c r="H225" s="263" t="s">
        <v>379</v>
      </c>
      <c r="I225" s="263" t="s">
        <v>829</v>
      </c>
      <c r="J225" s="261" t="s">
        <v>595</v>
      </c>
      <c r="K225" s="342"/>
      <c r="L225" s="343"/>
      <c r="M225" s="343"/>
      <c r="N225" s="344" t="s">
        <v>830</v>
      </c>
      <c r="O225" s="347" t="s">
        <v>827</v>
      </c>
    </row>
    <row r="226" hidden="1">
      <c r="A226" s="346">
        <v>42760.0</v>
      </c>
      <c r="B226" s="267">
        <v>224.0</v>
      </c>
      <c r="C226" s="262" t="s">
        <v>831</v>
      </c>
      <c r="D226" s="341" t="s">
        <v>832</v>
      </c>
      <c r="E226" s="263" t="s">
        <v>308</v>
      </c>
      <c r="F226" s="261" t="s">
        <v>331</v>
      </c>
      <c r="G226" s="263" t="s">
        <v>143</v>
      </c>
      <c r="H226" s="263" t="s">
        <v>379</v>
      </c>
      <c r="I226" s="263" t="s">
        <v>833</v>
      </c>
      <c r="J226" s="261" t="s">
        <v>595</v>
      </c>
      <c r="K226" s="342"/>
      <c r="L226" s="343"/>
      <c r="M226" s="343"/>
      <c r="N226" s="344" t="s">
        <v>814</v>
      </c>
      <c r="O226" s="347" t="s">
        <v>831</v>
      </c>
    </row>
    <row r="227" hidden="1">
      <c r="A227" s="346">
        <v>42760.0</v>
      </c>
      <c r="B227" s="267">
        <v>225.0</v>
      </c>
      <c r="C227" s="262" t="s">
        <v>834</v>
      </c>
      <c r="D227" s="341" t="s">
        <v>835</v>
      </c>
      <c r="E227" s="263" t="s">
        <v>308</v>
      </c>
      <c r="F227" s="261" t="s">
        <v>331</v>
      </c>
      <c r="G227" s="263" t="s">
        <v>143</v>
      </c>
      <c r="H227" s="263" t="s">
        <v>298</v>
      </c>
      <c r="I227" s="263" t="s">
        <v>309</v>
      </c>
      <c r="J227" s="261" t="s">
        <v>595</v>
      </c>
      <c r="K227" s="342"/>
      <c r="L227" s="343"/>
      <c r="M227" s="343"/>
      <c r="N227" s="344" t="s">
        <v>836</v>
      </c>
      <c r="O227" s="347" t="s">
        <v>834</v>
      </c>
    </row>
    <row r="228" hidden="1">
      <c r="A228" s="346">
        <v>42760.0</v>
      </c>
      <c r="B228" s="261">
        <v>226.0</v>
      </c>
      <c r="C228" s="262" t="s">
        <v>837</v>
      </c>
      <c r="D228" s="341" t="s">
        <v>838</v>
      </c>
      <c r="E228" s="263" t="s">
        <v>308</v>
      </c>
      <c r="F228" s="261" t="s">
        <v>331</v>
      </c>
      <c r="G228" s="263" t="s">
        <v>143</v>
      </c>
      <c r="H228" s="270"/>
      <c r="I228" s="263" t="s">
        <v>309</v>
      </c>
      <c r="J228" s="263" t="s">
        <v>354</v>
      </c>
      <c r="K228" s="342"/>
      <c r="L228" s="343"/>
      <c r="M228" s="343"/>
      <c r="N228" s="344" t="s">
        <v>839</v>
      </c>
      <c r="O228" s="347" t="s">
        <v>837</v>
      </c>
    </row>
    <row r="229" hidden="1">
      <c r="A229" s="260">
        <v>42760.0</v>
      </c>
      <c r="B229" s="261">
        <v>227.0</v>
      </c>
      <c r="C229" s="262" t="s">
        <v>840</v>
      </c>
      <c r="D229" s="262" t="s">
        <v>841</v>
      </c>
      <c r="E229" s="263" t="s">
        <v>308</v>
      </c>
      <c r="F229" s="261" t="s">
        <v>331</v>
      </c>
      <c r="G229" s="261" t="s">
        <v>328</v>
      </c>
      <c r="H229" s="261" t="s">
        <v>570</v>
      </c>
      <c r="I229" s="263" t="s">
        <v>451</v>
      </c>
      <c r="J229" s="261" t="s">
        <v>595</v>
      </c>
      <c r="K229" s="261"/>
      <c r="L229" s="265"/>
      <c r="M229" s="265"/>
      <c r="N229" s="262" t="s">
        <v>842</v>
      </c>
      <c r="O229" s="264"/>
    </row>
    <row r="230" hidden="1">
      <c r="A230" s="346">
        <v>42760.0</v>
      </c>
      <c r="B230" s="261">
        <v>228.0</v>
      </c>
      <c r="C230" s="262" t="s">
        <v>843</v>
      </c>
      <c r="D230" s="341" t="s">
        <v>844</v>
      </c>
      <c r="E230" s="263" t="s">
        <v>308</v>
      </c>
      <c r="F230" s="261" t="s">
        <v>331</v>
      </c>
      <c r="G230" s="263" t="s">
        <v>143</v>
      </c>
      <c r="H230" s="263" t="s">
        <v>298</v>
      </c>
      <c r="I230" s="270"/>
      <c r="J230" s="261" t="s">
        <v>595</v>
      </c>
      <c r="K230" s="348" t="s">
        <v>24</v>
      </c>
      <c r="L230" s="343"/>
      <c r="M230" s="343"/>
      <c r="N230" s="344" t="s">
        <v>845</v>
      </c>
      <c r="O230" s="345" t="s">
        <v>189</v>
      </c>
    </row>
    <row r="231" hidden="1">
      <c r="A231" s="346">
        <v>42760.0</v>
      </c>
      <c r="B231" s="267">
        <v>229.0</v>
      </c>
      <c r="C231" s="262" t="s">
        <v>846</v>
      </c>
      <c r="D231" s="341" t="s">
        <v>847</v>
      </c>
      <c r="E231" s="263" t="s">
        <v>308</v>
      </c>
      <c r="F231" s="261" t="s">
        <v>331</v>
      </c>
      <c r="G231" s="263" t="s">
        <v>143</v>
      </c>
      <c r="H231" s="263" t="s">
        <v>298</v>
      </c>
      <c r="I231" s="270"/>
      <c r="J231" s="261" t="s">
        <v>595</v>
      </c>
      <c r="K231" s="263" t="s">
        <v>24</v>
      </c>
      <c r="L231" s="349"/>
      <c r="M231" s="349"/>
      <c r="N231" s="344" t="s">
        <v>845</v>
      </c>
      <c r="O231" s="345" t="s">
        <v>189</v>
      </c>
    </row>
    <row r="232" hidden="1">
      <c r="A232" s="340">
        <v>42760.0</v>
      </c>
      <c r="B232" s="267">
        <v>230.0</v>
      </c>
      <c r="C232" s="262" t="s">
        <v>848</v>
      </c>
      <c r="D232" s="341" t="s">
        <v>849</v>
      </c>
      <c r="E232" s="263" t="s">
        <v>308</v>
      </c>
      <c r="F232" s="261" t="s">
        <v>331</v>
      </c>
      <c r="G232" s="263" t="s">
        <v>143</v>
      </c>
      <c r="H232" s="263" t="s">
        <v>298</v>
      </c>
      <c r="I232" s="270"/>
      <c r="J232" s="261" t="s">
        <v>595</v>
      </c>
      <c r="K232" s="348" t="s">
        <v>24</v>
      </c>
      <c r="L232" s="343"/>
      <c r="M232" s="343"/>
      <c r="N232" s="344" t="s">
        <v>850</v>
      </c>
      <c r="O232" s="345" t="s">
        <v>189</v>
      </c>
    </row>
    <row r="233" hidden="1">
      <c r="A233" s="340">
        <v>42760.0</v>
      </c>
      <c r="B233" s="261">
        <v>231.0</v>
      </c>
      <c r="C233" s="262" t="s">
        <v>851</v>
      </c>
      <c r="D233" s="341" t="s">
        <v>852</v>
      </c>
      <c r="E233" s="263" t="s">
        <v>308</v>
      </c>
      <c r="F233" s="261" t="s">
        <v>331</v>
      </c>
      <c r="G233" s="263" t="s">
        <v>143</v>
      </c>
      <c r="H233" s="263" t="s">
        <v>298</v>
      </c>
      <c r="I233" s="270"/>
      <c r="J233" s="261" t="s">
        <v>595</v>
      </c>
      <c r="K233" s="348" t="s">
        <v>24</v>
      </c>
      <c r="L233" s="343"/>
      <c r="M233" s="343"/>
      <c r="N233" s="344" t="s">
        <v>853</v>
      </c>
      <c r="O233" s="345" t="s">
        <v>189</v>
      </c>
    </row>
    <row r="234" hidden="1">
      <c r="A234" s="340">
        <v>42760.0</v>
      </c>
      <c r="B234" s="261">
        <v>232.0</v>
      </c>
      <c r="C234" s="262" t="s">
        <v>854</v>
      </c>
      <c r="D234" s="341" t="s">
        <v>855</v>
      </c>
      <c r="E234" s="263" t="s">
        <v>308</v>
      </c>
      <c r="F234" s="261" t="s">
        <v>331</v>
      </c>
      <c r="G234" s="263" t="s">
        <v>143</v>
      </c>
      <c r="H234" s="263" t="s">
        <v>298</v>
      </c>
      <c r="I234" s="270"/>
      <c r="J234" s="261" t="s">
        <v>595</v>
      </c>
      <c r="K234" s="348" t="s">
        <v>24</v>
      </c>
      <c r="L234" s="343"/>
      <c r="M234" s="343"/>
      <c r="N234" s="344" t="s">
        <v>856</v>
      </c>
      <c r="O234" s="345" t="s">
        <v>189</v>
      </c>
    </row>
    <row r="235" hidden="1">
      <c r="A235" s="346">
        <v>42760.0</v>
      </c>
      <c r="B235" s="261">
        <v>233.0</v>
      </c>
      <c r="C235" s="262" t="s">
        <v>857</v>
      </c>
      <c r="D235" s="347" t="s">
        <v>858</v>
      </c>
      <c r="E235" s="263" t="s">
        <v>308</v>
      </c>
      <c r="F235" s="261" t="s">
        <v>331</v>
      </c>
      <c r="G235" s="348" t="s">
        <v>298</v>
      </c>
      <c r="H235" s="348" t="s">
        <v>298</v>
      </c>
      <c r="I235" s="348" t="s">
        <v>309</v>
      </c>
      <c r="J235" s="261" t="s">
        <v>595</v>
      </c>
      <c r="K235" s="342"/>
      <c r="L235" s="343"/>
      <c r="M235" s="343"/>
      <c r="N235" s="344" t="s">
        <v>859</v>
      </c>
      <c r="O235" s="347"/>
    </row>
    <row r="236" hidden="1">
      <c r="A236" s="260">
        <v>42760.0</v>
      </c>
      <c r="B236" s="267">
        <v>234.0</v>
      </c>
      <c r="C236" s="262" t="s">
        <v>860</v>
      </c>
      <c r="D236" s="262" t="s">
        <v>861</v>
      </c>
      <c r="E236" s="263" t="s">
        <v>308</v>
      </c>
      <c r="F236" s="261" t="s">
        <v>331</v>
      </c>
      <c r="G236" s="261" t="s">
        <v>511</v>
      </c>
      <c r="H236" s="261" t="s">
        <v>511</v>
      </c>
      <c r="I236" s="263" t="s">
        <v>720</v>
      </c>
      <c r="J236" s="261" t="s">
        <v>300</v>
      </c>
      <c r="K236" s="261">
        <v>10.0</v>
      </c>
      <c r="L236" s="261"/>
      <c r="M236" s="261"/>
      <c r="N236" s="262" t="s">
        <v>862</v>
      </c>
      <c r="O236" s="266"/>
    </row>
    <row r="237" hidden="1">
      <c r="A237" s="260">
        <v>42761.0</v>
      </c>
      <c r="B237" s="267">
        <v>235.0</v>
      </c>
      <c r="C237" s="262" t="s">
        <v>863</v>
      </c>
      <c r="D237" s="262" t="s">
        <v>864</v>
      </c>
      <c r="E237" s="263" t="s">
        <v>308</v>
      </c>
      <c r="F237" s="261" t="s">
        <v>331</v>
      </c>
      <c r="G237" s="261" t="s">
        <v>570</v>
      </c>
      <c r="H237" s="261" t="s">
        <v>298</v>
      </c>
      <c r="I237" s="263" t="s">
        <v>358</v>
      </c>
      <c r="J237" s="261" t="s">
        <v>595</v>
      </c>
      <c r="K237" s="261">
        <v>70.0</v>
      </c>
      <c r="L237" s="265"/>
      <c r="M237" s="265"/>
      <c r="N237" s="262" t="s">
        <v>865</v>
      </c>
      <c r="O237" s="264"/>
    </row>
    <row r="238">
      <c r="A238" s="260">
        <v>42761.0</v>
      </c>
      <c r="B238" s="261">
        <v>236.0</v>
      </c>
      <c r="C238" s="262" t="s">
        <v>42</v>
      </c>
      <c r="D238" s="262" t="s">
        <v>866</v>
      </c>
      <c r="E238" s="263" t="s">
        <v>297</v>
      </c>
      <c r="F238" s="261" t="s">
        <v>471</v>
      </c>
      <c r="G238" s="261" t="s">
        <v>570</v>
      </c>
      <c r="H238" s="261" t="s">
        <v>389</v>
      </c>
      <c r="I238" s="270"/>
      <c r="J238" s="261" t="s">
        <v>571</v>
      </c>
      <c r="K238" s="265"/>
      <c r="L238" s="265"/>
      <c r="M238" s="265"/>
      <c r="N238" s="262" t="s">
        <v>867</v>
      </c>
      <c r="O238" s="264"/>
    </row>
    <row r="239" hidden="1">
      <c r="A239" s="260">
        <v>42761.0</v>
      </c>
      <c r="B239" s="261">
        <v>237.0</v>
      </c>
      <c r="C239" s="262" t="s">
        <v>868</v>
      </c>
      <c r="D239" s="262" t="s">
        <v>653</v>
      </c>
      <c r="E239" s="263" t="s">
        <v>349</v>
      </c>
      <c r="F239" s="261" t="s">
        <v>265</v>
      </c>
      <c r="G239" s="261" t="s">
        <v>425</v>
      </c>
      <c r="H239" s="261" t="s">
        <v>570</v>
      </c>
      <c r="I239" s="263" t="s">
        <v>390</v>
      </c>
      <c r="J239" s="261" t="s">
        <v>869</v>
      </c>
      <c r="K239" s="265"/>
      <c r="L239" s="265"/>
      <c r="M239" s="265"/>
      <c r="N239" s="262" t="s">
        <v>870</v>
      </c>
      <c r="O239" s="262"/>
    </row>
    <row r="240" hidden="1">
      <c r="A240" s="260">
        <v>42761.0</v>
      </c>
      <c r="B240" s="261">
        <v>238.0</v>
      </c>
      <c r="C240" s="264"/>
      <c r="D240" s="262" t="s">
        <v>871</v>
      </c>
      <c r="E240" s="263" t="s">
        <v>308</v>
      </c>
      <c r="F240" s="261" t="s">
        <v>331</v>
      </c>
      <c r="G240" s="261" t="s">
        <v>570</v>
      </c>
      <c r="H240" s="261" t="s">
        <v>399</v>
      </c>
      <c r="I240" s="270"/>
      <c r="J240" s="261" t="s">
        <v>872</v>
      </c>
      <c r="K240" s="265"/>
      <c r="L240" s="265"/>
      <c r="M240" s="265"/>
      <c r="N240" s="262" t="s">
        <v>873</v>
      </c>
      <c r="O240" s="264"/>
    </row>
    <row r="241" hidden="1">
      <c r="A241" s="260">
        <v>42761.0</v>
      </c>
      <c r="B241" s="267">
        <v>239.0</v>
      </c>
      <c r="C241" s="262" t="s">
        <v>874</v>
      </c>
      <c r="D241" s="262" t="s">
        <v>875</v>
      </c>
      <c r="E241" s="263" t="s">
        <v>308</v>
      </c>
      <c r="F241" s="261" t="s">
        <v>331</v>
      </c>
      <c r="G241" s="261" t="s">
        <v>143</v>
      </c>
      <c r="H241" s="261" t="s">
        <v>420</v>
      </c>
      <c r="I241" s="270"/>
      <c r="J241" s="261" t="s">
        <v>872</v>
      </c>
      <c r="K241" s="265"/>
      <c r="L241" s="265"/>
      <c r="M241" s="265"/>
      <c r="N241" s="262" t="s">
        <v>876</v>
      </c>
      <c r="O241" s="262" t="s">
        <v>874</v>
      </c>
    </row>
    <row r="242" hidden="1">
      <c r="A242" s="260">
        <v>42761.0</v>
      </c>
      <c r="B242" s="267">
        <v>240.0</v>
      </c>
      <c r="C242" s="264"/>
      <c r="D242" s="262" t="s">
        <v>877</v>
      </c>
      <c r="E242" s="263" t="s">
        <v>308</v>
      </c>
      <c r="F242" s="261" t="s">
        <v>331</v>
      </c>
      <c r="G242" s="261" t="s">
        <v>435</v>
      </c>
      <c r="H242" s="261" t="s">
        <v>399</v>
      </c>
      <c r="I242" s="263" t="s">
        <v>638</v>
      </c>
      <c r="J242" s="261" t="s">
        <v>354</v>
      </c>
      <c r="K242" s="265"/>
      <c r="L242" s="265"/>
      <c r="M242" s="265"/>
      <c r="N242" s="262" t="s">
        <v>878</v>
      </c>
      <c r="O242" s="262"/>
    </row>
    <row r="243" hidden="1">
      <c r="A243" s="260">
        <v>42762.0</v>
      </c>
      <c r="B243" s="261">
        <v>241.0</v>
      </c>
      <c r="C243" s="262" t="s">
        <v>879</v>
      </c>
      <c r="D243" s="262" t="s">
        <v>880</v>
      </c>
      <c r="E243" s="263" t="s">
        <v>308</v>
      </c>
      <c r="F243" s="261" t="s">
        <v>331</v>
      </c>
      <c r="G243" s="261" t="s">
        <v>570</v>
      </c>
      <c r="H243" s="261" t="s">
        <v>298</v>
      </c>
      <c r="I243" s="263" t="s">
        <v>881</v>
      </c>
      <c r="J243" s="261" t="s">
        <v>595</v>
      </c>
      <c r="K243" s="265"/>
      <c r="L243" s="265"/>
      <c r="M243" s="265"/>
      <c r="N243" s="262" t="s">
        <v>882</v>
      </c>
      <c r="O243" s="264"/>
    </row>
    <row r="244" hidden="1">
      <c r="A244" s="260">
        <v>42790.0</v>
      </c>
      <c r="B244" s="261">
        <v>242.0</v>
      </c>
      <c r="C244" s="262" t="s">
        <v>883</v>
      </c>
      <c r="D244" s="262" t="s">
        <v>884</v>
      </c>
      <c r="E244" s="263" t="s">
        <v>308</v>
      </c>
      <c r="F244" s="261" t="s">
        <v>331</v>
      </c>
      <c r="G244" s="261" t="s">
        <v>570</v>
      </c>
      <c r="H244" s="261" t="s">
        <v>298</v>
      </c>
      <c r="I244" s="263" t="s">
        <v>390</v>
      </c>
      <c r="J244" s="261" t="s">
        <v>595</v>
      </c>
      <c r="K244" s="265"/>
      <c r="L244" s="265"/>
      <c r="M244" s="265"/>
      <c r="N244" s="264"/>
      <c r="O244" s="264"/>
    </row>
    <row r="245" hidden="1">
      <c r="A245" s="260">
        <v>42762.0</v>
      </c>
      <c r="B245" s="261">
        <v>243.0</v>
      </c>
      <c r="C245" s="262" t="s">
        <v>885</v>
      </c>
      <c r="D245" s="269" t="s">
        <v>886</v>
      </c>
      <c r="E245" s="263" t="s">
        <v>308</v>
      </c>
      <c r="F245" s="261" t="s">
        <v>331</v>
      </c>
      <c r="G245" s="261" t="s">
        <v>570</v>
      </c>
      <c r="H245" s="261" t="s">
        <v>399</v>
      </c>
      <c r="I245" s="263" t="s">
        <v>299</v>
      </c>
      <c r="J245" s="261" t="s">
        <v>595</v>
      </c>
      <c r="K245" s="265"/>
      <c r="L245" s="265"/>
      <c r="M245" s="265"/>
      <c r="N245" s="262" t="s">
        <v>887</v>
      </c>
      <c r="O245" s="264"/>
    </row>
    <row r="246" hidden="1">
      <c r="A246" s="260">
        <v>42762.0</v>
      </c>
      <c r="B246" s="267">
        <v>244.0</v>
      </c>
      <c r="C246" s="262" t="s">
        <v>888</v>
      </c>
      <c r="D246" s="262" t="s">
        <v>889</v>
      </c>
      <c r="E246" s="263" t="s">
        <v>297</v>
      </c>
      <c r="F246" s="261" t="s">
        <v>331</v>
      </c>
      <c r="G246" s="261" t="s">
        <v>570</v>
      </c>
      <c r="H246" s="261" t="s">
        <v>298</v>
      </c>
      <c r="I246" s="263" t="s">
        <v>695</v>
      </c>
      <c r="J246" s="261" t="s">
        <v>595</v>
      </c>
      <c r="K246" s="265"/>
      <c r="L246" s="265"/>
      <c r="M246" s="265"/>
      <c r="N246" s="262" t="s">
        <v>890</v>
      </c>
      <c r="O246" s="264"/>
    </row>
    <row r="247" hidden="1">
      <c r="A247" s="260">
        <v>42762.0</v>
      </c>
      <c r="B247" s="267">
        <v>245.0</v>
      </c>
      <c r="C247" s="262" t="s">
        <v>891</v>
      </c>
      <c r="D247" s="296" t="s">
        <v>892</v>
      </c>
      <c r="E247" s="263" t="s">
        <v>308</v>
      </c>
      <c r="F247" s="261" t="s">
        <v>331</v>
      </c>
      <c r="G247" s="261" t="s">
        <v>570</v>
      </c>
      <c r="H247" s="261" t="s">
        <v>425</v>
      </c>
      <c r="I247" s="263" t="s">
        <v>390</v>
      </c>
      <c r="J247" s="261" t="s">
        <v>595</v>
      </c>
      <c r="K247" s="265"/>
      <c r="L247" s="265"/>
      <c r="M247" s="265"/>
      <c r="N247" s="262" t="s">
        <v>893</v>
      </c>
      <c r="O247" s="264"/>
    </row>
    <row r="248" hidden="1">
      <c r="A248" s="260">
        <v>42762.0</v>
      </c>
      <c r="B248" s="261">
        <v>246.0</v>
      </c>
      <c r="C248" s="262" t="s">
        <v>877</v>
      </c>
      <c r="D248" s="262" t="s">
        <v>894</v>
      </c>
      <c r="E248" s="263" t="s">
        <v>297</v>
      </c>
      <c r="F248" s="261" t="s">
        <v>331</v>
      </c>
      <c r="G248" s="261" t="s">
        <v>570</v>
      </c>
      <c r="H248" s="261" t="s">
        <v>298</v>
      </c>
      <c r="I248" s="270"/>
      <c r="J248" s="261" t="s">
        <v>595</v>
      </c>
      <c r="K248" s="261">
        <v>-70.0</v>
      </c>
      <c r="L248" s="265"/>
      <c r="M248" s="265"/>
      <c r="N248" s="262" t="s">
        <v>895</v>
      </c>
      <c r="O248" s="264"/>
    </row>
    <row r="249" hidden="1">
      <c r="A249" s="260">
        <v>42765.0</v>
      </c>
      <c r="B249" s="261">
        <v>247.0</v>
      </c>
      <c r="C249" s="262" t="s">
        <v>896</v>
      </c>
      <c r="D249" s="262" t="s">
        <v>897</v>
      </c>
      <c r="E249" s="263" t="s">
        <v>297</v>
      </c>
      <c r="F249" s="261" t="s">
        <v>273</v>
      </c>
      <c r="G249" s="261" t="s">
        <v>511</v>
      </c>
      <c r="H249" s="261" t="s">
        <v>298</v>
      </c>
      <c r="I249" s="263" t="s">
        <v>720</v>
      </c>
      <c r="J249" s="261" t="s">
        <v>869</v>
      </c>
      <c r="K249" s="261"/>
      <c r="L249" s="261" t="s">
        <v>351</v>
      </c>
      <c r="M249" s="265"/>
      <c r="N249" s="262" t="s">
        <v>898</v>
      </c>
      <c r="O249" s="266"/>
    </row>
    <row r="250" hidden="1">
      <c r="A250" s="299">
        <v>42765.0</v>
      </c>
      <c r="B250" s="261">
        <v>248.0</v>
      </c>
      <c r="C250" s="262" t="s">
        <v>899</v>
      </c>
      <c r="D250" s="262" t="s">
        <v>900</v>
      </c>
      <c r="E250" s="263" t="s">
        <v>308</v>
      </c>
      <c r="F250" s="261" t="s">
        <v>265</v>
      </c>
      <c r="G250" s="261" t="s">
        <v>425</v>
      </c>
      <c r="H250" s="261" t="s">
        <v>298</v>
      </c>
      <c r="I250" s="263" t="s">
        <v>390</v>
      </c>
      <c r="J250" s="261" t="s">
        <v>300</v>
      </c>
      <c r="K250" s="265"/>
      <c r="L250" s="265"/>
      <c r="M250" s="265"/>
      <c r="N250" s="262" t="s">
        <v>901</v>
      </c>
      <c r="O250" s="262"/>
    </row>
    <row r="251">
      <c r="A251" s="260">
        <v>42766.0</v>
      </c>
      <c r="B251" s="267">
        <v>249.0</v>
      </c>
      <c r="C251" s="262" t="s">
        <v>902</v>
      </c>
      <c r="D251" s="262" t="s">
        <v>903</v>
      </c>
      <c r="E251" s="263" t="s">
        <v>297</v>
      </c>
      <c r="F251" s="335" t="s">
        <v>471</v>
      </c>
      <c r="G251" s="261" t="s">
        <v>379</v>
      </c>
      <c r="H251" s="261" t="s">
        <v>298</v>
      </c>
      <c r="I251" s="261" t="s">
        <v>451</v>
      </c>
      <c r="J251" s="261" t="s">
        <v>571</v>
      </c>
      <c r="K251" s="336"/>
      <c r="L251" s="336"/>
      <c r="M251" s="286"/>
      <c r="N251" s="337" t="s">
        <v>904</v>
      </c>
      <c r="O251" s="294"/>
    </row>
    <row r="252" hidden="1">
      <c r="A252" s="261" t="s">
        <v>905</v>
      </c>
      <c r="B252" s="267">
        <v>250.0</v>
      </c>
      <c r="C252" s="262" t="s">
        <v>874</v>
      </c>
      <c r="D252" s="262" t="s">
        <v>906</v>
      </c>
      <c r="E252" s="263" t="s">
        <v>308</v>
      </c>
      <c r="F252" s="261" t="s">
        <v>331</v>
      </c>
      <c r="G252" s="261" t="s">
        <v>143</v>
      </c>
      <c r="H252" s="261" t="s">
        <v>328</v>
      </c>
      <c r="I252" s="263" t="s">
        <v>358</v>
      </c>
      <c r="J252" s="261" t="s">
        <v>595</v>
      </c>
      <c r="K252" s="265"/>
      <c r="L252" s="265"/>
      <c r="M252" s="265"/>
      <c r="N252" s="262" t="s">
        <v>907</v>
      </c>
      <c r="O252" s="262" t="s">
        <v>874</v>
      </c>
    </row>
    <row r="253" hidden="1">
      <c r="A253" s="260">
        <v>42594.0</v>
      </c>
      <c r="B253" s="267">
        <v>251.0</v>
      </c>
      <c r="C253" s="262"/>
      <c r="D253" s="262" t="s">
        <v>908</v>
      </c>
      <c r="E253" s="263" t="s">
        <v>308</v>
      </c>
      <c r="F253" s="261" t="s">
        <v>331</v>
      </c>
      <c r="G253" s="261"/>
      <c r="H253" s="261" t="s">
        <v>298</v>
      </c>
      <c r="I253" s="263" t="s">
        <v>909</v>
      </c>
      <c r="J253" s="261" t="s">
        <v>300</v>
      </c>
      <c r="K253" s="265"/>
      <c r="L253" s="261" t="s">
        <v>429</v>
      </c>
      <c r="M253" s="261"/>
      <c r="N253" s="262" t="s">
        <v>910</v>
      </c>
      <c r="O253" s="264"/>
    </row>
    <row r="254" hidden="1">
      <c r="A254" s="260">
        <v>42663.0</v>
      </c>
      <c r="B254" s="267">
        <v>252.0</v>
      </c>
      <c r="C254" s="274"/>
      <c r="D254" s="274" t="s">
        <v>911</v>
      </c>
      <c r="E254" s="263" t="s">
        <v>297</v>
      </c>
      <c r="F254" s="261" t="s">
        <v>331</v>
      </c>
      <c r="G254" s="261" t="s">
        <v>328</v>
      </c>
      <c r="H254" s="261" t="s">
        <v>298</v>
      </c>
      <c r="I254" s="263"/>
      <c r="J254" s="261" t="s">
        <v>300</v>
      </c>
      <c r="K254" s="261"/>
      <c r="L254" s="261" t="s">
        <v>62</v>
      </c>
      <c r="M254" s="261"/>
      <c r="N254" s="262" t="s">
        <v>912</v>
      </c>
      <c r="O254" s="266"/>
    </row>
    <row r="255" hidden="1">
      <c r="A255" s="260">
        <v>42703.0</v>
      </c>
      <c r="B255" s="267">
        <v>253.0</v>
      </c>
      <c r="C255" s="274"/>
      <c r="D255" s="274" t="s">
        <v>913</v>
      </c>
      <c r="E255" s="263" t="s">
        <v>297</v>
      </c>
      <c r="F255" s="261" t="s">
        <v>331</v>
      </c>
      <c r="G255" s="261" t="s">
        <v>328</v>
      </c>
      <c r="H255" s="261" t="s">
        <v>298</v>
      </c>
      <c r="I255" s="263"/>
      <c r="J255" s="261" t="s">
        <v>300</v>
      </c>
      <c r="K255" s="261">
        <v>-50.0</v>
      </c>
      <c r="L255" s="261" t="s">
        <v>633</v>
      </c>
      <c r="M255" s="261"/>
      <c r="N255" s="262" t="s">
        <v>914</v>
      </c>
      <c r="O255" s="266"/>
    </row>
    <row r="256" hidden="1">
      <c r="A256" s="299">
        <v>42703.0</v>
      </c>
      <c r="B256" s="267">
        <v>254.0</v>
      </c>
      <c r="C256" s="262"/>
      <c r="D256" s="262" t="s">
        <v>915</v>
      </c>
      <c r="E256" s="263" t="s">
        <v>297</v>
      </c>
      <c r="F256" s="261" t="s">
        <v>331</v>
      </c>
      <c r="G256" s="261" t="s">
        <v>298</v>
      </c>
      <c r="H256" s="261" t="s">
        <v>298</v>
      </c>
      <c r="I256" s="270"/>
      <c r="J256" s="261" t="s">
        <v>300</v>
      </c>
      <c r="K256" s="261"/>
      <c r="L256" s="261"/>
      <c r="M256" s="261"/>
      <c r="N256" s="262" t="s">
        <v>916</v>
      </c>
      <c r="O256" s="278"/>
    </row>
    <row r="257" hidden="1">
      <c r="A257" s="260">
        <v>42593.0</v>
      </c>
      <c r="B257" s="267">
        <v>255.0</v>
      </c>
      <c r="C257" s="262"/>
      <c r="D257" s="262" t="s">
        <v>624</v>
      </c>
      <c r="E257" s="263" t="s">
        <v>297</v>
      </c>
      <c r="F257" s="261" t="s">
        <v>273</v>
      </c>
      <c r="G257" s="261"/>
      <c r="H257" s="261" t="s">
        <v>298</v>
      </c>
      <c r="I257" s="270"/>
      <c r="J257" s="261" t="s">
        <v>300</v>
      </c>
      <c r="K257" s="261">
        <v>280.0</v>
      </c>
      <c r="L257" s="261"/>
      <c r="M257" s="261"/>
      <c r="N257" s="262" t="s">
        <v>917</v>
      </c>
      <c r="O257" s="264"/>
    </row>
    <row r="258" hidden="1">
      <c r="A258" s="260">
        <v>42767.0</v>
      </c>
      <c r="B258" s="267">
        <v>256.0</v>
      </c>
      <c r="C258" s="262" t="s">
        <v>918</v>
      </c>
      <c r="D258" s="262" t="s">
        <v>919</v>
      </c>
      <c r="E258" s="263" t="s">
        <v>297</v>
      </c>
      <c r="F258" s="261" t="s">
        <v>331</v>
      </c>
      <c r="G258" s="261" t="s">
        <v>570</v>
      </c>
      <c r="H258" s="261" t="s">
        <v>570</v>
      </c>
      <c r="I258" s="270"/>
      <c r="J258" s="261" t="s">
        <v>595</v>
      </c>
      <c r="K258" s="265"/>
      <c r="L258" s="265"/>
      <c r="M258" s="265"/>
      <c r="N258" s="262" t="s">
        <v>920</v>
      </c>
      <c r="O258" s="264"/>
    </row>
    <row r="259" hidden="1">
      <c r="A259" s="260">
        <v>42767.0</v>
      </c>
      <c r="B259" s="267">
        <v>257.0</v>
      </c>
      <c r="C259" s="262" t="s">
        <v>731</v>
      </c>
      <c r="D259" s="262" t="s">
        <v>921</v>
      </c>
      <c r="E259" s="263" t="s">
        <v>297</v>
      </c>
      <c r="F259" s="261" t="s">
        <v>265</v>
      </c>
      <c r="G259" s="261" t="s">
        <v>305</v>
      </c>
      <c r="H259" s="261" t="s">
        <v>298</v>
      </c>
      <c r="I259" s="263" t="s">
        <v>358</v>
      </c>
      <c r="J259" s="261" t="s">
        <v>869</v>
      </c>
      <c r="K259" s="265"/>
      <c r="L259" s="265"/>
      <c r="M259" s="265"/>
      <c r="N259" s="262" t="s">
        <v>922</v>
      </c>
      <c r="O259" s="264"/>
    </row>
    <row r="260" hidden="1">
      <c r="A260" s="260">
        <v>42767.0</v>
      </c>
      <c r="B260" s="267">
        <v>258.0</v>
      </c>
      <c r="C260" s="264"/>
      <c r="D260" s="262" t="s">
        <v>923</v>
      </c>
      <c r="E260" s="263" t="s">
        <v>297</v>
      </c>
      <c r="F260" s="261" t="s">
        <v>273</v>
      </c>
      <c r="G260" s="261" t="s">
        <v>570</v>
      </c>
      <c r="H260" s="261" t="s">
        <v>298</v>
      </c>
      <c r="I260" s="263" t="s">
        <v>350</v>
      </c>
      <c r="J260" s="261" t="s">
        <v>869</v>
      </c>
      <c r="K260" s="265"/>
      <c r="L260" s="265"/>
      <c r="M260" s="265"/>
      <c r="N260" s="262" t="s">
        <v>924</v>
      </c>
      <c r="O260" s="264"/>
    </row>
    <row r="261" hidden="1">
      <c r="A261" s="260">
        <v>42767.0</v>
      </c>
      <c r="B261" s="267">
        <v>259.0</v>
      </c>
      <c r="C261" s="264"/>
      <c r="D261" s="262" t="s">
        <v>925</v>
      </c>
      <c r="E261" s="263" t="s">
        <v>297</v>
      </c>
      <c r="F261" s="261" t="s">
        <v>273</v>
      </c>
      <c r="G261" s="261" t="s">
        <v>570</v>
      </c>
      <c r="H261" s="261" t="s">
        <v>298</v>
      </c>
      <c r="I261" s="263" t="s">
        <v>350</v>
      </c>
      <c r="J261" s="261" t="s">
        <v>300</v>
      </c>
      <c r="K261" s="265"/>
      <c r="L261" s="265"/>
      <c r="M261" s="265"/>
      <c r="N261" s="262" t="s">
        <v>926</v>
      </c>
      <c r="O261" s="264"/>
    </row>
    <row r="262" hidden="1">
      <c r="A262" s="260">
        <v>42768.0</v>
      </c>
      <c r="B262" s="267">
        <v>260.0</v>
      </c>
      <c r="C262" s="264" t="s">
        <v>927</v>
      </c>
      <c r="D262" s="262" t="s">
        <v>928</v>
      </c>
      <c r="E262" s="263" t="s">
        <v>308</v>
      </c>
      <c r="F262" s="261" t="s">
        <v>265</v>
      </c>
      <c r="G262" s="261" t="s">
        <v>305</v>
      </c>
      <c r="H262" s="261" t="s">
        <v>298</v>
      </c>
      <c r="I262" s="263" t="s">
        <v>350</v>
      </c>
      <c r="J262" s="261" t="s">
        <v>300</v>
      </c>
      <c r="K262" s="265"/>
      <c r="L262" s="265"/>
      <c r="M262" s="265"/>
      <c r="N262" s="262" t="s">
        <v>929</v>
      </c>
      <c r="O262" s="264"/>
    </row>
    <row r="263" hidden="1">
      <c r="A263" s="260">
        <v>42768.0</v>
      </c>
      <c r="B263" s="267">
        <v>261.0</v>
      </c>
      <c r="C263" s="262" t="s">
        <v>930</v>
      </c>
      <c r="D263" s="262" t="s">
        <v>931</v>
      </c>
      <c r="E263" s="263" t="s">
        <v>297</v>
      </c>
      <c r="F263" s="261" t="s">
        <v>331</v>
      </c>
      <c r="G263" s="261" t="s">
        <v>570</v>
      </c>
      <c r="H263" s="261" t="s">
        <v>570</v>
      </c>
      <c r="I263" s="263" t="s">
        <v>299</v>
      </c>
      <c r="J263" s="261" t="s">
        <v>300</v>
      </c>
      <c r="K263" s="265"/>
      <c r="L263" s="265"/>
      <c r="M263" s="265"/>
      <c r="N263" s="262" t="s">
        <v>932</v>
      </c>
      <c r="O263" s="264"/>
    </row>
    <row r="264" hidden="1">
      <c r="A264" s="260">
        <v>42768.0</v>
      </c>
      <c r="B264" s="267">
        <v>262.0</v>
      </c>
      <c r="C264" s="262" t="s">
        <v>933</v>
      </c>
      <c r="D264" s="350" t="s">
        <v>934</v>
      </c>
      <c r="E264" s="263" t="s">
        <v>349</v>
      </c>
      <c r="F264" s="261" t="s">
        <v>471</v>
      </c>
      <c r="G264" s="261" t="s">
        <v>570</v>
      </c>
      <c r="H264" s="261" t="s">
        <v>570</v>
      </c>
      <c r="I264" s="270"/>
      <c r="J264" s="261" t="s">
        <v>300</v>
      </c>
      <c r="K264" s="265"/>
      <c r="L264" s="265"/>
      <c r="M264" s="265"/>
      <c r="N264" s="262" t="s">
        <v>935</v>
      </c>
      <c r="O264" s="264"/>
    </row>
    <row r="265" hidden="1">
      <c r="A265" s="260">
        <v>42768.0</v>
      </c>
      <c r="B265" s="267">
        <v>263.0</v>
      </c>
      <c r="C265" s="339" t="str">
        <f>HYPERLINK("https://jira.myvest.com:8443/browse/AMMO-39100","AMMO-39100")</f>
        <v>AMMO-39100</v>
      </c>
      <c r="D265" s="296" t="s">
        <v>936</v>
      </c>
      <c r="E265" s="263" t="s">
        <v>349</v>
      </c>
      <c r="F265" s="261" t="s">
        <v>471</v>
      </c>
      <c r="G265" s="261" t="s">
        <v>570</v>
      </c>
      <c r="H265" s="261" t="s">
        <v>570</v>
      </c>
      <c r="I265" s="263" t="s">
        <v>909</v>
      </c>
      <c r="J265" s="261" t="s">
        <v>300</v>
      </c>
      <c r="K265" s="265"/>
      <c r="L265" s="265"/>
      <c r="M265" s="265"/>
      <c r="N265" s="262" t="s">
        <v>935</v>
      </c>
      <c r="O265" s="264"/>
    </row>
    <row r="266" hidden="1">
      <c r="A266" s="260">
        <v>42768.0</v>
      </c>
      <c r="B266" s="267">
        <v>264.0</v>
      </c>
      <c r="C266" s="351" t="s">
        <v>937</v>
      </c>
      <c r="D266" s="296" t="s">
        <v>938</v>
      </c>
      <c r="E266" s="263" t="s">
        <v>308</v>
      </c>
      <c r="F266" s="261" t="s">
        <v>471</v>
      </c>
      <c r="G266" s="261" t="s">
        <v>450</v>
      </c>
      <c r="H266" s="261"/>
      <c r="I266" s="263" t="s">
        <v>909</v>
      </c>
      <c r="J266" s="261" t="s">
        <v>354</v>
      </c>
      <c r="K266" s="265"/>
      <c r="L266" s="265"/>
      <c r="M266" s="265"/>
      <c r="N266" s="262" t="s">
        <v>939</v>
      </c>
      <c r="O266" s="264"/>
    </row>
    <row r="267">
      <c r="A267" s="279">
        <v>42772.0</v>
      </c>
      <c r="B267" s="267">
        <v>265.0</v>
      </c>
      <c r="C267" s="280" t="s">
        <v>727</v>
      </c>
      <c r="D267" s="280" t="s">
        <v>940</v>
      </c>
      <c r="E267" s="263" t="s">
        <v>308</v>
      </c>
      <c r="F267" s="282" t="s">
        <v>265</v>
      </c>
      <c r="G267" s="282" t="s">
        <v>570</v>
      </c>
      <c r="H267" s="282" t="s">
        <v>305</v>
      </c>
      <c r="I267" s="282" t="s">
        <v>451</v>
      </c>
      <c r="J267" s="261" t="s">
        <v>941</v>
      </c>
      <c r="K267" s="281"/>
      <c r="L267" s="281"/>
      <c r="M267" s="281"/>
      <c r="N267" s="262" t="s">
        <v>942</v>
      </c>
      <c r="O267" s="281"/>
    </row>
    <row r="268" hidden="1">
      <c r="A268" s="260">
        <v>42772.0</v>
      </c>
      <c r="B268" s="267">
        <v>266.0</v>
      </c>
      <c r="C268" s="262" t="s">
        <v>943</v>
      </c>
      <c r="D268" s="262" t="s">
        <v>944</v>
      </c>
      <c r="E268" s="263" t="s">
        <v>308</v>
      </c>
      <c r="F268" s="261" t="s">
        <v>331</v>
      </c>
      <c r="G268" s="261" t="s">
        <v>570</v>
      </c>
      <c r="H268" s="261" t="s">
        <v>298</v>
      </c>
      <c r="I268" s="263" t="s">
        <v>358</v>
      </c>
      <c r="J268" s="261" t="s">
        <v>595</v>
      </c>
      <c r="K268" s="265"/>
      <c r="L268" s="265"/>
      <c r="M268" s="265"/>
      <c r="N268" s="262" t="s">
        <v>945</v>
      </c>
      <c r="O268" s="264"/>
    </row>
    <row r="269" hidden="1">
      <c r="A269" s="260">
        <v>42774.0</v>
      </c>
      <c r="B269" s="267">
        <v>267.0</v>
      </c>
      <c r="C269" s="262" t="s">
        <v>808</v>
      </c>
      <c r="D269" s="262" t="s">
        <v>946</v>
      </c>
      <c r="E269" s="263" t="s">
        <v>308</v>
      </c>
      <c r="F269" s="261" t="s">
        <v>331</v>
      </c>
      <c r="G269" s="261" t="s">
        <v>435</v>
      </c>
      <c r="H269" s="261" t="s">
        <v>38</v>
      </c>
      <c r="I269" s="263" t="s">
        <v>638</v>
      </c>
      <c r="J269" s="261" t="s">
        <v>595</v>
      </c>
      <c r="K269" s="265"/>
      <c r="L269" s="265"/>
      <c r="M269" s="265"/>
      <c r="N269" s="262" t="s">
        <v>947</v>
      </c>
      <c r="O269" s="264"/>
    </row>
    <row r="270" hidden="1">
      <c r="A270" s="260">
        <v>42774.0</v>
      </c>
      <c r="B270" s="267">
        <v>268.0</v>
      </c>
      <c r="C270" s="262" t="s">
        <v>948</v>
      </c>
      <c r="D270" s="262" t="s">
        <v>949</v>
      </c>
      <c r="E270" s="263" t="s">
        <v>308</v>
      </c>
      <c r="F270" s="261" t="s">
        <v>265</v>
      </c>
      <c r="G270" s="261" t="s">
        <v>435</v>
      </c>
      <c r="H270" s="261" t="s">
        <v>570</v>
      </c>
      <c r="I270" s="263" t="s">
        <v>638</v>
      </c>
      <c r="J270" s="261" t="s">
        <v>869</v>
      </c>
      <c r="K270" s="265"/>
      <c r="L270" s="265"/>
      <c r="M270" s="265"/>
      <c r="N270" s="262" t="s">
        <v>950</v>
      </c>
      <c r="O270" s="264"/>
    </row>
    <row r="271" hidden="1">
      <c r="A271" s="261" t="s">
        <v>951</v>
      </c>
      <c r="B271" s="267">
        <v>269.0</v>
      </c>
      <c r="C271" s="262" t="s">
        <v>952</v>
      </c>
      <c r="D271" s="262" t="s">
        <v>953</v>
      </c>
      <c r="E271" s="263" t="s">
        <v>308</v>
      </c>
      <c r="F271" s="261" t="s">
        <v>265</v>
      </c>
      <c r="G271" s="261" t="s">
        <v>435</v>
      </c>
      <c r="H271" s="261" t="s">
        <v>570</v>
      </c>
      <c r="I271" s="263" t="s">
        <v>638</v>
      </c>
      <c r="J271" s="261" t="s">
        <v>869</v>
      </c>
      <c r="K271" s="265"/>
      <c r="L271" s="265"/>
      <c r="M271" s="265"/>
      <c r="N271" s="262" t="s">
        <v>950</v>
      </c>
      <c r="O271" s="264"/>
    </row>
    <row r="272" hidden="1">
      <c r="A272" s="260">
        <v>42779.0</v>
      </c>
      <c r="B272" s="267">
        <v>270.0</v>
      </c>
      <c r="C272" s="262" t="s">
        <v>954</v>
      </c>
      <c r="D272" s="262" t="s">
        <v>955</v>
      </c>
      <c r="E272" s="263" t="s">
        <v>349</v>
      </c>
      <c r="F272" s="261" t="s">
        <v>331</v>
      </c>
      <c r="G272" s="261" t="s">
        <v>143</v>
      </c>
      <c r="H272" s="261" t="s">
        <v>570</v>
      </c>
      <c r="I272" s="263" t="s">
        <v>956</v>
      </c>
      <c r="J272" s="261" t="s">
        <v>595</v>
      </c>
      <c r="K272" s="265"/>
      <c r="L272" s="265"/>
      <c r="M272" s="265"/>
      <c r="N272" s="264"/>
      <c r="O272" s="264"/>
    </row>
    <row r="273" hidden="1">
      <c r="A273" s="260">
        <v>42780.0</v>
      </c>
      <c r="B273" s="267">
        <v>271.0</v>
      </c>
      <c r="C273" s="262" t="s">
        <v>957</v>
      </c>
      <c r="D273" s="262" t="s">
        <v>958</v>
      </c>
      <c r="E273" s="263" t="s">
        <v>308</v>
      </c>
      <c r="F273" s="261" t="s">
        <v>265</v>
      </c>
      <c r="G273" s="261" t="s">
        <v>298</v>
      </c>
      <c r="H273" s="261" t="s">
        <v>570</v>
      </c>
      <c r="I273" s="263" t="s">
        <v>350</v>
      </c>
      <c r="J273" s="261" t="s">
        <v>869</v>
      </c>
      <c r="K273" s="261">
        <v>-10.0</v>
      </c>
      <c r="L273" s="265"/>
      <c r="M273" s="265"/>
      <c r="N273" s="262" t="s">
        <v>959</v>
      </c>
      <c r="O273" s="352"/>
    </row>
    <row r="274" hidden="1">
      <c r="A274" s="260">
        <v>42783.0</v>
      </c>
      <c r="B274" s="267">
        <v>272.0</v>
      </c>
      <c r="C274" s="353" t="s">
        <v>960</v>
      </c>
      <c r="D274" s="262" t="s">
        <v>958</v>
      </c>
      <c r="E274" s="263" t="s">
        <v>308</v>
      </c>
      <c r="F274" s="261" t="s">
        <v>331</v>
      </c>
      <c r="G274" s="261" t="s">
        <v>570</v>
      </c>
      <c r="H274" s="265"/>
      <c r="I274" s="270"/>
      <c r="J274" s="261" t="s">
        <v>595</v>
      </c>
      <c r="K274" s="265"/>
      <c r="L274" s="265"/>
      <c r="M274" s="265"/>
      <c r="N274" s="264"/>
      <c r="O274" s="264"/>
    </row>
    <row r="275" hidden="1">
      <c r="A275" s="260">
        <v>42783.0</v>
      </c>
      <c r="B275" s="267">
        <v>273.0</v>
      </c>
      <c r="C275" s="353" t="s">
        <v>961</v>
      </c>
      <c r="D275" s="262" t="s">
        <v>962</v>
      </c>
      <c r="E275" s="263" t="s">
        <v>308</v>
      </c>
      <c r="F275" s="261" t="s">
        <v>331</v>
      </c>
      <c r="G275" s="261" t="s">
        <v>570</v>
      </c>
      <c r="H275" s="261" t="s">
        <v>267</v>
      </c>
      <c r="I275" s="263" t="s">
        <v>22</v>
      </c>
      <c r="J275" s="261" t="s">
        <v>595</v>
      </c>
      <c r="K275" s="265"/>
      <c r="L275" s="265"/>
      <c r="M275" s="265"/>
      <c r="N275" s="262" t="s">
        <v>963</v>
      </c>
      <c r="O275" s="264"/>
    </row>
    <row r="276" hidden="1">
      <c r="A276" s="354">
        <v>42781.0</v>
      </c>
      <c r="B276" s="267">
        <v>274.0</v>
      </c>
      <c r="C276" s="262" t="s">
        <v>964</v>
      </c>
      <c r="D276" s="262" t="s">
        <v>965</v>
      </c>
      <c r="E276" s="263" t="s">
        <v>308</v>
      </c>
      <c r="F276" s="261" t="s">
        <v>471</v>
      </c>
      <c r="G276" s="261" t="s">
        <v>435</v>
      </c>
      <c r="H276" s="261" t="s">
        <v>570</v>
      </c>
      <c r="I276" s="263" t="s">
        <v>966</v>
      </c>
      <c r="J276" s="261" t="s">
        <v>967</v>
      </c>
      <c r="K276" s="261">
        <v>2.0</v>
      </c>
      <c r="L276" s="261" t="s">
        <v>968</v>
      </c>
      <c r="M276" s="261" t="s">
        <v>969</v>
      </c>
      <c r="N276" s="262" t="s">
        <v>970</v>
      </c>
      <c r="O276" s="264"/>
    </row>
    <row r="277" hidden="1">
      <c r="A277" s="354">
        <v>42781.0</v>
      </c>
      <c r="B277" s="267">
        <v>275.0</v>
      </c>
      <c r="C277" s="262" t="s">
        <v>971</v>
      </c>
      <c r="D277" s="262" t="s">
        <v>972</v>
      </c>
      <c r="E277" s="263" t="s">
        <v>308</v>
      </c>
      <c r="F277" s="261" t="s">
        <v>471</v>
      </c>
      <c r="G277" s="261" t="s">
        <v>435</v>
      </c>
      <c r="H277" s="261" t="s">
        <v>570</v>
      </c>
      <c r="I277" s="263" t="s">
        <v>966</v>
      </c>
      <c r="J277" s="261" t="s">
        <v>763</v>
      </c>
      <c r="K277" s="265"/>
      <c r="L277" s="261" t="s">
        <v>968</v>
      </c>
      <c r="M277" s="261" t="s">
        <v>969</v>
      </c>
      <c r="N277" s="262" t="s">
        <v>973</v>
      </c>
      <c r="O277" s="264"/>
    </row>
    <row r="278">
      <c r="A278" s="321"/>
      <c r="B278" s="267">
        <v>276.0</v>
      </c>
      <c r="C278" s="284" t="s">
        <v>937</v>
      </c>
      <c r="D278" s="284" t="s">
        <v>765</v>
      </c>
      <c r="E278" s="263" t="s">
        <v>297</v>
      </c>
      <c r="F278" s="261" t="s">
        <v>471</v>
      </c>
      <c r="G278" s="261" t="s">
        <v>450</v>
      </c>
      <c r="H278" s="265"/>
      <c r="I278" s="263" t="s">
        <v>451</v>
      </c>
      <c r="J278" s="261" t="s">
        <v>571</v>
      </c>
      <c r="K278" s="261">
        <v>-10.0</v>
      </c>
      <c r="L278" s="261" t="s">
        <v>968</v>
      </c>
      <c r="M278" s="265"/>
      <c r="N278" s="262" t="s">
        <v>974</v>
      </c>
      <c r="O278" s="264"/>
    </row>
    <row r="279" hidden="1">
      <c r="A279" s="260">
        <v>42787.0</v>
      </c>
      <c r="B279" s="267">
        <v>277.0</v>
      </c>
      <c r="C279" s="262" t="s">
        <v>883</v>
      </c>
      <c r="D279" s="262" t="s">
        <v>975</v>
      </c>
      <c r="E279" s="263" t="s">
        <v>297</v>
      </c>
      <c r="F279" s="261" t="s">
        <v>331</v>
      </c>
      <c r="G279" s="261" t="s">
        <v>570</v>
      </c>
      <c r="H279" s="261" t="s">
        <v>570</v>
      </c>
      <c r="I279" s="263" t="s">
        <v>350</v>
      </c>
      <c r="J279" s="261" t="s">
        <v>595</v>
      </c>
      <c r="K279" s="265"/>
      <c r="L279" s="265"/>
      <c r="M279" s="265"/>
      <c r="N279" s="262" t="s">
        <v>976</v>
      </c>
      <c r="O279" s="264"/>
    </row>
    <row r="280" hidden="1">
      <c r="A280" s="260">
        <v>42788.0</v>
      </c>
      <c r="B280" s="267">
        <v>278.0</v>
      </c>
      <c r="C280" s="262" t="s">
        <v>888</v>
      </c>
      <c r="D280" s="262" t="s">
        <v>197</v>
      </c>
      <c r="E280" s="263" t="s">
        <v>308</v>
      </c>
      <c r="F280" s="261" t="s">
        <v>331</v>
      </c>
      <c r="G280" s="261" t="s">
        <v>435</v>
      </c>
      <c r="H280" s="261" t="s">
        <v>38</v>
      </c>
      <c r="I280" s="263" t="s">
        <v>638</v>
      </c>
      <c r="J280" s="261" t="s">
        <v>595</v>
      </c>
      <c r="K280" s="265"/>
      <c r="L280" s="261" t="s">
        <v>977</v>
      </c>
      <c r="M280" s="265"/>
      <c r="N280" s="262" t="s">
        <v>978</v>
      </c>
      <c r="O280" s="264"/>
    </row>
    <row r="281" hidden="1">
      <c r="A281" s="260">
        <v>42789.0</v>
      </c>
      <c r="B281" s="267">
        <v>279.0</v>
      </c>
      <c r="C281" s="262" t="s">
        <v>979</v>
      </c>
      <c r="D281" s="262" t="s">
        <v>980</v>
      </c>
      <c r="E281" s="263" t="s">
        <v>308</v>
      </c>
      <c r="F281" s="261" t="s">
        <v>471</v>
      </c>
      <c r="G281" s="261" t="s">
        <v>435</v>
      </c>
      <c r="H281" s="261" t="s">
        <v>570</v>
      </c>
      <c r="I281" s="263" t="s">
        <v>638</v>
      </c>
      <c r="J281" s="261" t="s">
        <v>571</v>
      </c>
      <c r="K281" s="265"/>
      <c r="L281" s="261" t="s">
        <v>968</v>
      </c>
      <c r="M281" s="265"/>
      <c r="N281" s="262" t="s">
        <v>981</v>
      </c>
      <c r="O281" s="264"/>
    </row>
    <row r="282" hidden="1">
      <c r="A282" s="355">
        <v>42789.0</v>
      </c>
      <c r="B282" s="267">
        <v>280.0</v>
      </c>
      <c r="C282" s="356" t="s">
        <v>982</v>
      </c>
      <c r="D282" s="262" t="s">
        <v>983</v>
      </c>
      <c r="E282" s="262" t="s">
        <v>308</v>
      </c>
      <c r="F282" s="261" t="s">
        <v>331</v>
      </c>
      <c r="G282" s="261" t="s">
        <v>425</v>
      </c>
      <c r="H282" s="261" t="s">
        <v>570</v>
      </c>
      <c r="I282" s="261" t="s">
        <v>350</v>
      </c>
      <c r="J282" s="261" t="s">
        <v>595</v>
      </c>
      <c r="K282" s="262"/>
      <c r="L282" s="262"/>
      <c r="M282" s="262"/>
      <c r="N282" s="262" t="s">
        <v>984</v>
      </c>
      <c r="O282" s="352"/>
    </row>
    <row r="283">
      <c r="A283" s="260">
        <v>42789.0</v>
      </c>
      <c r="B283" s="267">
        <v>281.0</v>
      </c>
      <c r="C283" s="262" t="s">
        <v>985</v>
      </c>
      <c r="D283" s="262" t="s">
        <v>986</v>
      </c>
      <c r="E283" s="263" t="s">
        <v>297</v>
      </c>
      <c r="F283" s="335" t="s">
        <v>265</v>
      </c>
      <c r="G283" s="261" t="s">
        <v>379</v>
      </c>
      <c r="H283" s="261" t="s">
        <v>570</v>
      </c>
      <c r="I283" s="261" t="s">
        <v>451</v>
      </c>
      <c r="J283" s="261" t="s">
        <v>571</v>
      </c>
      <c r="K283" s="336">
        <v>-175.0</v>
      </c>
      <c r="L283" s="336">
        <v>17.0</v>
      </c>
      <c r="M283" s="337" t="s">
        <v>987</v>
      </c>
      <c r="N283" s="337" t="s">
        <v>988</v>
      </c>
      <c r="O283" s="294"/>
    </row>
    <row r="284" hidden="1">
      <c r="A284" s="260"/>
      <c r="B284" s="267">
        <v>282.0</v>
      </c>
      <c r="C284" s="262" t="s">
        <v>888</v>
      </c>
      <c r="D284" s="262" t="s">
        <v>197</v>
      </c>
      <c r="E284" s="263" t="s">
        <v>308</v>
      </c>
      <c r="F284" s="335" t="s">
        <v>331</v>
      </c>
      <c r="G284" s="261" t="s">
        <v>435</v>
      </c>
      <c r="H284" s="261" t="s">
        <v>570</v>
      </c>
      <c r="I284" s="261" t="s">
        <v>358</v>
      </c>
      <c r="J284" s="261" t="s">
        <v>300</v>
      </c>
      <c r="K284" s="336"/>
      <c r="L284" s="336"/>
      <c r="M284" s="337"/>
      <c r="N284" s="337" t="s">
        <v>989</v>
      </c>
      <c r="O284" s="294"/>
    </row>
    <row r="285" hidden="1">
      <c r="A285" s="355">
        <v>42795.0</v>
      </c>
      <c r="B285" s="357">
        <v>283.0</v>
      </c>
      <c r="C285" s="356" t="s">
        <v>883</v>
      </c>
      <c r="D285" s="262" t="s">
        <v>990</v>
      </c>
      <c r="E285" s="263" t="s">
        <v>297</v>
      </c>
      <c r="F285" s="335" t="s">
        <v>331</v>
      </c>
      <c r="G285" s="335" t="s">
        <v>425</v>
      </c>
      <c r="H285" s="335" t="s">
        <v>570</v>
      </c>
      <c r="I285" s="335" t="s">
        <v>350</v>
      </c>
      <c r="J285" s="261" t="s">
        <v>595</v>
      </c>
      <c r="K285" s="262"/>
      <c r="L285" s="262"/>
      <c r="M285" s="262"/>
      <c r="N285" s="337" t="s">
        <v>991</v>
      </c>
      <c r="O285" s="352"/>
    </row>
    <row r="286" hidden="1">
      <c r="A286" s="260">
        <v>42795.0</v>
      </c>
      <c r="B286" s="267">
        <v>284.0</v>
      </c>
      <c r="C286" s="262" t="s">
        <v>992</v>
      </c>
      <c r="D286" s="262" t="s">
        <v>993</v>
      </c>
      <c r="E286" s="263" t="s">
        <v>308</v>
      </c>
      <c r="F286" s="261" t="s">
        <v>331</v>
      </c>
      <c r="G286" s="261" t="s">
        <v>450</v>
      </c>
      <c r="H286" s="261"/>
      <c r="I286" s="263" t="s">
        <v>451</v>
      </c>
      <c r="J286" s="261" t="s">
        <v>300</v>
      </c>
      <c r="K286" s="265"/>
      <c r="L286" s="265" t="s">
        <v>977</v>
      </c>
      <c r="M286" s="265"/>
      <c r="N286" s="262" t="s">
        <v>994</v>
      </c>
      <c r="O286" s="264"/>
    </row>
    <row r="287">
      <c r="A287" s="260">
        <v>42795.0</v>
      </c>
      <c r="B287" s="267">
        <v>285.0</v>
      </c>
      <c r="C287" s="262" t="s">
        <v>995</v>
      </c>
      <c r="D287" s="262" t="s">
        <v>996</v>
      </c>
      <c r="E287" s="263" t="s">
        <v>308</v>
      </c>
      <c r="F287" s="261" t="s">
        <v>265</v>
      </c>
      <c r="G287" s="261" t="s">
        <v>450</v>
      </c>
      <c r="H287" s="261"/>
      <c r="I287" s="263" t="s">
        <v>451</v>
      </c>
      <c r="J287" s="261" t="s">
        <v>571</v>
      </c>
      <c r="K287" s="265"/>
      <c r="L287" s="358" t="s">
        <v>997</v>
      </c>
      <c r="M287" s="265"/>
      <c r="N287" s="262" t="s">
        <v>998</v>
      </c>
      <c r="O287" s="264"/>
    </row>
    <row r="288">
      <c r="A288" s="260">
        <v>42795.0</v>
      </c>
      <c r="B288" s="267">
        <v>286.0</v>
      </c>
      <c r="C288" s="262" t="s">
        <v>999</v>
      </c>
      <c r="D288" s="262" t="s">
        <v>1000</v>
      </c>
      <c r="E288" s="263" t="s">
        <v>308</v>
      </c>
      <c r="F288" s="261" t="s">
        <v>265</v>
      </c>
      <c r="G288" s="261" t="s">
        <v>450</v>
      </c>
      <c r="H288" s="261"/>
      <c r="I288" s="263" t="s">
        <v>451</v>
      </c>
      <c r="J288" s="261" t="s">
        <v>571</v>
      </c>
      <c r="K288" s="265"/>
      <c r="L288" s="358" t="s">
        <v>997</v>
      </c>
      <c r="M288" s="265"/>
      <c r="N288" s="262" t="s">
        <v>1001</v>
      </c>
      <c r="O288" s="264"/>
    </row>
    <row r="289">
      <c r="A289" s="355">
        <v>42795.0</v>
      </c>
      <c r="B289" s="357">
        <v>284.0</v>
      </c>
      <c r="C289" s="356" t="s">
        <v>1002</v>
      </c>
      <c r="D289" s="356" t="s">
        <v>1003</v>
      </c>
      <c r="E289" s="359"/>
      <c r="F289" s="360"/>
      <c r="G289" s="360"/>
      <c r="H289" s="360"/>
      <c r="I289" s="359"/>
      <c r="J289" s="360"/>
      <c r="K289" s="360"/>
      <c r="L289" s="360"/>
      <c r="M289" s="360"/>
      <c r="N289" s="352"/>
      <c r="O289" s="352"/>
    </row>
    <row r="290">
      <c r="A290" s="361"/>
      <c r="B290" s="360"/>
      <c r="C290" s="352"/>
      <c r="D290" s="352"/>
      <c r="E290" s="359"/>
      <c r="F290" s="360"/>
      <c r="G290" s="360"/>
      <c r="H290" s="360"/>
      <c r="I290" s="359"/>
      <c r="J290" s="360"/>
      <c r="K290" s="360"/>
      <c r="L290" s="360"/>
      <c r="M290" s="360"/>
      <c r="N290" s="352"/>
      <c r="O290" s="352"/>
    </row>
    <row r="291">
      <c r="A291" s="361"/>
      <c r="B291" s="360"/>
      <c r="C291" s="352"/>
      <c r="D291" s="352"/>
      <c r="E291" s="359"/>
      <c r="F291" s="360"/>
      <c r="G291" s="360"/>
      <c r="H291" s="360"/>
      <c r="I291" s="359"/>
      <c r="J291" s="360"/>
      <c r="K291" s="360"/>
      <c r="L291" s="360"/>
      <c r="M291" s="360"/>
      <c r="N291" s="352"/>
      <c r="O291" s="352"/>
    </row>
    <row r="292">
      <c r="A292" s="361"/>
      <c r="B292" s="360"/>
      <c r="C292" s="352"/>
      <c r="D292" s="352"/>
      <c r="E292" s="359"/>
      <c r="F292" s="360"/>
      <c r="G292" s="360"/>
      <c r="H292" s="360"/>
      <c r="I292" s="359"/>
      <c r="J292" s="360"/>
      <c r="K292" s="360"/>
      <c r="L292" s="360"/>
      <c r="M292" s="360"/>
      <c r="N292" s="352"/>
      <c r="O292" s="352"/>
    </row>
    <row r="293">
      <c r="A293" s="361"/>
      <c r="B293" s="360"/>
      <c r="C293" s="352"/>
      <c r="D293" s="352"/>
      <c r="E293" s="359"/>
      <c r="F293" s="360"/>
      <c r="G293" s="360"/>
      <c r="H293" s="360"/>
      <c r="I293" s="359"/>
      <c r="J293" s="360"/>
      <c r="K293" s="360"/>
      <c r="L293" s="360"/>
      <c r="M293" s="360"/>
      <c r="N293" s="352"/>
      <c r="O293" s="352"/>
    </row>
    <row r="294">
      <c r="A294" s="361"/>
      <c r="B294" s="360"/>
      <c r="C294" s="352"/>
      <c r="D294" s="352"/>
      <c r="E294" s="359"/>
      <c r="F294" s="360"/>
      <c r="G294" s="360"/>
      <c r="H294" s="360"/>
      <c r="I294" s="359"/>
      <c r="J294" s="360"/>
      <c r="K294" s="360"/>
      <c r="L294" s="360"/>
      <c r="M294" s="360"/>
      <c r="N294" s="352"/>
      <c r="O294" s="352"/>
    </row>
    <row r="295">
      <c r="A295" s="361"/>
      <c r="B295" s="360"/>
      <c r="C295" s="352"/>
      <c r="D295" s="352"/>
      <c r="E295" s="359"/>
      <c r="F295" s="360"/>
      <c r="G295" s="360"/>
      <c r="H295" s="360"/>
      <c r="I295" s="359"/>
      <c r="J295" s="360"/>
      <c r="K295" s="360"/>
      <c r="L295" s="360"/>
      <c r="M295" s="360"/>
      <c r="N295" s="352"/>
      <c r="O295" s="352"/>
    </row>
    <row r="296">
      <c r="A296" s="361"/>
      <c r="B296" s="360"/>
      <c r="C296" s="352"/>
      <c r="D296" s="352"/>
      <c r="E296" s="359"/>
      <c r="F296" s="360"/>
      <c r="G296" s="360"/>
      <c r="H296" s="360"/>
      <c r="I296" s="359"/>
      <c r="J296" s="360"/>
      <c r="K296" s="360"/>
      <c r="L296" s="360"/>
      <c r="M296" s="360"/>
      <c r="N296" s="352"/>
      <c r="O296" s="352"/>
    </row>
    <row r="297">
      <c r="A297" s="361"/>
      <c r="B297" s="360"/>
      <c r="C297" s="352"/>
      <c r="D297" s="352"/>
      <c r="E297" s="359"/>
      <c r="F297" s="360"/>
      <c r="G297" s="360"/>
      <c r="H297" s="360"/>
      <c r="I297" s="359"/>
      <c r="J297" s="360"/>
      <c r="K297" s="360"/>
      <c r="L297" s="360"/>
      <c r="M297" s="360"/>
      <c r="N297" s="352"/>
      <c r="O297" s="352"/>
    </row>
    <row r="298">
      <c r="A298" s="361"/>
      <c r="B298" s="360"/>
      <c r="C298" s="352"/>
      <c r="D298" s="352"/>
      <c r="E298" s="359"/>
      <c r="F298" s="360"/>
      <c r="G298" s="360"/>
      <c r="H298" s="360"/>
      <c r="I298" s="359"/>
      <c r="J298" s="360"/>
      <c r="K298" s="360"/>
      <c r="L298" s="360"/>
      <c r="M298" s="360"/>
      <c r="N298" s="352"/>
      <c r="O298" s="352"/>
    </row>
    <row r="299">
      <c r="A299" s="361"/>
      <c r="B299" s="360"/>
      <c r="C299" s="352"/>
      <c r="D299" s="352"/>
      <c r="E299" s="359"/>
      <c r="F299" s="360"/>
      <c r="G299" s="360"/>
      <c r="H299" s="360"/>
      <c r="I299" s="359"/>
      <c r="J299" s="360"/>
      <c r="K299" s="360"/>
      <c r="L299" s="360"/>
      <c r="M299" s="360"/>
      <c r="N299" s="352"/>
      <c r="O299" s="352"/>
    </row>
    <row r="300">
      <c r="A300" s="361"/>
      <c r="B300" s="360"/>
      <c r="C300" s="352"/>
      <c r="D300" s="352"/>
      <c r="E300" s="359"/>
      <c r="F300" s="360"/>
      <c r="G300" s="360"/>
      <c r="H300" s="360"/>
      <c r="I300" s="359"/>
      <c r="J300" s="360"/>
      <c r="K300" s="360"/>
      <c r="L300" s="360"/>
      <c r="M300" s="360"/>
      <c r="N300" s="352"/>
      <c r="O300" s="352"/>
    </row>
    <row r="301">
      <c r="A301" s="361"/>
      <c r="B301" s="360"/>
      <c r="C301" s="352"/>
      <c r="D301" s="352"/>
      <c r="E301" s="359"/>
      <c r="F301" s="360"/>
      <c r="G301" s="360"/>
      <c r="H301" s="360"/>
      <c r="I301" s="359"/>
      <c r="J301" s="360"/>
      <c r="K301" s="360"/>
      <c r="L301" s="360"/>
      <c r="M301" s="360"/>
      <c r="N301" s="352"/>
      <c r="O301" s="352"/>
    </row>
    <row r="302">
      <c r="A302" s="361"/>
      <c r="B302" s="360"/>
      <c r="C302" s="352"/>
      <c r="D302" s="352"/>
      <c r="E302" s="359"/>
      <c r="F302" s="360"/>
      <c r="G302" s="360"/>
      <c r="H302" s="360"/>
      <c r="I302" s="359"/>
      <c r="J302" s="360"/>
      <c r="K302" s="360"/>
      <c r="L302" s="360"/>
      <c r="M302" s="360"/>
      <c r="N302" s="352"/>
      <c r="O302" s="352"/>
    </row>
    <row r="303">
      <c r="A303" s="361"/>
      <c r="B303" s="360"/>
      <c r="C303" s="352"/>
      <c r="D303" s="352"/>
      <c r="E303" s="359"/>
      <c r="F303" s="360"/>
      <c r="G303" s="360"/>
      <c r="H303" s="360"/>
      <c r="I303" s="359"/>
      <c r="J303" s="360"/>
      <c r="K303" s="360"/>
      <c r="L303" s="360"/>
      <c r="M303" s="360"/>
      <c r="N303" s="352"/>
      <c r="O303" s="352"/>
    </row>
    <row r="304">
      <c r="A304" s="361"/>
      <c r="B304" s="360"/>
      <c r="C304" s="352"/>
      <c r="D304" s="352"/>
      <c r="E304" s="359"/>
      <c r="F304" s="360"/>
      <c r="G304" s="360"/>
      <c r="H304" s="360"/>
      <c r="I304" s="359"/>
      <c r="J304" s="360"/>
      <c r="K304" s="360"/>
      <c r="L304" s="360"/>
      <c r="M304" s="360"/>
      <c r="N304" s="352"/>
      <c r="O304" s="352"/>
    </row>
    <row r="305">
      <c r="A305" s="361"/>
      <c r="B305" s="360"/>
      <c r="C305" s="352"/>
      <c r="D305" s="352"/>
      <c r="E305" s="359"/>
      <c r="F305" s="360"/>
      <c r="G305" s="360"/>
      <c r="H305" s="360"/>
      <c r="I305" s="359"/>
      <c r="J305" s="360"/>
      <c r="K305" s="360"/>
      <c r="L305" s="360"/>
      <c r="M305" s="360"/>
      <c r="N305" s="352"/>
      <c r="O305" s="352"/>
    </row>
    <row r="306">
      <c r="A306" s="361"/>
      <c r="B306" s="360"/>
      <c r="C306" s="352"/>
      <c r="D306" s="352"/>
      <c r="E306" s="359"/>
      <c r="F306" s="360"/>
      <c r="G306" s="360"/>
      <c r="H306" s="360"/>
      <c r="I306" s="359"/>
      <c r="J306" s="360"/>
      <c r="K306" s="360"/>
      <c r="L306" s="360"/>
      <c r="M306" s="360"/>
      <c r="N306" s="352"/>
      <c r="O306" s="352"/>
    </row>
    <row r="307">
      <c r="A307" s="361"/>
      <c r="B307" s="360"/>
      <c r="C307" s="352"/>
      <c r="D307" s="352"/>
      <c r="E307" s="359"/>
      <c r="F307" s="360"/>
      <c r="G307" s="360"/>
      <c r="H307" s="360"/>
      <c r="I307" s="359"/>
      <c r="J307" s="360"/>
      <c r="K307" s="360"/>
      <c r="L307" s="360"/>
      <c r="M307" s="360"/>
      <c r="N307" s="352"/>
      <c r="O307" s="352"/>
    </row>
    <row r="308">
      <c r="A308" s="361"/>
      <c r="B308" s="360"/>
      <c r="C308" s="352"/>
      <c r="D308" s="352"/>
      <c r="E308" s="359"/>
      <c r="F308" s="360"/>
      <c r="G308" s="360"/>
      <c r="H308" s="360"/>
      <c r="I308" s="359"/>
      <c r="J308" s="360"/>
      <c r="K308" s="360"/>
      <c r="L308" s="360"/>
      <c r="M308" s="360"/>
      <c r="N308" s="352"/>
      <c r="O308" s="352"/>
    </row>
    <row r="309">
      <c r="A309" s="361"/>
      <c r="B309" s="360"/>
      <c r="C309" s="352"/>
      <c r="D309" s="352"/>
      <c r="E309" s="359"/>
      <c r="F309" s="360"/>
      <c r="G309" s="360"/>
      <c r="H309" s="360"/>
      <c r="I309" s="359"/>
      <c r="J309" s="360"/>
      <c r="K309" s="360"/>
      <c r="L309" s="360"/>
      <c r="M309" s="360"/>
      <c r="N309" s="352"/>
      <c r="O309" s="352"/>
    </row>
    <row r="310">
      <c r="A310" s="361"/>
      <c r="B310" s="360"/>
      <c r="C310" s="352"/>
      <c r="D310" s="352"/>
      <c r="E310" s="359"/>
      <c r="F310" s="360"/>
      <c r="G310" s="360"/>
      <c r="H310" s="360"/>
      <c r="I310" s="359"/>
      <c r="J310" s="360"/>
      <c r="K310" s="360"/>
      <c r="L310" s="360"/>
      <c r="M310" s="360"/>
      <c r="N310" s="352"/>
      <c r="O310" s="352"/>
    </row>
    <row r="311">
      <c r="A311" s="361"/>
      <c r="B311" s="360"/>
      <c r="C311" s="352"/>
      <c r="D311" s="352"/>
      <c r="E311" s="359"/>
      <c r="F311" s="360"/>
      <c r="G311" s="360"/>
      <c r="H311" s="360"/>
      <c r="I311" s="359"/>
      <c r="J311" s="360"/>
      <c r="K311" s="360"/>
      <c r="L311" s="360"/>
      <c r="M311" s="360"/>
      <c r="N311" s="352"/>
      <c r="O311" s="352"/>
    </row>
    <row r="312">
      <c r="A312" s="361"/>
      <c r="B312" s="360"/>
      <c r="C312" s="352"/>
      <c r="D312" s="352"/>
      <c r="E312" s="359"/>
      <c r="F312" s="360"/>
      <c r="G312" s="360"/>
      <c r="H312" s="360"/>
      <c r="I312" s="359"/>
      <c r="J312" s="360"/>
      <c r="K312" s="360"/>
      <c r="L312" s="360"/>
      <c r="M312" s="360"/>
      <c r="N312" s="352"/>
      <c r="O312" s="352"/>
    </row>
    <row r="313">
      <c r="A313" s="361"/>
      <c r="B313" s="360"/>
      <c r="C313" s="352"/>
      <c r="D313" s="352"/>
      <c r="E313" s="359"/>
      <c r="F313" s="360"/>
      <c r="G313" s="360"/>
      <c r="H313" s="360"/>
      <c r="I313" s="359"/>
      <c r="J313" s="360"/>
      <c r="K313" s="360"/>
      <c r="L313" s="360"/>
      <c r="M313" s="360"/>
      <c r="N313" s="352"/>
      <c r="O313" s="352"/>
    </row>
    <row r="314">
      <c r="A314" s="361"/>
      <c r="B314" s="360"/>
      <c r="C314" s="352"/>
      <c r="D314" s="352"/>
      <c r="E314" s="359"/>
      <c r="F314" s="360"/>
      <c r="G314" s="360"/>
      <c r="H314" s="360"/>
      <c r="I314" s="359"/>
      <c r="J314" s="360"/>
      <c r="K314" s="360"/>
      <c r="L314" s="360"/>
      <c r="M314" s="360"/>
      <c r="N314" s="352"/>
      <c r="O314" s="352"/>
    </row>
    <row r="315">
      <c r="A315" s="361"/>
      <c r="B315" s="360"/>
      <c r="C315" s="352"/>
      <c r="D315" s="352"/>
      <c r="E315" s="359"/>
      <c r="F315" s="360"/>
      <c r="G315" s="360"/>
      <c r="H315" s="360"/>
      <c r="I315" s="359"/>
      <c r="J315" s="360"/>
      <c r="K315" s="360"/>
      <c r="L315" s="360"/>
      <c r="M315" s="360"/>
      <c r="N315" s="352"/>
      <c r="O315" s="352"/>
    </row>
    <row r="316">
      <c r="A316" s="361"/>
      <c r="B316" s="360"/>
      <c r="C316" s="352"/>
      <c r="D316" s="352"/>
      <c r="E316" s="359"/>
      <c r="F316" s="360"/>
      <c r="G316" s="360"/>
      <c r="H316" s="360"/>
      <c r="I316" s="359"/>
      <c r="J316" s="360"/>
      <c r="K316" s="360"/>
      <c r="L316" s="360"/>
      <c r="M316" s="360"/>
      <c r="N316" s="352"/>
      <c r="O316" s="352"/>
    </row>
    <row r="317">
      <c r="A317" s="361"/>
      <c r="B317" s="360"/>
      <c r="C317" s="352"/>
      <c r="D317" s="352"/>
      <c r="E317" s="359"/>
      <c r="F317" s="360"/>
      <c r="G317" s="360"/>
      <c r="H317" s="360"/>
      <c r="I317" s="359"/>
      <c r="J317" s="360"/>
      <c r="K317" s="360"/>
      <c r="L317" s="360"/>
      <c r="M317" s="360"/>
      <c r="N317" s="352"/>
      <c r="O317" s="352"/>
    </row>
    <row r="318">
      <c r="A318" s="361"/>
      <c r="B318" s="360"/>
      <c r="C318" s="352"/>
      <c r="D318" s="352"/>
      <c r="E318" s="359"/>
      <c r="F318" s="360"/>
      <c r="G318" s="360"/>
      <c r="H318" s="360"/>
      <c r="I318" s="359"/>
      <c r="J318" s="360"/>
      <c r="K318" s="360"/>
      <c r="L318" s="360"/>
      <c r="M318" s="360"/>
      <c r="N318" s="352"/>
      <c r="O318" s="352"/>
    </row>
    <row r="319">
      <c r="A319" s="361"/>
      <c r="B319" s="360"/>
      <c r="C319" s="352"/>
      <c r="D319" s="352"/>
      <c r="E319" s="359"/>
      <c r="F319" s="360"/>
      <c r="G319" s="360"/>
      <c r="H319" s="360"/>
      <c r="I319" s="359"/>
      <c r="J319" s="360"/>
      <c r="K319" s="360"/>
      <c r="L319" s="360"/>
      <c r="M319" s="360"/>
      <c r="N319" s="352"/>
      <c r="O319" s="352"/>
    </row>
    <row r="320">
      <c r="A320" s="361"/>
      <c r="B320" s="360"/>
      <c r="C320" s="352"/>
      <c r="D320" s="352"/>
      <c r="E320" s="359"/>
      <c r="F320" s="360"/>
      <c r="G320" s="360"/>
      <c r="H320" s="360"/>
      <c r="I320" s="359"/>
      <c r="J320" s="360"/>
      <c r="K320" s="360"/>
      <c r="L320" s="360"/>
      <c r="M320" s="360"/>
      <c r="N320" s="352"/>
      <c r="O320" s="352"/>
    </row>
    <row r="321">
      <c r="A321" s="361"/>
      <c r="B321" s="360"/>
      <c r="C321" s="352"/>
      <c r="D321" s="352"/>
      <c r="E321" s="359"/>
      <c r="F321" s="360"/>
      <c r="G321" s="360"/>
      <c r="H321" s="360"/>
      <c r="I321" s="359"/>
      <c r="J321" s="360"/>
      <c r="K321" s="360"/>
      <c r="L321" s="360"/>
      <c r="M321" s="360"/>
      <c r="N321" s="352"/>
      <c r="O321" s="352"/>
    </row>
    <row r="322">
      <c r="A322" s="361"/>
      <c r="B322" s="360"/>
      <c r="C322" s="352"/>
      <c r="D322" s="352"/>
      <c r="E322" s="359"/>
      <c r="F322" s="360"/>
      <c r="G322" s="360"/>
      <c r="H322" s="360"/>
      <c r="I322" s="359"/>
      <c r="J322" s="360"/>
      <c r="K322" s="360"/>
      <c r="L322" s="360"/>
      <c r="M322" s="360"/>
      <c r="N322" s="352"/>
      <c r="O322" s="352"/>
    </row>
    <row r="323">
      <c r="A323" s="361"/>
      <c r="B323" s="360"/>
      <c r="C323" s="352"/>
      <c r="D323" s="352"/>
      <c r="E323" s="359"/>
      <c r="F323" s="360"/>
      <c r="G323" s="360"/>
      <c r="H323" s="360"/>
      <c r="I323" s="359"/>
      <c r="J323" s="360"/>
      <c r="K323" s="360"/>
      <c r="L323" s="360"/>
      <c r="M323" s="360"/>
      <c r="N323" s="352"/>
      <c r="O323" s="352"/>
    </row>
    <row r="324">
      <c r="A324" s="361"/>
      <c r="B324" s="360"/>
      <c r="C324" s="352"/>
      <c r="D324" s="352"/>
      <c r="E324" s="359"/>
      <c r="F324" s="360"/>
      <c r="G324" s="360"/>
      <c r="H324" s="360"/>
      <c r="I324" s="359"/>
      <c r="J324" s="360"/>
      <c r="K324" s="360"/>
      <c r="L324" s="360"/>
      <c r="M324" s="360"/>
      <c r="N324" s="352"/>
      <c r="O324" s="352"/>
    </row>
    <row r="325">
      <c r="A325" s="361"/>
      <c r="B325" s="360"/>
      <c r="C325" s="352"/>
      <c r="D325" s="352"/>
      <c r="E325" s="359"/>
      <c r="F325" s="360"/>
      <c r="G325" s="360"/>
      <c r="H325" s="360"/>
      <c r="I325" s="359"/>
      <c r="J325" s="360"/>
      <c r="K325" s="360"/>
      <c r="L325" s="360"/>
      <c r="M325" s="360"/>
      <c r="N325" s="352"/>
      <c r="O325" s="352"/>
    </row>
    <row r="326">
      <c r="A326" s="361"/>
      <c r="B326" s="360"/>
      <c r="C326" s="352"/>
      <c r="D326" s="352"/>
      <c r="E326" s="359"/>
      <c r="F326" s="360"/>
      <c r="G326" s="360"/>
      <c r="H326" s="360"/>
      <c r="I326" s="359"/>
      <c r="J326" s="360"/>
      <c r="K326" s="360"/>
      <c r="L326" s="360"/>
      <c r="M326" s="360"/>
      <c r="N326" s="352"/>
      <c r="O326" s="352"/>
    </row>
    <row r="327">
      <c r="A327" s="361"/>
      <c r="B327" s="362"/>
      <c r="C327" s="363"/>
      <c r="D327" s="363" t="s">
        <v>1004</v>
      </c>
      <c r="E327" s="359"/>
      <c r="F327" s="360"/>
      <c r="G327" s="360"/>
      <c r="H327" s="360"/>
      <c r="I327" s="359"/>
      <c r="J327" s="360"/>
      <c r="K327" s="360"/>
      <c r="L327" s="360"/>
      <c r="M327" s="360"/>
      <c r="N327" s="352"/>
      <c r="O327" s="352"/>
    </row>
    <row r="328">
      <c r="A328" s="364"/>
      <c r="B328" s="365"/>
      <c r="C328" s="366"/>
      <c r="D328" s="367">
        <v>42491.0</v>
      </c>
      <c r="E328" s="368">
        <f t="shared" ref="E328:E335" si="1">countifs($A$7:$A$199,"&gt;="&amp;D328,$A$7:$A$199,"&lt;="&amp;edate($D328,1))</f>
        <v>0</v>
      </c>
      <c r="F328" s="360"/>
      <c r="G328" s="360"/>
      <c r="H328" s="360"/>
      <c r="I328" s="359"/>
      <c r="J328" s="360"/>
      <c r="K328" s="360"/>
      <c r="L328" s="360"/>
      <c r="M328" s="360"/>
      <c r="N328" s="352"/>
      <c r="O328" s="352"/>
    </row>
    <row r="329">
      <c r="A329" s="361"/>
      <c r="B329" s="365"/>
      <c r="C329" s="366"/>
      <c r="D329" s="367">
        <v>42522.0</v>
      </c>
      <c r="E329" s="368">
        <f t="shared" si="1"/>
        <v>0</v>
      </c>
      <c r="F329" s="360"/>
      <c r="G329" s="360"/>
      <c r="H329" s="360"/>
      <c r="I329" s="359"/>
      <c r="J329" s="360"/>
      <c r="K329" s="360"/>
      <c r="L329" s="360"/>
      <c r="M329" s="360"/>
      <c r="N329" s="352"/>
      <c r="O329" s="352"/>
    </row>
    <row r="330">
      <c r="A330" s="361"/>
      <c r="B330" s="369"/>
      <c r="C330" s="370"/>
      <c r="D330" s="371">
        <v>42552.0</v>
      </c>
      <c r="E330" s="368">
        <f t="shared" si="1"/>
        <v>11</v>
      </c>
      <c r="F330" s="360"/>
      <c r="G330" s="360"/>
      <c r="H330" s="360"/>
      <c r="I330" s="359"/>
      <c r="J330" s="360"/>
      <c r="K330" s="360"/>
      <c r="L330" s="360"/>
      <c r="M330" s="360"/>
      <c r="N330" s="352"/>
      <c r="O330" s="352"/>
    </row>
    <row r="331">
      <c r="A331" s="361"/>
      <c r="B331" s="369"/>
      <c r="C331" s="370"/>
      <c r="D331" s="371">
        <v>42583.0</v>
      </c>
      <c r="E331" s="368">
        <f t="shared" si="1"/>
        <v>28</v>
      </c>
      <c r="F331" s="360"/>
      <c r="G331" s="360"/>
      <c r="H331" s="360"/>
      <c r="I331" s="359"/>
      <c r="J331" s="360"/>
      <c r="K331" s="360"/>
      <c r="L331" s="360"/>
      <c r="M331" s="360"/>
      <c r="N331" s="352"/>
      <c r="O331" s="352"/>
    </row>
    <row r="332">
      <c r="A332" s="361"/>
      <c r="B332" s="369"/>
      <c r="C332" s="370"/>
      <c r="D332" s="371">
        <v>42614.0</v>
      </c>
      <c r="E332" s="368">
        <f t="shared" si="1"/>
        <v>51</v>
      </c>
      <c r="F332" s="360"/>
      <c r="G332" s="360"/>
      <c r="H332" s="360"/>
      <c r="I332" s="359"/>
      <c r="J332" s="360"/>
      <c r="K332" s="360"/>
      <c r="L332" s="360"/>
      <c r="M332" s="360"/>
      <c r="N332" s="352"/>
      <c r="O332" s="352"/>
    </row>
    <row r="333">
      <c r="A333" s="361"/>
      <c r="B333" s="369"/>
      <c r="C333" s="370"/>
      <c r="D333" s="371">
        <v>42644.0</v>
      </c>
      <c r="E333" s="368">
        <f t="shared" si="1"/>
        <v>46</v>
      </c>
      <c r="F333" s="360"/>
      <c r="G333" s="360"/>
      <c r="H333" s="360"/>
      <c r="I333" s="359"/>
      <c r="J333" s="360"/>
      <c r="K333" s="360"/>
      <c r="L333" s="360"/>
      <c r="M333" s="360"/>
      <c r="N333" s="352"/>
      <c r="O333" s="352"/>
    </row>
    <row r="334">
      <c r="A334" s="361"/>
      <c r="B334" s="369"/>
      <c r="C334" s="370"/>
      <c r="D334" s="371">
        <v>42675.0</v>
      </c>
      <c r="E334" s="368">
        <f t="shared" si="1"/>
        <v>44</v>
      </c>
      <c r="F334" s="360"/>
      <c r="G334" s="360"/>
      <c r="H334" s="360"/>
      <c r="I334" s="359"/>
      <c r="J334" s="360"/>
      <c r="K334" s="360"/>
      <c r="L334" s="360"/>
      <c r="M334" s="360"/>
      <c r="N334" s="352"/>
      <c r="O334" s="352"/>
    </row>
    <row r="335">
      <c r="A335" s="361"/>
      <c r="B335" s="369"/>
      <c r="C335" s="370"/>
      <c r="D335" s="371">
        <v>42705.0</v>
      </c>
      <c r="E335" s="368">
        <f t="shared" si="1"/>
        <v>21</v>
      </c>
      <c r="F335" s="360"/>
      <c r="G335" s="360"/>
      <c r="H335" s="360"/>
      <c r="I335" s="359"/>
      <c r="J335" s="360"/>
      <c r="K335" s="360"/>
      <c r="L335" s="360"/>
      <c r="M335" s="360"/>
      <c r="N335" s="352"/>
      <c r="O335" s="352"/>
    </row>
    <row r="336">
      <c r="A336" s="361"/>
      <c r="B336" s="360"/>
      <c r="C336" s="352"/>
      <c r="D336" s="352"/>
      <c r="E336" s="359"/>
      <c r="F336" s="360"/>
      <c r="G336" s="360"/>
      <c r="H336" s="360"/>
      <c r="I336" s="359"/>
      <c r="J336" s="360"/>
      <c r="K336" s="360"/>
      <c r="L336" s="360"/>
      <c r="M336" s="360"/>
      <c r="N336" s="352"/>
      <c r="O336" s="352"/>
    </row>
    <row r="337">
      <c r="A337" s="361"/>
      <c r="B337" s="360"/>
      <c r="C337" s="352"/>
      <c r="D337" s="352"/>
      <c r="E337" s="359"/>
      <c r="F337" s="360"/>
      <c r="G337" s="360"/>
      <c r="H337" s="360"/>
      <c r="I337" s="359"/>
      <c r="J337" s="360"/>
      <c r="K337" s="360"/>
      <c r="L337" s="360"/>
      <c r="M337" s="360"/>
      <c r="N337" s="352"/>
      <c r="O337" s="352"/>
    </row>
    <row r="338">
      <c r="A338" s="361"/>
      <c r="B338" s="360"/>
      <c r="C338" s="352"/>
      <c r="D338" s="352"/>
      <c r="E338" s="359"/>
      <c r="F338" s="360"/>
      <c r="G338" s="360"/>
      <c r="H338" s="360"/>
      <c r="I338" s="359"/>
      <c r="J338" s="360"/>
      <c r="K338" s="360"/>
      <c r="L338" s="360"/>
      <c r="M338" s="360"/>
      <c r="N338" s="352"/>
      <c r="O338" s="352"/>
    </row>
    <row r="339">
      <c r="A339" s="361"/>
      <c r="B339" s="360"/>
      <c r="C339" s="352"/>
      <c r="D339" s="352"/>
      <c r="E339" s="359"/>
      <c r="F339" s="360"/>
      <c r="G339" s="360"/>
      <c r="H339" s="360"/>
      <c r="I339" s="359"/>
      <c r="J339" s="360"/>
      <c r="K339" s="360"/>
      <c r="L339" s="360"/>
      <c r="M339" s="360"/>
      <c r="N339" s="352"/>
      <c r="O339" s="352"/>
    </row>
    <row r="340">
      <c r="A340" s="361"/>
      <c r="B340" s="360"/>
      <c r="C340" s="352"/>
      <c r="D340" s="352"/>
      <c r="E340" s="359"/>
      <c r="F340" s="360"/>
      <c r="G340" s="360"/>
      <c r="H340" s="360"/>
      <c r="I340" s="359"/>
      <c r="J340" s="360"/>
      <c r="K340" s="360"/>
      <c r="L340" s="360"/>
      <c r="M340" s="360"/>
      <c r="N340" s="352"/>
      <c r="O340" s="352"/>
    </row>
    <row r="341">
      <c r="A341" s="361"/>
      <c r="B341" s="360"/>
      <c r="C341" s="352"/>
      <c r="D341" s="352"/>
      <c r="E341" s="359"/>
      <c r="F341" s="360"/>
      <c r="G341" s="360"/>
      <c r="H341" s="360"/>
      <c r="I341" s="359"/>
      <c r="J341" s="360"/>
      <c r="K341" s="360"/>
      <c r="L341" s="360"/>
      <c r="M341" s="360"/>
      <c r="N341" s="352"/>
      <c r="O341" s="352"/>
    </row>
    <row r="342">
      <c r="A342" s="361"/>
      <c r="B342" s="360"/>
      <c r="C342" s="352"/>
      <c r="D342" s="352"/>
      <c r="E342" s="359"/>
      <c r="F342" s="360"/>
      <c r="G342" s="360"/>
      <c r="H342" s="360"/>
      <c r="I342" s="359"/>
      <c r="J342" s="360"/>
      <c r="K342" s="360"/>
      <c r="L342" s="360"/>
      <c r="M342" s="360"/>
      <c r="N342" s="352"/>
      <c r="O342" s="352"/>
    </row>
    <row r="343">
      <c r="A343" s="361"/>
      <c r="B343" s="360"/>
      <c r="C343" s="352"/>
      <c r="D343" s="352"/>
      <c r="E343" s="359"/>
      <c r="F343" s="360"/>
      <c r="G343" s="360"/>
      <c r="H343" s="360"/>
      <c r="I343" s="359"/>
      <c r="J343" s="360"/>
      <c r="K343" s="360"/>
      <c r="L343" s="360"/>
      <c r="M343" s="360"/>
      <c r="N343" s="352"/>
      <c r="O343" s="352"/>
    </row>
    <row r="344">
      <c r="A344" s="361"/>
      <c r="B344" s="360"/>
      <c r="C344" s="352"/>
      <c r="D344" s="352"/>
      <c r="E344" s="359"/>
      <c r="F344" s="360"/>
      <c r="G344" s="360"/>
      <c r="H344" s="360"/>
      <c r="I344" s="359"/>
      <c r="J344" s="360"/>
      <c r="K344" s="360"/>
      <c r="L344" s="360"/>
      <c r="M344" s="360"/>
      <c r="N344" s="352"/>
      <c r="O344" s="352"/>
    </row>
    <row r="345">
      <c r="A345" s="361"/>
      <c r="B345" s="360"/>
      <c r="C345" s="352"/>
      <c r="D345" s="352"/>
      <c r="E345" s="359"/>
      <c r="F345" s="360"/>
      <c r="G345" s="360"/>
      <c r="H345" s="360"/>
      <c r="I345" s="359"/>
      <c r="J345" s="360"/>
      <c r="K345" s="360"/>
      <c r="L345" s="360"/>
      <c r="M345" s="360"/>
      <c r="N345" s="352"/>
      <c r="O345" s="352"/>
    </row>
    <row r="346">
      <c r="A346" s="361"/>
      <c r="B346" s="360"/>
      <c r="C346" s="352"/>
      <c r="D346" s="352"/>
      <c r="E346" s="359"/>
      <c r="F346" s="360"/>
      <c r="G346" s="360"/>
      <c r="H346" s="360"/>
      <c r="I346" s="359"/>
      <c r="J346" s="360"/>
      <c r="K346" s="360"/>
      <c r="L346" s="360"/>
      <c r="M346" s="360"/>
      <c r="N346" s="352"/>
      <c r="O346" s="352"/>
    </row>
    <row r="347">
      <c r="A347" s="361"/>
      <c r="B347" s="360"/>
      <c r="C347" s="352"/>
      <c r="D347" s="352"/>
      <c r="E347" s="359"/>
      <c r="F347" s="360"/>
      <c r="G347" s="360"/>
      <c r="H347" s="360"/>
      <c r="I347" s="359"/>
      <c r="J347" s="360"/>
      <c r="K347" s="360"/>
      <c r="L347" s="360"/>
      <c r="M347" s="360"/>
      <c r="N347" s="352"/>
      <c r="O347" s="352"/>
    </row>
    <row r="348">
      <c r="A348" s="361"/>
      <c r="B348" s="360"/>
      <c r="C348" s="352"/>
      <c r="D348" s="352"/>
      <c r="E348" s="359"/>
      <c r="F348" s="360"/>
      <c r="G348" s="360"/>
      <c r="H348" s="360"/>
      <c r="I348" s="359"/>
      <c r="J348" s="360"/>
      <c r="K348" s="360"/>
      <c r="L348" s="360"/>
      <c r="M348" s="360"/>
      <c r="N348" s="352"/>
      <c r="O348" s="352"/>
    </row>
    <row r="349">
      <c r="A349" s="361"/>
      <c r="B349" s="360"/>
      <c r="C349" s="352"/>
      <c r="D349" s="352"/>
      <c r="E349" s="359"/>
      <c r="F349" s="360"/>
      <c r="G349" s="360"/>
      <c r="H349" s="360"/>
      <c r="I349" s="359"/>
      <c r="J349" s="360"/>
      <c r="K349" s="360"/>
      <c r="L349" s="360"/>
      <c r="M349" s="360"/>
      <c r="N349" s="352"/>
      <c r="O349" s="352"/>
    </row>
    <row r="350">
      <c r="A350" s="361"/>
      <c r="B350" s="360"/>
      <c r="C350" s="352"/>
      <c r="D350" s="352"/>
      <c r="E350" s="359"/>
      <c r="F350" s="360"/>
      <c r="G350" s="360"/>
      <c r="H350" s="360"/>
      <c r="I350" s="359"/>
      <c r="J350" s="360"/>
      <c r="K350" s="360"/>
      <c r="L350" s="360"/>
      <c r="M350" s="360"/>
      <c r="N350" s="352"/>
      <c r="O350" s="352"/>
    </row>
    <row r="351">
      <c r="A351" s="361"/>
      <c r="B351" s="360"/>
      <c r="C351" s="352"/>
      <c r="D351" s="352"/>
      <c r="E351" s="359"/>
      <c r="F351" s="360"/>
      <c r="G351" s="360"/>
      <c r="H351" s="360"/>
      <c r="I351" s="359"/>
      <c r="J351" s="360"/>
      <c r="K351" s="360"/>
      <c r="L351" s="360"/>
      <c r="M351" s="360"/>
      <c r="N351" s="352"/>
      <c r="O351" s="352"/>
    </row>
    <row r="352">
      <c r="A352" s="361"/>
      <c r="B352" s="360"/>
      <c r="C352" s="352"/>
      <c r="D352" s="352"/>
      <c r="E352" s="359"/>
      <c r="F352" s="360"/>
      <c r="G352" s="360"/>
      <c r="H352" s="360"/>
      <c r="I352" s="359"/>
      <c r="J352" s="360"/>
      <c r="K352" s="360"/>
      <c r="L352" s="360"/>
      <c r="M352" s="360"/>
      <c r="N352" s="352"/>
      <c r="O352" s="352"/>
    </row>
    <row r="353">
      <c r="A353" s="361"/>
      <c r="B353" s="360"/>
      <c r="C353" s="352"/>
      <c r="D353" s="352"/>
      <c r="E353" s="359"/>
      <c r="F353" s="360"/>
      <c r="G353" s="360"/>
      <c r="H353" s="360"/>
      <c r="I353" s="359"/>
      <c r="J353" s="360"/>
      <c r="K353" s="360"/>
      <c r="L353" s="360"/>
      <c r="M353" s="360"/>
      <c r="N353" s="352"/>
      <c r="O353" s="352"/>
    </row>
    <row r="354">
      <c r="A354" s="361"/>
      <c r="B354" s="360"/>
      <c r="C354" s="352"/>
      <c r="D354" s="352"/>
      <c r="E354" s="359"/>
      <c r="F354" s="360"/>
      <c r="G354" s="360"/>
      <c r="H354" s="360"/>
      <c r="I354" s="359"/>
      <c r="J354" s="360"/>
      <c r="K354" s="360"/>
      <c r="L354" s="360"/>
      <c r="M354" s="360"/>
      <c r="N354" s="352"/>
      <c r="O354" s="352"/>
    </row>
    <row r="355">
      <c r="A355" s="361"/>
      <c r="B355" s="360"/>
      <c r="C355" s="352"/>
      <c r="D355" s="352"/>
      <c r="E355" s="359"/>
      <c r="F355" s="360"/>
      <c r="G355" s="360"/>
      <c r="H355" s="360"/>
      <c r="I355" s="359"/>
      <c r="J355" s="360"/>
      <c r="K355" s="360"/>
      <c r="L355" s="360"/>
      <c r="M355" s="360"/>
      <c r="N355" s="352"/>
      <c r="O355" s="352"/>
    </row>
    <row r="356">
      <c r="A356" s="361"/>
      <c r="B356" s="360"/>
      <c r="C356" s="352"/>
      <c r="D356" s="352"/>
      <c r="E356" s="359"/>
      <c r="F356" s="360"/>
      <c r="G356" s="360"/>
      <c r="H356" s="360"/>
      <c r="I356" s="359"/>
      <c r="J356" s="360"/>
      <c r="K356" s="360"/>
      <c r="L356" s="360"/>
      <c r="M356" s="360"/>
      <c r="N356" s="352"/>
      <c r="O356" s="352"/>
    </row>
    <row r="357">
      <c r="A357" s="361"/>
      <c r="B357" s="360"/>
      <c r="C357" s="352"/>
      <c r="D357" s="352"/>
      <c r="E357" s="359"/>
      <c r="F357" s="360"/>
      <c r="G357" s="360"/>
      <c r="H357" s="360"/>
      <c r="I357" s="359"/>
      <c r="J357" s="360"/>
      <c r="K357" s="360"/>
      <c r="L357" s="360"/>
      <c r="M357" s="360"/>
      <c r="N357" s="352"/>
      <c r="O357" s="352"/>
    </row>
    <row r="358">
      <c r="A358" s="361"/>
      <c r="B358" s="360"/>
      <c r="C358" s="352"/>
      <c r="D358" s="352"/>
      <c r="E358" s="359"/>
      <c r="F358" s="360"/>
      <c r="G358" s="360"/>
      <c r="H358" s="360"/>
      <c r="I358" s="359"/>
      <c r="J358" s="360"/>
      <c r="K358" s="360"/>
      <c r="L358" s="360"/>
      <c r="M358" s="360"/>
      <c r="N358" s="352"/>
      <c r="O358" s="352"/>
    </row>
    <row r="359">
      <c r="A359" s="361"/>
      <c r="B359" s="360"/>
      <c r="C359" s="352"/>
      <c r="D359" s="352"/>
      <c r="E359" s="359"/>
      <c r="F359" s="360"/>
      <c r="G359" s="360"/>
      <c r="H359" s="360"/>
      <c r="I359" s="359"/>
      <c r="J359" s="360"/>
      <c r="K359" s="360"/>
      <c r="L359" s="360"/>
      <c r="M359" s="360"/>
      <c r="N359" s="352"/>
      <c r="O359" s="352"/>
    </row>
    <row r="360">
      <c r="A360" s="361"/>
      <c r="B360" s="360"/>
      <c r="C360" s="352"/>
      <c r="D360" s="352"/>
      <c r="E360" s="359"/>
      <c r="F360" s="360"/>
      <c r="G360" s="360"/>
      <c r="H360" s="360"/>
      <c r="I360" s="359"/>
      <c r="J360" s="360"/>
      <c r="K360" s="360"/>
      <c r="L360" s="360"/>
      <c r="M360" s="360"/>
      <c r="N360" s="352"/>
      <c r="O360" s="352"/>
    </row>
    <row r="361">
      <c r="A361" s="361"/>
      <c r="B361" s="360"/>
      <c r="C361" s="352"/>
      <c r="D361" s="352"/>
      <c r="E361" s="359"/>
      <c r="F361" s="360"/>
      <c r="G361" s="360"/>
      <c r="H361" s="360"/>
      <c r="I361" s="359"/>
      <c r="J361" s="360"/>
      <c r="K361" s="360"/>
      <c r="L361" s="360"/>
      <c r="M361" s="360"/>
      <c r="N361" s="352"/>
      <c r="O361" s="352"/>
    </row>
    <row r="362">
      <c r="A362" s="361"/>
      <c r="B362" s="360"/>
      <c r="C362" s="352"/>
      <c r="D362" s="352"/>
      <c r="E362" s="359"/>
      <c r="F362" s="360"/>
      <c r="G362" s="360"/>
      <c r="H362" s="360"/>
      <c r="I362" s="359"/>
      <c r="J362" s="360"/>
      <c r="K362" s="360"/>
      <c r="L362" s="360"/>
      <c r="M362" s="360"/>
      <c r="N362" s="352"/>
      <c r="O362" s="352"/>
    </row>
    <row r="363">
      <c r="A363" s="361"/>
      <c r="B363" s="360"/>
      <c r="C363" s="352"/>
      <c r="D363" s="352"/>
      <c r="E363" s="359"/>
      <c r="F363" s="360"/>
      <c r="G363" s="360"/>
      <c r="H363" s="360"/>
      <c r="I363" s="359"/>
      <c r="J363" s="360"/>
      <c r="K363" s="360"/>
      <c r="L363" s="360"/>
      <c r="M363" s="360"/>
      <c r="N363" s="352"/>
      <c r="O363" s="352"/>
    </row>
    <row r="364">
      <c r="A364" s="361"/>
      <c r="B364" s="360"/>
      <c r="C364" s="352"/>
      <c r="D364" s="352"/>
      <c r="E364" s="359"/>
      <c r="F364" s="360"/>
      <c r="G364" s="360"/>
      <c r="H364" s="360"/>
      <c r="I364" s="359"/>
      <c r="J364" s="360"/>
      <c r="K364" s="360"/>
      <c r="L364" s="360"/>
      <c r="M364" s="360"/>
      <c r="N364" s="352"/>
      <c r="O364" s="352"/>
    </row>
    <row r="365">
      <c r="A365" s="361"/>
      <c r="B365" s="360"/>
      <c r="C365" s="352"/>
      <c r="D365" s="352"/>
      <c r="E365" s="359"/>
      <c r="F365" s="360"/>
      <c r="G365" s="360"/>
      <c r="H365" s="360"/>
      <c r="I365" s="359"/>
      <c r="J365" s="360"/>
      <c r="K365" s="360"/>
      <c r="L365" s="360"/>
      <c r="M365" s="360"/>
      <c r="N365" s="352"/>
      <c r="O365" s="352"/>
    </row>
    <row r="366">
      <c r="A366" s="361"/>
      <c r="B366" s="360"/>
      <c r="C366" s="352"/>
      <c r="D366" s="352"/>
      <c r="E366" s="359"/>
      <c r="F366" s="360"/>
      <c r="G366" s="360"/>
      <c r="H366" s="360"/>
      <c r="I366" s="359"/>
      <c r="J366" s="360"/>
      <c r="K366" s="360"/>
      <c r="L366" s="360"/>
      <c r="M366" s="360"/>
      <c r="N366" s="352"/>
      <c r="O366" s="352"/>
    </row>
    <row r="367">
      <c r="A367" s="361"/>
      <c r="B367" s="360"/>
      <c r="C367" s="352"/>
      <c r="D367" s="352"/>
      <c r="E367" s="359"/>
      <c r="F367" s="360"/>
      <c r="G367" s="360"/>
      <c r="H367" s="360"/>
      <c r="I367" s="359"/>
      <c r="J367" s="360"/>
      <c r="K367" s="360"/>
      <c r="L367" s="360"/>
      <c r="M367" s="360"/>
      <c r="N367" s="352"/>
      <c r="O367" s="352"/>
    </row>
    <row r="368">
      <c r="A368" s="361"/>
      <c r="B368" s="360"/>
      <c r="C368" s="352"/>
      <c r="D368" s="352"/>
      <c r="E368" s="359"/>
      <c r="F368" s="360"/>
      <c r="G368" s="360"/>
      <c r="H368" s="360"/>
      <c r="I368" s="359"/>
      <c r="J368" s="360"/>
      <c r="K368" s="360"/>
      <c r="L368" s="360"/>
      <c r="M368" s="360"/>
      <c r="N368" s="352"/>
      <c r="O368" s="352"/>
    </row>
    <row r="369">
      <c r="A369" s="361"/>
      <c r="B369" s="360"/>
      <c r="C369" s="352"/>
      <c r="D369" s="352"/>
      <c r="E369" s="359"/>
      <c r="F369" s="360"/>
      <c r="G369" s="360"/>
      <c r="H369" s="360"/>
      <c r="I369" s="359"/>
      <c r="J369" s="360"/>
      <c r="K369" s="360"/>
      <c r="L369" s="360"/>
      <c r="M369" s="360"/>
      <c r="N369" s="352"/>
      <c r="O369" s="352"/>
    </row>
    <row r="370">
      <c r="A370" s="361"/>
      <c r="B370" s="360"/>
      <c r="C370" s="352"/>
      <c r="D370" s="352"/>
      <c r="E370" s="359"/>
      <c r="F370" s="360"/>
      <c r="G370" s="360"/>
      <c r="H370" s="360"/>
      <c r="I370" s="359"/>
      <c r="J370" s="360"/>
      <c r="K370" s="360"/>
      <c r="L370" s="360"/>
      <c r="M370" s="360"/>
      <c r="N370" s="352"/>
      <c r="O370" s="352"/>
    </row>
    <row r="371">
      <c r="A371" s="361"/>
      <c r="B371" s="360"/>
      <c r="C371" s="352"/>
      <c r="D371" s="352"/>
      <c r="E371" s="359"/>
      <c r="F371" s="360"/>
      <c r="G371" s="360"/>
      <c r="H371" s="360"/>
      <c r="I371" s="359"/>
      <c r="J371" s="360"/>
      <c r="K371" s="360"/>
      <c r="L371" s="360"/>
      <c r="M371" s="360"/>
      <c r="N371" s="352"/>
      <c r="O371" s="352"/>
    </row>
    <row r="372">
      <c r="A372" s="361"/>
      <c r="B372" s="360"/>
      <c r="C372" s="352"/>
      <c r="D372" s="352"/>
      <c r="E372" s="359"/>
      <c r="F372" s="360"/>
      <c r="G372" s="360"/>
      <c r="H372" s="360"/>
      <c r="I372" s="359"/>
      <c r="J372" s="360"/>
      <c r="K372" s="360"/>
      <c r="L372" s="360"/>
      <c r="M372" s="360"/>
      <c r="N372" s="352"/>
      <c r="O372" s="352"/>
    </row>
    <row r="373">
      <c r="A373" s="361"/>
      <c r="B373" s="360"/>
      <c r="C373" s="352"/>
      <c r="D373" s="352"/>
      <c r="E373" s="359"/>
      <c r="F373" s="360"/>
      <c r="G373" s="360"/>
      <c r="H373" s="360"/>
      <c r="I373" s="359"/>
      <c r="J373" s="360"/>
      <c r="K373" s="360"/>
      <c r="L373" s="360"/>
      <c r="M373" s="360"/>
      <c r="N373" s="352"/>
      <c r="O373" s="352"/>
    </row>
    <row r="374">
      <c r="A374" s="361"/>
      <c r="B374" s="360"/>
      <c r="C374" s="352"/>
      <c r="D374" s="352"/>
      <c r="E374" s="359"/>
      <c r="F374" s="360"/>
      <c r="G374" s="360"/>
      <c r="H374" s="360"/>
      <c r="I374" s="359"/>
      <c r="J374" s="360"/>
      <c r="K374" s="360"/>
      <c r="L374" s="360"/>
      <c r="M374" s="360"/>
      <c r="N374" s="352"/>
      <c r="O374" s="352"/>
    </row>
    <row r="375">
      <c r="A375" s="361"/>
      <c r="B375" s="360"/>
      <c r="C375" s="352"/>
      <c r="D375" s="352"/>
      <c r="E375" s="359"/>
      <c r="F375" s="360"/>
      <c r="G375" s="360"/>
      <c r="H375" s="360"/>
      <c r="I375" s="359"/>
      <c r="J375" s="360"/>
      <c r="K375" s="360"/>
      <c r="L375" s="360"/>
      <c r="M375" s="360"/>
      <c r="N375" s="352"/>
      <c r="O375" s="352"/>
    </row>
    <row r="376">
      <c r="A376" s="361"/>
      <c r="B376" s="360"/>
      <c r="C376" s="352"/>
      <c r="D376" s="352"/>
      <c r="E376" s="359"/>
      <c r="F376" s="360"/>
      <c r="G376" s="360"/>
      <c r="H376" s="360"/>
      <c r="I376" s="359"/>
      <c r="J376" s="360"/>
      <c r="K376" s="360"/>
      <c r="L376" s="360"/>
      <c r="M376" s="360"/>
      <c r="N376" s="352"/>
      <c r="O376" s="352"/>
    </row>
    <row r="377">
      <c r="A377" s="361"/>
      <c r="B377" s="360"/>
      <c r="C377" s="352"/>
      <c r="D377" s="352"/>
      <c r="E377" s="359"/>
      <c r="F377" s="360"/>
      <c r="G377" s="360"/>
      <c r="H377" s="360"/>
      <c r="I377" s="359"/>
      <c r="J377" s="360"/>
      <c r="K377" s="360"/>
      <c r="L377" s="360"/>
      <c r="M377" s="360"/>
      <c r="N377" s="352"/>
      <c r="O377" s="352"/>
    </row>
    <row r="378">
      <c r="A378" s="361"/>
      <c r="B378" s="360"/>
      <c r="C378" s="352"/>
      <c r="D378" s="352"/>
      <c r="E378" s="359"/>
      <c r="F378" s="360"/>
      <c r="G378" s="360"/>
      <c r="H378" s="360"/>
      <c r="I378" s="359"/>
      <c r="J378" s="360"/>
      <c r="K378" s="360"/>
      <c r="L378" s="360"/>
      <c r="M378" s="360"/>
      <c r="N378" s="352"/>
      <c r="O378" s="352"/>
    </row>
    <row r="379">
      <c r="A379" s="361"/>
      <c r="B379" s="360"/>
      <c r="C379" s="352"/>
      <c r="D379" s="352"/>
      <c r="E379" s="359"/>
      <c r="F379" s="360"/>
      <c r="G379" s="360"/>
      <c r="H379" s="360"/>
      <c r="I379" s="359"/>
      <c r="J379" s="360"/>
      <c r="K379" s="360"/>
      <c r="L379" s="360"/>
      <c r="M379" s="360"/>
      <c r="N379" s="352"/>
      <c r="O379" s="352"/>
    </row>
    <row r="380">
      <c r="A380" s="361"/>
      <c r="B380" s="360"/>
      <c r="C380" s="352"/>
      <c r="D380" s="352"/>
      <c r="E380" s="359"/>
      <c r="F380" s="360"/>
      <c r="G380" s="360"/>
      <c r="H380" s="360"/>
      <c r="I380" s="359"/>
      <c r="J380" s="360"/>
      <c r="K380" s="360"/>
      <c r="L380" s="360"/>
      <c r="M380" s="360"/>
      <c r="N380" s="352"/>
      <c r="O380" s="352"/>
    </row>
    <row r="381">
      <c r="A381" s="361"/>
      <c r="B381" s="360"/>
      <c r="C381" s="352"/>
      <c r="D381" s="352"/>
      <c r="E381" s="359"/>
      <c r="F381" s="360"/>
      <c r="G381" s="360"/>
      <c r="H381" s="360"/>
      <c r="I381" s="359"/>
      <c r="J381" s="360"/>
      <c r="K381" s="360"/>
      <c r="L381" s="360"/>
      <c r="M381" s="360"/>
      <c r="N381" s="352"/>
      <c r="O381" s="352"/>
    </row>
    <row r="382">
      <c r="A382" s="361"/>
      <c r="B382" s="360"/>
      <c r="C382" s="352"/>
      <c r="D382" s="352"/>
      <c r="E382" s="359"/>
      <c r="F382" s="360"/>
      <c r="G382" s="360"/>
      <c r="H382" s="360"/>
      <c r="I382" s="359"/>
      <c r="J382" s="360"/>
      <c r="K382" s="360"/>
      <c r="L382" s="360"/>
      <c r="M382" s="360"/>
      <c r="N382" s="352"/>
      <c r="O382" s="352"/>
    </row>
    <row r="383">
      <c r="A383" s="361"/>
      <c r="B383" s="360"/>
      <c r="C383" s="352"/>
      <c r="D383" s="352"/>
      <c r="E383" s="359"/>
      <c r="F383" s="360"/>
      <c r="G383" s="360"/>
      <c r="H383" s="360"/>
      <c r="I383" s="359"/>
      <c r="J383" s="360"/>
      <c r="K383" s="360"/>
      <c r="L383" s="360"/>
      <c r="M383" s="360"/>
      <c r="N383" s="352"/>
      <c r="O383" s="352"/>
    </row>
    <row r="384">
      <c r="A384" s="361"/>
      <c r="B384" s="360"/>
      <c r="C384" s="352"/>
      <c r="D384" s="352"/>
      <c r="E384" s="359"/>
      <c r="F384" s="360"/>
      <c r="G384" s="360"/>
      <c r="H384" s="360"/>
      <c r="I384" s="359"/>
      <c r="J384" s="360"/>
      <c r="K384" s="360"/>
      <c r="L384" s="360"/>
      <c r="M384" s="360"/>
      <c r="N384" s="352"/>
      <c r="O384" s="352"/>
    </row>
    <row r="385">
      <c r="A385" s="361"/>
      <c r="B385" s="360"/>
      <c r="C385" s="352"/>
      <c r="D385" s="352"/>
      <c r="E385" s="359"/>
      <c r="F385" s="360"/>
      <c r="G385" s="360"/>
      <c r="H385" s="360"/>
      <c r="I385" s="359"/>
      <c r="J385" s="360"/>
      <c r="K385" s="360"/>
      <c r="L385" s="360"/>
      <c r="M385" s="360"/>
      <c r="N385" s="352"/>
      <c r="O385" s="352"/>
    </row>
    <row r="386">
      <c r="A386" s="361"/>
      <c r="B386" s="360"/>
      <c r="C386" s="352"/>
      <c r="D386" s="352"/>
      <c r="E386" s="359"/>
      <c r="F386" s="360"/>
      <c r="G386" s="360"/>
      <c r="H386" s="360"/>
      <c r="I386" s="359"/>
      <c r="J386" s="360"/>
      <c r="K386" s="360"/>
      <c r="L386" s="360"/>
      <c r="M386" s="360"/>
      <c r="N386" s="352"/>
      <c r="O386" s="352"/>
    </row>
    <row r="387">
      <c r="A387" s="361"/>
      <c r="B387" s="360"/>
      <c r="C387" s="352"/>
      <c r="D387" s="352"/>
      <c r="E387" s="359"/>
      <c r="F387" s="360"/>
      <c r="G387" s="360"/>
      <c r="H387" s="360"/>
      <c r="I387" s="359"/>
      <c r="J387" s="360"/>
      <c r="K387" s="360"/>
      <c r="L387" s="360"/>
      <c r="M387" s="360"/>
      <c r="N387" s="352"/>
      <c r="O387" s="352"/>
    </row>
    <row r="388">
      <c r="A388" s="361"/>
      <c r="B388" s="360"/>
      <c r="C388" s="352"/>
      <c r="D388" s="352"/>
      <c r="E388" s="359"/>
      <c r="F388" s="360"/>
      <c r="G388" s="360"/>
      <c r="H388" s="360"/>
      <c r="I388" s="359"/>
      <c r="J388" s="360"/>
      <c r="K388" s="360"/>
      <c r="L388" s="360"/>
      <c r="M388" s="360"/>
      <c r="N388" s="352"/>
      <c r="O388" s="352"/>
    </row>
    <row r="389">
      <c r="A389" s="361"/>
      <c r="B389" s="360"/>
      <c r="C389" s="352"/>
      <c r="D389" s="352"/>
      <c r="E389" s="359"/>
      <c r="F389" s="360"/>
      <c r="G389" s="360"/>
      <c r="H389" s="360"/>
      <c r="I389" s="359"/>
      <c r="J389" s="360"/>
      <c r="K389" s="360"/>
      <c r="L389" s="360"/>
      <c r="M389" s="360"/>
      <c r="N389" s="352"/>
      <c r="O389" s="352"/>
    </row>
    <row r="390">
      <c r="A390" s="361"/>
      <c r="B390" s="360"/>
      <c r="C390" s="352"/>
      <c r="D390" s="352"/>
      <c r="E390" s="359"/>
      <c r="F390" s="360"/>
      <c r="G390" s="360"/>
      <c r="H390" s="360"/>
      <c r="I390" s="359"/>
      <c r="J390" s="360"/>
      <c r="K390" s="360"/>
      <c r="L390" s="360"/>
      <c r="M390" s="360"/>
      <c r="N390" s="352"/>
      <c r="O390" s="352"/>
    </row>
    <row r="391">
      <c r="A391" s="361"/>
      <c r="B391" s="360"/>
      <c r="C391" s="352"/>
      <c r="D391" s="352"/>
      <c r="E391" s="359"/>
      <c r="F391" s="360"/>
      <c r="G391" s="360"/>
      <c r="H391" s="360"/>
      <c r="I391" s="359"/>
      <c r="J391" s="360"/>
      <c r="K391" s="360"/>
      <c r="L391" s="360"/>
      <c r="M391" s="360"/>
      <c r="N391" s="352"/>
      <c r="O391" s="352"/>
    </row>
    <row r="392">
      <c r="A392" s="361"/>
      <c r="B392" s="360"/>
      <c r="C392" s="352"/>
      <c r="D392" s="352"/>
      <c r="E392" s="359"/>
      <c r="F392" s="360"/>
      <c r="G392" s="360"/>
      <c r="H392" s="360"/>
      <c r="I392" s="359"/>
      <c r="J392" s="360"/>
      <c r="K392" s="360"/>
      <c r="L392" s="360"/>
      <c r="M392" s="360"/>
      <c r="N392" s="352"/>
      <c r="O392" s="352"/>
    </row>
    <row r="393">
      <c r="A393" s="361"/>
      <c r="B393" s="360"/>
      <c r="C393" s="352"/>
      <c r="D393" s="352"/>
      <c r="E393" s="359"/>
      <c r="F393" s="360"/>
      <c r="G393" s="360"/>
      <c r="H393" s="360"/>
      <c r="I393" s="359"/>
      <c r="J393" s="360"/>
      <c r="K393" s="360"/>
      <c r="L393" s="360"/>
      <c r="M393" s="360"/>
      <c r="N393" s="352"/>
      <c r="O393" s="352"/>
    </row>
    <row r="394">
      <c r="A394" s="361"/>
      <c r="B394" s="360"/>
      <c r="C394" s="352"/>
      <c r="D394" s="352"/>
      <c r="E394" s="359"/>
      <c r="F394" s="360"/>
      <c r="G394" s="360"/>
      <c r="H394" s="360"/>
      <c r="I394" s="359"/>
      <c r="J394" s="360"/>
      <c r="K394" s="360"/>
      <c r="L394" s="360"/>
      <c r="M394" s="360"/>
      <c r="N394" s="352"/>
      <c r="O394" s="352"/>
    </row>
    <row r="395">
      <c r="A395" s="361"/>
      <c r="B395" s="360"/>
      <c r="C395" s="352"/>
      <c r="D395" s="352"/>
      <c r="E395" s="359"/>
      <c r="F395" s="360"/>
      <c r="G395" s="360"/>
      <c r="H395" s="360"/>
      <c r="I395" s="359"/>
      <c r="J395" s="360"/>
      <c r="K395" s="360"/>
      <c r="L395" s="360"/>
      <c r="M395" s="360"/>
      <c r="N395" s="352"/>
      <c r="O395" s="352"/>
    </row>
    <row r="396">
      <c r="A396" s="361"/>
      <c r="B396" s="360"/>
      <c r="C396" s="352"/>
      <c r="D396" s="352"/>
      <c r="E396" s="359"/>
      <c r="F396" s="360"/>
      <c r="G396" s="360"/>
      <c r="H396" s="360"/>
      <c r="I396" s="359"/>
      <c r="J396" s="360"/>
      <c r="K396" s="360"/>
      <c r="L396" s="360"/>
      <c r="M396" s="360"/>
      <c r="N396" s="352"/>
      <c r="O396" s="352"/>
    </row>
    <row r="397">
      <c r="A397" s="361"/>
      <c r="B397" s="360"/>
      <c r="C397" s="352"/>
      <c r="D397" s="352"/>
      <c r="E397" s="359"/>
      <c r="F397" s="360"/>
      <c r="G397" s="360"/>
      <c r="H397" s="360"/>
      <c r="I397" s="359"/>
      <c r="J397" s="360"/>
      <c r="K397" s="360"/>
      <c r="L397" s="360"/>
      <c r="M397" s="360"/>
      <c r="N397" s="352"/>
      <c r="O397" s="352"/>
    </row>
    <row r="398">
      <c r="A398" s="361"/>
      <c r="B398" s="360"/>
      <c r="C398" s="352"/>
      <c r="D398" s="352"/>
      <c r="E398" s="359"/>
      <c r="F398" s="360"/>
      <c r="G398" s="360"/>
      <c r="H398" s="360"/>
      <c r="I398" s="359"/>
      <c r="J398" s="360"/>
      <c r="K398" s="360"/>
      <c r="L398" s="360"/>
      <c r="M398" s="360"/>
      <c r="N398" s="352"/>
      <c r="O398" s="352"/>
    </row>
    <row r="399">
      <c r="A399" s="361"/>
      <c r="B399" s="360"/>
      <c r="C399" s="352"/>
      <c r="D399" s="352"/>
      <c r="E399" s="359"/>
      <c r="F399" s="360"/>
      <c r="G399" s="360"/>
      <c r="H399" s="360"/>
      <c r="I399" s="359"/>
      <c r="J399" s="360"/>
      <c r="K399" s="360"/>
      <c r="L399" s="360"/>
      <c r="M399" s="360"/>
      <c r="N399" s="352"/>
      <c r="O399" s="352"/>
    </row>
    <row r="400">
      <c r="A400" s="361"/>
      <c r="B400" s="360"/>
      <c r="C400" s="352"/>
      <c r="D400" s="352"/>
      <c r="E400" s="359"/>
      <c r="F400" s="360"/>
      <c r="G400" s="360"/>
      <c r="H400" s="360"/>
      <c r="I400" s="359"/>
      <c r="J400" s="360"/>
      <c r="K400" s="360"/>
      <c r="L400" s="360"/>
      <c r="M400" s="360"/>
      <c r="N400" s="352"/>
      <c r="O400" s="352"/>
    </row>
    <row r="401">
      <c r="A401" s="361"/>
      <c r="B401" s="360"/>
      <c r="C401" s="352"/>
      <c r="D401" s="352"/>
      <c r="E401" s="359"/>
      <c r="F401" s="360"/>
      <c r="G401" s="360"/>
      <c r="H401" s="360"/>
      <c r="I401" s="359"/>
      <c r="J401" s="360"/>
      <c r="K401" s="360"/>
      <c r="L401" s="360"/>
      <c r="M401" s="360"/>
      <c r="N401" s="352"/>
      <c r="O401" s="352"/>
    </row>
    <row r="402">
      <c r="A402" s="361"/>
      <c r="B402" s="360"/>
      <c r="C402" s="352"/>
      <c r="D402" s="352"/>
      <c r="E402" s="359"/>
      <c r="F402" s="360"/>
      <c r="G402" s="360"/>
      <c r="H402" s="360"/>
      <c r="I402" s="359"/>
      <c r="J402" s="360"/>
      <c r="K402" s="360"/>
      <c r="L402" s="360"/>
      <c r="M402" s="360"/>
      <c r="N402" s="352"/>
      <c r="O402" s="352"/>
    </row>
    <row r="403">
      <c r="A403" s="361"/>
      <c r="B403" s="360"/>
      <c r="C403" s="352"/>
      <c r="D403" s="352"/>
      <c r="E403" s="359"/>
      <c r="F403" s="360"/>
      <c r="G403" s="360"/>
      <c r="H403" s="360"/>
      <c r="I403" s="359"/>
      <c r="J403" s="360"/>
      <c r="K403" s="360"/>
      <c r="L403" s="360"/>
      <c r="M403" s="360"/>
      <c r="N403" s="352"/>
      <c r="O403" s="352"/>
    </row>
    <row r="404">
      <c r="A404" s="361"/>
      <c r="B404" s="360"/>
      <c r="C404" s="352"/>
      <c r="D404" s="352"/>
      <c r="E404" s="359"/>
      <c r="F404" s="360"/>
      <c r="G404" s="360"/>
      <c r="H404" s="360"/>
      <c r="I404" s="359"/>
      <c r="J404" s="360"/>
      <c r="K404" s="360"/>
      <c r="L404" s="360"/>
      <c r="M404" s="360"/>
      <c r="N404" s="352"/>
      <c r="O404" s="352"/>
    </row>
    <row r="405">
      <c r="A405" s="361"/>
      <c r="B405" s="360"/>
      <c r="C405" s="352"/>
      <c r="D405" s="352"/>
      <c r="E405" s="359"/>
      <c r="F405" s="360"/>
      <c r="G405" s="360"/>
      <c r="H405" s="360"/>
      <c r="I405" s="359"/>
      <c r="J405" s="360"/>
      <c r="K405" s="360"/>
      <c r="L405" s="360"/>
      <c r="M405" s="360"/>
      <c r="N405" s="352"/>
      <c r="O405" s="352"/>
    </row>
    <row r="406">
      <c r="A406" s="361"/>
      <c r="B406" s="360"/>
      <c r="C406" s="352"/>
      <c r="D406" s="352"/>
      <c r="E406" s="359"/>
      <c r="F406" s="360"/>
      <c r="G406" s="360"/>
      <c r="H406" s="360"/>
      <c r="I406" s="359"/>
      <c r="J406" s="360"/>
      <c r="K406" s="360"/>
      <c r="L406" s="360"/>
      <c r="M406" s="360"/>
      <c r="N406" s="352"/>
      <c r="O406" s="352"/>
    </row>
    <row r="407">
      <c r="A407" s="361"/>
      <c r="B407" s="360"/>
      <c r="C407" s="352"/>
      <c r="D407" s="352"/>
      <c r="E407" s="359"/>
      <c r="F407" s="360"/>
      <c r="G407" s="360"/>
      <c r="H407" s="360"/>
      <c r="I407" s="359"/>
      <c r="J407" s="360"/>
      <c r="K407" s="360"/>
      <c r="L407" s="360"/>
      <c r="M407" s="360"/>
      <c r="N407" s="352"/>
      <c r="O407" s="352"/>
    </row>
    <row r="408">
      <c r="A408" s="361"/>
      <c r="B408" s="360"/>
      <c r="C408" s="352"/>
      <c r="D408" s="352"/>
      <c r="E408" s="359"/>
      <c r="F408" s="360"/>
      <c r="G408" s="360"/>
      <c r="H408" s="360"/>
      <c r="I408" s="359"/>
      <c r="J408" s="360"/>
      <c r="K408" s="360"/>
      <c r="L408" s="360"/>
      <c r="M408" s="360"/>
      <c r="N408" s="352"/>
      <c r="O408" s="352"/>
    </row>
    <row r="409">
      <c r="A409" s="361"/>
      <c r="B409" s="360"/>
      <c r="C409" s="352"/>
      <c r="D409" s="352"/>
      <c r="E409" s="359"/>
      <c r="F409" s="360"/>
      <c r="G409" s="360"/>
      <c r="H409" s="360"/>
      <c r="I409" s="359"/>
      <c r="J409" s="360"/>
      <c r="K409" s="360"/>
      <c r="L409" s="360"/>
      <c r="M409" s="360"/>
      <c r="N409" s="352"/>
      <c r="O409" s="352"/>
    </row>
    <row r="410">
      <c r="A410" s="361"/>
      <c r="B410" s="360"/>
      <c r="C410" s="352"/>
      <c r="D410" s="352"/>
      <c r="E410" s="359"/>
      <c r="F410" s="360"/>
      <c r="G410" s="360"/>
      <c r="H410" s="360"/>
      <c r="I410" s="359"/>
      <c r="J410" s="360"/>
      <c r="K410" s="360"/>
      <c r="L410" s="360"/>
      <c r="M410" s="360"/>
      <c r="N410" s="352"/>
      <c r="O410" s="352"/>
    </row>
    <row r="411">
      <c r="A411" s="361"/>
      <c r="B411" s="360"/>
      <c r="C411" s="352"/>
      <c r="D411" s="352"/>
      <c r="E411" s="359"/>
      <c r="F411" s="360"/>
      <c r="G411" s="360"/>
      <c r="H411" s="360"/>
      <c r="I411" s="359"/>
      <c r="J411" s="360"/>
      <c r="K411" s="360"/>
      <c r="L411" s="360"/>
      <c r="M411" s="360"/>
      <c r="N411" s="352"/>
      <c r="O411" s="352"/>
    </row>
    <row r="412">
      <c r="A412" s="361"/>
      <c r="B412" s="360"/>
      <c r="C412" s="352"/>
      <c r="D412" s="352"/>
      <c r="E412" s="359"/>
      <c r="F412" s="360"/>
      <c r="G412" s="360"/>
      <c r="H412" s="360"/>
      <c r="I412" s="359"/>
      <c r="J412" s="360"/>
      <c r="K412" s="360"/>
      <c r="L412" s="360"/>
      <c r="M412" s="360"/>
      <c r="N412" s="352"/>
      <c r="O412" s="352"/>
    </row>
    <row r="413">
      <c r="A413" s="361"/>
      <c r="B413" s="360"/>
      <c r="C413" s="352"/>
      <c r="D413" s="352"/>
      <c r="E413" s="359"/>
      <c r="F413" s="360"/>
      <c r="G413" s="360"/>
      <c r="H413" s="360"/>
      <c r="I413" s="359"/>
      <c r="J413" s="360"/>
      <c r="K413" s="360"/>
      <c r="L413" s="360"/>
      <c r="M413" s="360"/>
      <c r="N413" s="352"/>
      <c r="O413" s="352"/>
    </row>
    <row r="414">
      <c r="A414" s="361"/>
      <c r="B414" s="360"/>
      <c r="C414" s="352"/>
      <c r="D414" s="352"/>
      <c r="E414" s="359"/>
      <c r="F414" s="360"/>
      <c r="G414" s="360"/>
      <c r="H414" s="360"/>
      <c r="I414" s="359"/>
      <c r="J414" s="360"/>
      <c r="K414" s="360"/>
      <c r="L414" s="360"/>
      <c r="M414" s="360"/>
      <c r="N414" s="352"/>
      <c r="O414" s="352"/>
    </row>
    <row r="415">
      <c r="A415" s="361"/>
      <c r="B415" s="360"/>
      <c r="C415" s="352"/>
      <c r="D415" s="352"/>
      <c r="E415" s="359"/>
      <c r="F415" s="360"/>
      <c r="G415" s="360"/>
      <c r="H415" s="360"/>
      <c r="I415" s="359"/>
      <c r="J415" s="360"/>
      <c r="K415" s="360"/>
      <c r="L415" s="360"/>
      <c r="M415" s="360"/>
      <c r="N415" s="352"/>
      <c r="O415" s="352"/>
    </row>
    <row r="416">
      <c r="A416" s="361"/>
      <c r="B416" s="360"/>
      <c r="C416" s="352"/>
      <c r="D416" s="352"/>
      <c r="E416" s="359"/>
      <c r="F416" s="360"/>
      <c r="G416" s="360"/>
      <c r="H416" s="360"/>
      <c r="I416" s="359"/>
      <c r="J416" s="360"/>
      <c r="K416" s="360"/>
      <c r="L416" s="360"/>
      <c r="M416" s="360"/>
      <c r="N416" s="352"/>
      <c r="O416" s="352"/>
    </row>
    <row r="417">
      <c r="A417" s="361"/>
      <c r="B417" s="360"/>
      <c r="C417" s="352"/>
      <c r="D417" s="352"/>
      <c r="E417" s="359"/>
      <c r="F417" s="360"/>
      <c r="G417" s="360"/>
      <c r="H417" s="360"/>
      <c r="I417" s="359"/>
      <c r="J417" s="360"/>
      <c r="K417" s="360"/>
      <c r="L417" s="360"/>
      <c r="M417" s="360"/>
      <c r="N417" s="352"/>
      <c r="O417" s="352"/>
    </row>
    <row r="418">
      <c r="A418" s="361"/>
      <c r="B418" s="360"/>
      <c r="C418" s="352"/>
      <c r="D418" s="352"/>
      <c r="E418" s="359"/>
      <c r="F418" s="360"/>
      <c r="G418" s="360"/>
      <c r="H418" s="360"/>
      <c r="I418" s="359"/>
      <c r="J418" s="360"/>
      <c r="K418" s="360"/>
      <c r="L418" s="360"/>
      <c r="M418" s="360"/>
      <c r="N418" s="352"/>
      <c r="O418" s="352"/>
    </row>
    <row r="419">
      <c r="A419" s="361"/>
      <c r="B419" s="360"/>
      <c r="C419" s="352"/>
      <c r="D419" s="352"/>
      <c r="E419" s="359"/>
      <c r="F419" s="360"/>
      <c r="G419" s="360"/>
      <c r="H419" s="360"/>
      <c r="I419" s="359"/>
      <c r="J419" s="360"/>
      <c r="K419" s="360"/>
      <c r="L419" s="360"/>
      <c r="M419" s="360"/>
      <c r="N419" s="352"/>
      <c r="O419" s="352"/>
    </row>
    <row r="420">
      <c r="A420" s="361"/>
      <c r="B420" s="360"/>
      <c r="C420" s="352"/>
      <c r="D420" s="352"/>
      <c r="E420" s="359"/>
      <c r="F420" s="360"/>
      <c r="G420" s="360"/>
      <c r="H420" s="360"/>
      <c r="I420" s="359"/>
      <c r="J420" s="360"/>
      <c r="K420" s="360"/>
      <c r="L420" s="360"/>
      <c r="M420" s="360"/>
      <c r="N420" s="352"/>
      <c r="O420" s="352"/>
    </row>
    <row r="421">
      <c r="A421" s="361"/>
      <c r="B421" s="360"/>
      <c r="C421" s="352"/>
      <c r="D421" s="352"/>
      <c r="E421" s="359"/>
      <c r="F421" s="360"/>
      <c r="G421" s="360"/>
      <c r="H421" s="360"/>
      <c r="I421" s="359"/>
      <c r="J421" s="360"/>
      <c r="K421" s="360"/>
      <c r="L421" s="360"/>
      <c r="M421" s="360"/>
      <c r="N421" s="352"/>
      <c r="O421" s="352"/>
    </row>
    <row r="422">
      <c r="A422" s="361"/>
      <c r="B422" s="360"/>
      <c r="C422" s="352"/>
      <c r="D422" s="352"/>
      <c r="E422" s="359"/>
      <c r="F422" s="360"/>
      <c r="G422" s="360"/>
      <c r="H422" s="360"/>
      <c r="I422" s="359"/>
      <c r="J422" s="360"/>
      <c r="K422" s="360"/>
      <c r="L422" s="360"/>
      <c r="M422" s="360"/>
      <c r="N422" s="352"/>
      <c r="O422" s="352"/>
    </row>
    <row r="423">
      <c r="A423" s="361"/>
      <c r="B423" s="360"/>
      <c r="C423" s="352"/>
      <c r="D423" s="352"/>
      <c r="E423" s="359"/>
      <c r="F423" s="360"/>
      <c r="G423" s="360"/>
      <c r="H423" s="360"/>
      <c r="I423" s="359"/>
      <c r="J423" s="360"/>
      <c r="K423" s="360"/>
      <c r="L423" s="360"/>
      <c r="M423" s="360"/>
      <c r="N423" s="352"/>
      <c r="O423" s="352"/>
    </row>
    <row r="424">
      <c r="A424" s="361"/>
      <c r="B424" s="360"/>
      <c r="C424" s="352"/>
      <c r="D424" s="352"/>
      <c r="E424" s="359"/>
      <c r="F424" s="360"/>
      <c r="G424" s="360"/>
      <c r="H424" s="360"/>
      <c r="I424" s="359"/>
      <c r="J424" s="360"/>
      <c r="K424" s="360"/>
      <c r="L424" s="360"/>
      <c r="M424" s="360"/>
      <c r="N424" s="352"/>
      <c r="O424" s="352"/>
    </row>
    <row r="425">
      <c r="A425" s="361"/>
      <c r="B425" s="360"/>
      <c r="C425" s="352"/>
      <c r="D425" s="352"/>
      <c r="E425" s="359"/>
      <c r="F425" s="360"/>
      <c r="G425" s="360"/>
      <c r="H425" s="360"/>
      <c r="I425" s="359"/>
      <c r="J425" s="360"/>
      <c r="K425" s="360"/>
      <c r="L425" s="360"/>
      <c r="M425" s="360"/>
      <c r="N425" s="352"/>
      <c r="O425" s="352"/>
    </row>
    <row r="426">
      <c r="A426" s="361"/>
      <c r="B426" s="360"/>
      <c r="C426" s="352"/>
      <c r="D426" s="352"/>
      <c r="E426" s="359"/>
      <c r="F426" s="360"/>
      <c r="G426" s="360"/>
      <c r="H426" s="360"/>
      <c r="I426" s="359"/>
      <c r="J426" s="360"/>
      <c r="K426" s="360"/>
      <c r="L426" s="360"/>
      <c r="M426" s="360"/>
      <c r="N426" s="352"/>
      <c r="O426" s="352"/>
    </row>
    <row r="427">
      <c r="A427" s="361"/>
      <c r="B427" s="360"/>
      <c r="C427" s="352"/>
      <c r="D427" s="352"/>
      <c r="E427" s="359"/>
      <c r="F427" s="360"/>
      <c r="G427" s="360"/>
      <c r="H427" s="360"/>
      <c r="I427" s="359"/>
      <c r="J427" s="360"/>
      <c r="K427" s="360"/>
      <c r="L427" s="360"/>
      <c r="M427" s="360"/>
      <c r="N427" s="352"/>
      <c r="O427" s="352"/>
    </row>
    <row r="428">
      <c r="A428" s="361"/>
      <c r="B428" s="360"/>
      <c r="C428" s="352"/>
      <c r="D428" s="352"/>
      <c r="E428" s="359"/>
      <c r="F428" s="360"/>
      <c r="G428" s="360"/>
      <c r="H428" s="360"/>
      <c r="I428" s="359"/>
      <c r="J428" s="360"/>
      <c r="K428" s="360"/>
      <c r="L428" s="360"/>
      <c r="M428" s="360"/>
      <c r="N428" s="352"/>
      <c r="O428" s="352"/>
    </row>
    <row r="429">
      <c r="A429" s="361"/>
      <c r="B429" s="360"/>
      <c r="C429" s="352"/>
      <c r="D429" s="352"/>
      <c r="E429" s="359"/>
      <c r="F429" s="360"/>
      <c r="G429" s="360"/>
      <c r="H429" s="360"/>
      <c r="I429" s="359"/>
      <c r="J429" s="360"/>
      <c r="K429" s="360"/>
      <c r="L429" s="360"/>
      <c r="M429" s="360"/>
      <c r="N429" s="352"/>
      <c r="O429" s="352"/>
    </row>
    <row r="430">
      <c r="A430" s="361"/>
      <c r="B430" s="360"/>
      <c r="C430" s="352"/>
      <c r="D430" s="352"/>
      <c r="E430" s="359"/>
      <c r="F430" s="360"/>
      <c r="G430" s="360"/>
      <c r="H430" s="360"/>
      <c r="I430" s="359"/>
      <c r="J430" s="360"/>
      <c r="K430" s="360"/>
      <c r="L430" s="360"/>
      <c r="M430" s="360"/>
      <c r="N430" s="352"/>
      <c r="O430" s="352"/>
    </row>
    <row r="431">
      <c r="A431" s="361"/>
      <c r="B431" s="360"/>
      <c r="C431" s="352"/>
      <c r="D431" s="352"/>
      <c r="E431" s="359"/>
      <c r="F431" s="360"/>
      <c r="G431" s="360"/>
      <c r="H431" s="360"/>
      <c r="I431" s="359"/>
      <c r="J431" s="360"/>
      <c r="K431" s="360"/>
      <c r="L431" s="360"/>
      <c r="M431" s="360"/>
      <c r="N431" s="352"/>
      <c r="O431" s="352"/>
    </row>
    <row r="432">
      <c r="A432" s="361"/>
      <c r="B432" s="360"/>
      <c r="C432" s="352"/>
      <c r="D432" s="352"/>
      <c r="E432" s="359"/>
      <c r="F432" s="360"/>
      <c r="G432" s="360"/>
      <c r="H432" s="360"/>
      <c r="I432" s="359"/>
      <c r="J432" s="360"/>
      <c r="K432" s="360"/>
      <c r="L432" s="360"/>
      <c r="M432" s="360"/>
      <c r="N432" s="352"/>
      <c r="O432" s="352"/>
    </row>
    <row r="433">
      <c r="A433" s="361"/>
      <c r="B433" s="360"/>
      <c r="C433" s="352"/>
      <c r="D433" s="352"/>
      <c r="E433" s="359"/>
      <c r="F433" s="360"/>
      <c r="G433" s="360"/>
      <c r="H433" s="360"/>
      <c r="I433" s="359"/>
      <c r="J433" s="360"/>
      <c r="K433" s="360"/>
      <c r="L433" s="360"/>
      <c r="M433" s="360"/>
      <c r="N433" s="352"/>
      <c r="O433" s="352"/>
    </row>
    <row r="434">
      <c r="A434" s="361"/>
      <c r="B434" s="360"/>
      <c r="C434" s="352"/>
      <c r="D434" s="352"/>
      <c r="E434" s="359"/>
      <c r="F434" s="360"/>
      <c r="G434" s="360"/>
      <c r="H434" s="360"/>
      <c r="I434" s="359"/>
      <c r="J434" s="360"/>
      <c r="K434" s="360"/>
      <c r="L434" s="360"/>
      <c r="M434" s="360"/>
      <c r="N434" s="352"/>
      <c r="O434" s="352"/>
    </row>
    <row r="435">
      <c r="A435" s="361"/>
      <c r="B435" s="360"/>
      <c r="C435" s="352"/>
      <c r="D435" s="352"/>
      <c r="E435" s="359"/>
      <c r="F435" s="360"/>
      <c r="G435" s="360"/>
      <c r="H435" s="360"/>
      <c r="I435" s="359"/>
      <c r="J435" s="360"/>
      <c r="K435" s="360"/>
      <c r="L435" s="360"/>
      <c r="M435" s="360"/>
      <c r="N435" s="352"/>
      <c r="O435" s="352"/>
    </row>
    <row r="436">
      <c r="A436" s="361"/>
      <c r="B436" s="360"/>
      <c r="C436" s="352"/>
      <c r="D436" s="352"/>
      <c r="E436" s="359"/>
      <c r="F436" s="360"/>
      <c r="G436" s="360"/>
      <c r="H436" s="360"/>
      <c r="I436" s="359"/>
      <c r="J436" s="360"/>
      <c r="K436" s="360"/>
      <c r="L436" s="360"/>
      <c r="M436" s="360"/>
      <c r="N436" s="352"/>
      <c r="O436" s="352"/>
    </row>
    <row r="437">
      <c r="A437" s="361"/>
      <c r="B437" s="360"/>
      <c r="C437" s="352"/>
      <c r="D437" s="352"/>
      <c r="E437" s="359"/>
      <c r="F437" s="360"/>
      <c r="G437" s="360"/>
      <c r="H437" s="360"/>
      <c r="I437" s="359"/>
      <c r="J437" s="360"/>
      <c r="K437" s="360"/>
      <c r="L437" s="360"/>
      <c r="M437" s="360"/>
      <c r="N437" s="352"/>
      <c r="O437" s="352"/>
    </row>
    <row r="438">
      <c r="A438" s="361"/>
      <c r="B438" s="360"/>
      <c r="C438" s="352"/>
      <c r="D438" s="352"/>
      <c r="E438" s="359"/>
      <c r="F438" s="360"/>
      <c r="G438" s="360"/>
      <c r="H438" s="360"/>
      <c r="I438" s="359"/>
      <c r="J438" s="360"/>
      <c r="K438" s="360"/>
      <c r="L438" s="360"/>
      <c r="M438" s="360"/>
      <c r="N438" s="352"/>
      <c r="O438" s="352"/>
    </row>
    <row r="439">
      <c r="A439" s="361"/>
      <c r="B439" s="360"/>
      <c r="C439" s="352"/>
      <c r="D439" s="352"/>
      <c r="E439" s="359"/>
      <c r="F439" s="360"/>
      <c r="G439" s="360"/>
      <c r="H439" s="360"/>
      <c r="I439" s="359"/>
      <c r="J439" s="360"/>
      <c r="K439" s="360"/>
      <c r="L439" s="360"/>
      <c r="M439" s="360"/>
      <c r="N439" s="352"/>
      <c r="O439" s="352"/>
    </row>
    <row r="440">
      <c r="A440" s="361"/>
      <c r="B440" s="360"/>
      <c r="C440" s="352"/>
      <c r="D440" s="352"/>
      <c r="E440" s="359"/>
      <c r="F440" s="360"/>
      <c r="G440" s="360"/>
      <c r="H440" s="360"/>
      <c r="I440" s="359"/>
      <c r="J440" s="360"/>
      <c r="K440" s="360"/>
      <c r="L440" s="360"/>
      <c r="M440" s="360"/>
      <c r="N440" s="352"/>
      <c r="O440" s="352"/>
    </row>
    <row r="441">
      <c r="A441" s="361"/>
      <c r="B441" s="360"/>
      <c r="C441" s="352"/>
      <c r="D441" s="352"/>
      <c r="E441" s="359"/>
      <c r="F441" s="360"/>
      <c r="G441" s="360"/>
      <c r="H441" s="360"/>
      <c r="I441" s="359"/>
      <c r="J441" s="360"/>
      <c r="K441" s="360"/>
      <c r="L441" s="360"/>
      <c r="M441" s="360"/>
      <c r="N441" s="352"/>
      <c r="O441" s="352"/>
    </row>
    <row r="442">
      <c r="A442" s="361"/>
      <c r="B442" s="360"/>
      <c r="C442" s="352"/>
      <c r="D442" s="352"/>
      <c r="E442" s="359"/>
      <c r="F442" s="360"/>
      <c r="G442" s="360"/>
      <c r="H442" s="360"/>
      <c r="I442" s="359"/>
      <c r="J442" s="360"/>
      <c r="K442" s="360"/>
      <c r="L442" s="360"/>
      <c r="M442" s="360"/>
      <c r="N442" s="352"/>
      <c r="O442" s="352"/>
    </row>
    <row r="443">
      <c r="A443" s="361"/>
      <c r="B443" s="360"/>
      <c r="C443" s="352"/>
      <c r="D443" s="352"/>
      <c r="E443" s="359"/>
      <c r="F443" s="360"/>
      <c r="G443" s="360"/>
      <c r="H443" s="360"/>
      <c r="I443" s="359"/>
      <c r="J443" s="360"/>
      <c r="K443" s="360"/>
      <c r="L443" s="360"/>
      <c r="M443" s="360"/>
      <c r="N443" s="352"/>
      <c r="O443" s="352"/>
    </row>
    <row r="444">
      <c r="A444" s="361"/>
      <c r="B444" s="360"/>
      <c r="C444" s="352"/>
      <c r="D444" s="352"/>
      <c r="E444" s="359"/>
      <c r="F444" s="360"/>
      <c r="G444" s="360"/>
      <c r="H444" s="360"/>
      <c r="I444" s="359"/>
      <c r="J444" s="360"/>
      <c r="K444" s="360"/>
      <c r="L444" s="360"/>
      <c r="M444" s="360"/>
      <c r="N444" s="352"/>
      <c r="O444" s="352"/>
    </row>
    <row r="445">
      <c r="A445" s="361"/>
      <c r="B445" s="360"/>
      <c r="C445" s="352"/>
      <c r="D445" s="352"/>
      <c r="E445" s="359"/>
      <c r="F445" s="360"/>
      <c r="G445" s="360"/>
      <c r="H445" s="360"/>
      <c r="I445" s="359"/>
      <c r="J445" s="360"/>
      <c r="K445" s="360"/>
      <c r="L445" s="360"/>
      <c r="M445" s="360"/>
      <c r="N445" s="352"/>
      <c r="O445" s="352"/>
    </row>
    <row r="446">
      <c r="A446" s="361"/>
      <c r="B446" s="360"/>
      <c r="C446" s="352"/>
      <c r="D446" s="352"/>
      <c r="E446" s="359"/>
      <c r="F446" s="360"/>
      <c r="G446" s="360"/>
      <c r="H446" s="360"/>
      <c r="I446" s="359"/>
      <c r="J446" s="360"/>
      <c r="K446" s="360"/>
      <c r="L446" s="360"/>
      <c r="M446" s="360"/>
      <c r="N446" s="352"/>
      <c r="O446" s="352"/>
    </row>
    <row r="447">
      <c r="A447" s="361"/>
      <c r="B447" s="360"/>
      <c r="C447" s="352"/>
      <c r="D447" s="352"/>
      <c r="E447" s="359"/>
      <c r="F447" s="360"/>
      <c r="G447" s="360"/>
      <c r="H447" s="360"/>
      <c r="I447" s="359"/>
      <c r="J447" s="360"/>
      <c r="K447" s="360"/>
      <c r="L447" s="360"/>
      <c r="M447" s="360"/>
      <c r="N447" s="352"/>
      <c r="O447" s="352"/>
    </row>
    <row r="448">
      <c r="A448" s="361"/>
      <c r="B448" s="360"/>
      <c r="C448" s="352"/>
      <c r="D448" s="352"/>
      <c r="E448" s="359"/>
      <c r="F448" s="360"/>
      <c r="G448" s="360"/>
      <c r="H448" s="360"/>
      <c r="I448" s="359"/>
      <c r="J448" s="360"/>
      <c r="K448" s="360"/>
      <c r="L448" s="360"/>
      <c r="M448" s="360"/>
      <c r="N448" s="352"/>
      <c r="O448" s="352"/>
    </row>
    <row r="449">
      <c r="A449" s="361"/>
      <c r="B449" s="360"/>
      <c r="C449" s="352"/>
      <c r="D449" s="352"/>
      <c r="E449" s="359"/>
      <c r="F449" s="360"/>
      <c r="G449" s="360"/>
      <c r="H449" s="360"/>
      <c r="I449" s="359"/>
      <c r="J449" s="360"/>
      <c r="K449" s="360"/>
      <c r="L449" s="360"/>
      <c r="M449" s="360"/>
      <c r="N449" s="352"/>
      <c r="O449" s="352"/>
    </row>
    <row r="450">
      <c r="A450" s="361"/>
      <c r="B450" s="360"/>
      <c r="C450" s="352"/>
      <c r="D450" s="352"/>
      <c r="E450" s="359"/>
      <c r="F450" s="360"/>
      <c r="G450" s="360"/>
      <c r="H450" s="360"/>
      <c r="I450" s="359"/>
      <c r="J450" s="360"/>
      <c r="K450" s="360"/>
      <c r="L450" s="360"/>
      <c r="M450" s="360"/>
      <c r="N450" s="352"/>
      <c r="O450" s="352"/>
    </row>
    <row r="451">
      <c r="A451" s="361"/>
      <c r="B451" s="360"/>
      <c r="C451" s="352"/>
      <c r="D451" s="352"/>
      <c r="E451" s="359"/>
      <c r="F451" s="360"/>
      <c r="G451" s="360"/>
      <c r="H451" s="360"/>
      <c r="I451" s="359"/>
      <c r="J451" s="360"/>
      <c r="K451" s="360"/>
      <c r="L451" s="360"/>
      <c r="M451" s="360"/>
      <c r="N451" s="352"/>
      <c r="O451" s="352"/>
    </row>
    <row r="452">
      <c r="A452" s="361"/>
      <c r="B452" s="360"/>
      <c r="C452" s="352"/>
      <c r="D452" s="352"/>
      <c r="E452" s="359"/>
      <c r="F452" s="360"/>
      <c r="G452" s="360"/>
      <c r="H452" s="360"/>
      <c r="I452" s="359"/>
      <c r="J452" s="360"/>
      <c r="K452" s="360"/>
      <c r="L452" s="360"/>
      <c r="M452" s="360"/>
      <c r="N452" s="352"/>
      <c r="O452" s="352"/>
    </row>
    <row r="453">
      <c r="A453" s="361"/>
      <c r="B453" s="360"/>
      <c r="C453" s="352"/>
      <c r="D453" s="352"/>
      <c r="E453" s="359"/>
      <c r="F453" s="360"/>
      <c r="G453" s="360"/>
      <c r="H453" s="360"/>
      <c r="I453" s="359"/>
      <c r="J453" s="360"/>
      <c r="K453" s="360"/>
      <c r="L453" s="360"/>
      <c r="M453" s="360"/>
      <c r="N453" s="352"/>
      <c r="O453" s="352"/>
    </row>
    <row r="454">
      <c r="A454" s="361"/>
      <c r="B454" s="360"/>
      <c r="C454" s="352"/>
      <c r="D454" s="352"/>
      <c r="E454" s="359"/>
      <c r="F454" s="360"/>
      <c r="G454" s="360"/>
      <c r="H454" s="360"/>
      <c r="I454" s="359"/>
      <c r="J454" s="360"/>
      <c r="K454" s="360"/>
      <c r="L454" s="360"/>
      <c r="M454" s="360"/>
      <c r="N454" s="352"/>
      <c r="O454" s="352"/>
    </row>
    <row r="455">
      <c r="A455" s="361"/>
      <c r="B455" s="360"/>
      <c r="C455" s="352"/>
      <c r="D455" s="352"/>
      <c r="E455" s="359"/>
      <c r="F455" s="360"/>
      <c r="G455" s="360"/>
      <c r="H455" s="360"/>
      <c r="I455" s="359"/>
      <c r="J455" s="360"/>
      <c r="K455" s="360"/>
      <c r="L455" s="360"/>
      <c r="M455" s="360"/>
      <c r="N455" s="352"/>
      <c r="O455" s="352"/>
    </row>
    <row r="456">
      <c r="A456" s="361"/>
      <c r="B456" s="360"/>
      <c r="C456" s="352"/>
      <c r="D456" s="352"/>
      <c r="E456" s="359"/>
      <c r="F456" s="360"/>
      <c r="G456" s="360"/>
      <c r="H456" s="360"/>
      <c r="I456" s="359"/>
      <c r="J456" s="360"/>
      <c r="K456" s="360"/>
      <c r="L456" s="360"/>
      <c r="M456" s="360"/>
      <c r="N456" s="352"/>
      <c r="O456" s="352"/>
    </row>
    <row r="457">
      <c r="A457" s="361"/>
      <c r="B457" s="360"/>
      <c r="C457" s="352"/>
      <c r="D457" s="352"/>
      <c r="E457" s="359"/>
      <c r="F457" s="360"/>
      <c r="G457" s="360"/>
      <c r="H457" s="360"/>
      <c r="I457" s="359"/>
      <c r="J457" s="360"/>
      <c r="K457" s="360"/>
      <c r="L457" s="360"/>
      <c r="M457" s="360"/>
      <c r="N457" s="352"/>
      <c r="O457" s="352"/>
    </row>
    <row r="458">
      <c r="A458" s="361"/>
      <c r="B458" s="360"/>
      <c r="C458" s="352"/>
      <c r="D458" s="352"/>
      <c r="E458" s="359"/>
      <c r="F458" s="360"/>
      <c r="G458" s="360"/>
      <c r="H458" s="360"/>
      <c r="I458" s="359"/>
      <c r="J458" s="360"/>
      <c r="K458" s="360"/>
      <c r="L458" s="360"/>
      <c r="M458" s="360"/>
      <c r="N458" s="352"/>
      <c r="O458" s="352"/>
    </row>
    <row r="459">
      <c r="A459" s="361"/>
      <c r="B459" s="360"/>
      <c r="C459" s="352"/>
      <c r="D459" s="352"/>
      <c r="E459" s="359"/>
      <c r="F459" s="360"/>
      <c r="G459" s="360"/>
      <c r="H459" s="360"/>
      <c r="I459" s="359"/>
      <c r="J459" s="360"/>
      <c r="K459" s="360"/>
      <c r="L459" s="360"/>
      <c r="M459" s="360"/>
      <c r="N459" s="352"/>
      <c r="O459" s="352"/>
    </row>
    <row r="460">
      <c r="A460" s="361"/>
      <c r="B460" s="360"/>
      <c r="C460" s="352"/>
      <c r="D460" s="352"/>
      <c r="E460" s="359"/>
      <c r="F460" s="360"/>
      <c r="G460" s="360"/>
      <c r="H460" s="360"/>
      <c r="I460" s="359"/>
      <c r="J460" s="360"/>
      <c r="K460" s="360"/>
      <c r="L460" s="360"/>
      <c r="M460" s="360"/>
      <c r="N460" s="352"/>
      <c r="O460" s="352"/>
    </row>
    <row r="461">
      <c r="A461" s="361"/>
      <c r="B461" s="360"/>
      <c r="C461" s="352"/>
      <c r="D461" s="352"/>
      <c r="E461" s="359"/>
      <c r="F461" s="360"/>
      <c r="G461" s="360"/>
      <c r="H461" s="360"/>
      <c r="I461" s="359"/>
      <c r="J461" s="360"/>
      <c r="K461" s="360"/>
      <c r="L461" s="360"/>
      <c r="M461" s="360"/>
      <c r="N461" s="352"/>
      <c r="O461" s="352"/>
    </row>
    <row r="462">
      <c r="A462" s="361"/>
      <c r="B462" s="360"/>
      <c r="C462" s="352"/>
      <c r="D462" s="352"/>
      <c r="E462" s="359"/>
      <c r="F462" s="360"/>
      <c r="G462" s="360"/>
      <c r="H462" s="360"/>
      <c r="I462" s="359"/>
      <c r="J462" s="360"/>
      <c r="K462" s="360"/>
      <c r="L462" s="360"/>
      <c r="M462" s="360"/>
      <c r="N462" s="352"/>
      <c r="O462" s="352"/>
    </row>
    <row r="463">
      <c r="A463" s="361"/>
      <c r="B463" s="360"/>
      <c r="C463" s="352"/>
      <c r="D463" s="352"/>
      <c r="E463" s="359"/>
      <c r="F463" s="360"/>
      <c r="G463" s="360"/>
      <c r="H463" s="360"/>
      <c r="I463" s="359"/>
      <c r="J463" s="360"/>
      <c r="K463" s="360"/>
      <c r="L463" s="360"/>
      <c r="M463" s="360"/>
      <c r="N463" s="352"/>
      <c r="O463" s="352"/>
    </row>
    <row r="464">
      <c r="A464" s="361"/>
      <c r="B464" s="360"/>
      <c r="C464" s="352"/>
      <c r="D464" s="352"/>
      <c r="E464" s="359"/>
      <c r="F464" s="360"/>
      <c r="G464" s="360"/>
      <c r="H464" s="360"/>
      <c r="I464" s="359"/>
      <c r="J464" s="360"/>
      <c r="K464" s="360"/>
      <c r="L464" s="360"/>
      <c r="M464" s="360"/>
      <c r="N464" s="352"/>
      <c r="O464" s="352"/>
    </row>
    <row r="465">
      <c r="A465" s="361"/>
      <c r="B465" s="360"/>
      <c r="C465" s="352"/>
      <c r="D465" s="352"/>
      <c r="E465" s="359"/>
      <c r="F465" s="360"/>
      <c r="G465" s="360"/>
      <c r="H465" s="360"/>
      <c r="I465" s="359"/>
      <c r="J465" s="360"/>
      <c r="K465" s="360"/>
      <c r="L465" s="360"/>
      <c r="M465" s="360"/>
      <c r="N465" s="352"/>
      <c r="O465" s="352"/>
    </row>
    <row r="466">
      <c r="A466" s="361"/>
      <c r="B466" s="360"/>
      <c r="C466" s="352"/>
      <c r="D466" s="352"/>
      <c r="E466" s="359"/>
      <c r="F466" s="360"/>
      <c r="G466" s="360"/>
      <c r="H466" s="360"/>
      <c r="I466" s="359"/>
      <c r="J466" s="360"/>
      <c r="K466" s="360"/>
      <c r="L466" s="360"/>
      <c r="M466" s="360"/>
      <c r="N466" s="352"/>
      <c r="O466" s="352"/>
    </row>
    <row r="467">
      <c r="A467" s="361"/>
      <c r="B467" s="360"/>
      <c r="C467" s="352"/>
      <c r="D467" s="352"/>
      <c r="E467" s="359"/>
      <c r="F467" s="360"/>
      <c r="G467" s="360"/>
      <c r="H467" s="360"/>
      <c r="I467" s="359"/>
      <c r="J467" s="360"/>
      <c r="K467" s="360"/>
      <c r="L467" s="360"/>
      <c r="M467" s="360"/>
      <c r="N467" s="352"/>
      <c r="O467" s="352"/>
    </row>
    <row r="468">
      <c r="A468" s="361"/>
      <c r="B468" s="360"/>
      <c r="C468" s="352"/>
      <c r="D468" s="352"/>
      <c r="E468" s="359"/>
      <c r="F468" s="360"/>
      <c r="G468" s="360"/>
      <c r="H468" s="360"/>
      <c r="I468" s="359"/>
      <c r="J468" s="360"/>
      <c r="K468" s="360"/>
      <c r="L468" s="360"/>
      <c r="M468" s="360"/>
      <c r="N468" s="352"/>
      <c r="O468" s="352"/>
    </row>
    <row r="469">
      <c r="A469" s="361"/>
      <c r="B469" s="360"/>
      <c r="C469" s="352"/>
      <c r="D469" s="352"/>
      <c r="E469" s="359"/>
      <c r="F469" s="360"/>
      <c r="G469" s="360"/>
      <c r="H469" s="360"/>
      <c r="I469" s="359"/>
      <c r="J469" s="360"/>
      <c r="K469" s="360"/>
      <c r="L469" s="360"/>
      <c r="M469" s="360"/>
      <c r="N469" s="352"/>
      <c r="O469" s="352"/>
    </row>
    <row r="470">
      <c r="A470" s="361"/>
      <c r="B470" s="360"/>
      <c r="C470" s="352"/>
      <c r="D470" s="352"/>
      <c r="E470" s="359"/>
      <c r="F470" s="360"/>
      <c r="G470" s="360"/>
      <c r="H470" s="360"/>
      <c r="I470" s="359"/>
      <c r="J470" s="360"/>
      <c r="K470" s="360"/>
      <c r="L470" s="360"/>
      <c r="M470" s="360"/>
      <c r="N470" s="352"/>
      <c r="O470" s="352"/>
    </row>
    <row r="471">
      <c r="A471" s="361"/>
      <c r="B471" s="360"/>
      <c r="C471" s="352"/>
      <c r="D471" s="352"/>
      <c r="E471" s="359"/>
      <c r="F471" s="360"/>
      <c r="G471" s="360"/>
      <c r="H471" s="360"/>
      <c r="I471" s="359"/>
      <c r="J471" s="360"/>
      <c r="K471" s="360"/>
      <c r="L471" s="360"/>
      <c r="M471" s="360"/>
      <c r="N471" s="352"/>
      <c r="O471" s="352"/>
    </row>
    <row r="472">
      <c r="A472" s="361"/>
      <c r="B472" s="360"/>
      <c r="C472" s="352"/>
      <c r="D472" s="352"/>
      <c r="E472" s="359"/>
      <c r="F472" s="360"/>
      <c r="G472" s="360"/>
      <c r="H472" s="360"/>
      <c r="I472" s="359"/>
      <c r="J472" s="360"/>
      <c r="K472" s="360"/>
      <c r="L472" s="360"/>
      <c r="M472" s="360"/>
      <c r="N472" s="352"/>
      <c r="O472" s="352"/>
    </row>
    <row r="473">
      <c r="A473" s="361"/>
      <c r="B473" s="360"/>
      <c r="C473" s="352"/>
      <c r="D473" s="352"/>
      <c r="E473" s="359"/>
      <c r="F473" s="360"/>
      <c r="G473" s="360"/>
      <c r="H473" s="360"/>
      <c r="I473" s="359"/>
      <c r="J473" s="360"/>
      <c r="K473" s="360"/>
      <c r="L473" s="360"/>
      <c r="M473" s="360"/>
      <c r="N473" s="352"/>
      <c r="O473" s="352"/>
    </row>
    <row r="474">
      <c r="A474" s="361"/>
      <c r="B474" s="360"/>
      <c r="C474" s="352"/>
      <c r="D474" s="352"/>
      <c r="E474" s="359"/>
      <c r="F474" s="360"/>
      <c r="G474" s="360"/>
      <c r="H474" s="360"/>
      <c r="I474" s="359"/>
      <c r="J474" s="360"/>
      <c r="K474" s="360"/>
      <c r="L474" s="360"/>
      <c r="M474" s="360"/>
      <c r="N474" s="352"/>
      <c r="O474" s="352"/>
    </row>
    <row r="475">
      <c r="A475" s="361"/>
      <c r="B475" s="360"/>
      <c r="C475" s="352"/>
      <c r="D475" s="352"/>
      <c r="E475" s="359"/>
      <c r="F475" s="360"/>
      <c r="G475" s="360"/>
      <c r="H475" s="360"/>
      <c r="I475" s="359"/>
      <c r="J475" s="360"/>
      <c r="K475" s="360"/>
      <c r="L475" s="360"/>
      <c r="M475" s="360"/>
      <c r="N475" s="352"/>
      <c r="O475" s="352"/>
    </row>
    <row r="476">
      <c r="A476" s="361"/>
      <c r="B476" s="360"/>
      <c r="C476" s="352"/>
      <c r="D476" s="352"/>
      <c r="E476" s="359"/>
      <c r="F476" s="360"/>
      <c r="G476" s="360"/>
      <c r="H476" s="360"/>
      <c r="I476" s="359"/>
      <c r="J476" s="360"/>
      <c r="K476" s="360"/>
      <c r="L476" s="360"/>
      <c r="M476" s="360"/>
      <c r="N476" s="352"/>
      <c r="O476" s="352"/>
    </row>
    <row r="477">
      <c r="A477" s="361"/>
      <c r="B477" s="360"/>
      <c r="C477" s="352"/>
      <c r="D477" s="352"/>
      <c r="E477" s="359"/>
      <c r="F477" s="360"/>
      <c r="G477" s="360"/>
      <c r="H477" s="360"/>
      <c r="I477" s="359"/>
      <c r="J477" s="360"/>
      <c r="K477" s="360"/>
      <c r="L477" s="360"/>
      <c r="M477" s="360"/>
      <c r="N477" s="352"/>
      <c r="O477" s="352"/>
    </row>
    <row r="478">
      <c r="A478" s="361"/>
      <c r="B478" s="360"/>
      <c r="C478" s="352"/>
      <c r="D478" s="352"/>
      <c r="E478" s="359"/>
      <c r="F478" s="360"/>
      <c r="G478" s="360"/>
      <c r="H478" s="360"/>
      <c r="I478" s="359"/>
      <c r="J478" s="360"/>
      <c r="K478" s="360"/>
      <c r="L478" s="360"/>
      <c r="M478" s="360"/>
      <c r="N478" s="352"/>
      <c r="O478" s="352"/>
    </row>
    <row r="479">
      <c r="A479" s="361"/>
      <c r="B479" s="360"/>
      <c r="C479" s="352"/>
      <c r="D479" s="352"/>
      <c r="E479" s="359"/>
      <c r="F479" s="360"/>
      <c r="G479" s="360"/>
      <c r="H479" s="360"/>
      <c r="I479" s="359"/>
      <c r="J479" s="360"/>
      <c r="K479" s="360"/>
      <c r="L479" s="360"/>
      <c r="M479" s="360"/>
      <c r="N479" s="352"/>
      <c r="O479" s="352"/>
    </row>
    <row r="480">
      <c r="A480" s="361"/>
      <c r="B480" s="360"/>
      <c r="C480" s="352"/>
      <c r="D480" s="352"/>
      <c r="E480" s="359"/>
      <c r="F480" s="360"/>
      <c r="G480" s="360"/>
      <c r="H480" s="360"/>
      <c r="I480" s="359"/>
      <c r="J480" s="360"/>
      <c r="K480" s="360"/>
      <c r="L480" s="360"/>
      <c r="M480" s="360"/>
      <c r="N480" s="352"/>
      <c r="O480" s="352"/>
    </row>
    <row r="481">
      <c r="A481" s="361"/>
      <c r="B481" s="360"/>
      <c r="C481" s="352"/>
      <c r="D481" s="352"/>
      <c r="E481" s="359"/>
      <c r="F481" s="360"/>
      <c r="G481" s="360"/>
      <c r="H481" s="360"/>
      <c r="I481" s="359"/>
      <c r="J481" s="360"/>
      <c r="K481" s="360"/>
      <c r="L481" s="360"/>
      <c r="M481" s="360"/>
      <c r="N481" s="352"/>
      <c r="O481" s="352"/>
    </row>
    <row r="482">
      <c r="A482" s="361"/>
      <c r="B482" s="360"/>
      <c r="C482" s="352"/>
      <c r="D482" s="352"/>
      <c r="E482" s="359"/>
      <c r="F482" s="360"/>
      <c r="G482" s="360"/>
      <c r="H482" s="360"/>
      <c r="I482" s="359"/>
      <c r="J482" s="360"/>
      <c r="K482" s="360"/>
      <c r="L482" s="360"/>
      <c r="M482" s="360"/>
      <c r="N482" s="352"/>
      <c r="O482" s="352"/>
    </row>
    <row r="483">
      <c r="A483" s="361"/>
      <c r="B483" s="360"/>
      <c r="C483" s="352"/>
      <c r="D483" s="352"/>
      <c r="E483" s="359"/>
      <c r="F483" s="360"/>
      <c r="G483" s="360"/>
      <c r="H483" s="360"/>
      <c r="I483" s="359"/>
      <c r="J483" s="360"/>
      <c r="K483" s="360"/>
      <c r="L483" s="360"/>
      <c r="M483" s="360"/>
      <c r="N483" s="352"/>
      <c r="O483" s="352"/>
    </row>
    <row r="484">
      <c r="A484" s="361"/>
      <c r="B484" s="360"/>
      <c r="C484" s="352"/>
      <c r="D484" s="352"/>
      <c r="E484" s="359"/>
      <c r="F484" s="360"/>
      <c r="G484" s="360"/>
      <c r="H484" s="360"/>
      <c r="I484" s="359"/>
      <c r="J484" s="360"/>
      <c r="K484" s="360"/>
      <c r="L484" s="360"/>
      <c r="M484" s="360"/>
      <c r="N484" s="352"/>
      <c r="O484" s="352"/>
    </row>
    <row r="485">
      <c r="A485" s="361"/>
      <c r="B485" s="360"/>
      <c r="C485" s="352"/>
      <c r="D485" s="352"/>
      <c r="E485" s="359"/>
      <c r="F485" s="360"/>
      <c r="G485" s="360"/>
      <c r="H485" s="360"/>
      <c r="I485" s="359"/>
      <c r="J485" s="360"/>
      <c r="K485" s="360"/>
      <c r="L485" s="360"/>
      <c r="M485" s="360"/>
      <c r="N485" s="352"/>
      <c r="O485" s="352"/>
    </row>
    <row r="486">
      <c r="A486" s="361"/>
      <c r="B486" s="360"/>
      <c r="C486" s="352"/>
      <c r="D486" s="352"/>
      <c r="E486" s="359"/>
      <c r="F486" s="360"/>
      <c r="G486" s="360"/>
      <c r="H486" s="360"/>
      <c r="I486" s="359"/>
      <c r="J486" s="360"/>
      <c r="K486" s="360"/>
      <c r="L486" s="360"/>
      <c r="M486" s="360"/>
      <c r="N486" s="352"/>
      <c r="O486" s="352"/>
    </row>
    <row r="487">
      <c r="A487" s="361"/>
      <c r="B487" s="360"/>
      <c r="C487" s="352"/>
      <c r="D487" s="352"/>
      <c r="E487" s="359"/>
      <c r="F487" s="360"/>
      <c r="G487" s="360"/>
      <c r="H487" s="360"/>
      <c r="I487" s="359"/>
      <c r="J487" s="360"/>
      <c r="K487" s="360"/>
      <c r="L487" s="360"/>
      <c r="M487" s="360"/>
      <c r="N487" s="352"/>
      <c r="O487" s="352"/>
    </row>
    <row r="488">
      <c r="A488" s="361"/>
      <c r="B488" s="360"/>
      <c r="C488" s="352"/>
      <c r="D488" s="352"/>
      <c r="E488" s="359"/>
      <c r="F488" s="360"/>
      <c r="G488" s="360"/>
      <c r="H488" s="360"/>
      <c r="I488" s="359"/>
      <c r="J488" s="360"/>
      <c r="K488" s="360"/>
      <c r="L488" s="360"/>
      <c r="M488" s="360"/>
      <c r="N488" s="352"/>
      <c r="O488" s="352"/>
    </row>
    <row r="489">
      <c r="A489" s="361"/>
      <c r="B489" s="360"/>
      <c r="C489" s="352"/>
      <c r="D489" s="352"/>
      <c r="E489" s="359"/>
      <c r="F489" s="360"/>
      <c r="G489" s="360"/>
      <c r="H489" s="360"/>
      <c r="I489" s="359"/>
      <c r="J489" s="360"/>
      <c r="K489" s="360"/>
      <c r="L489" s="360"/>
      <c r="M489" s="360"/>
      <c r="N489" s="352"/>
      <c r="O489" s="352"/>
    </row>
    <row r="490">
      <c r="A490" s="361"/>
      <c r="B490" s="360"/>
      <c r="C490" s="352"/>
      <c r="D490" s="352"/>
      <c r="E490" s="359"/>
      <c r="F490" s="360"/>
      <c r="G490" s="360"/>
      <c r="H490" s="360"/>
      <c r="I490" s="359"/>
      <c r="J490" s="360"/>
      <c r="K490" s="360"/>
      <c r="L490" s="360"/>
      <c r="M490" s="360"/>
      <c r="N490" s="352"/>
      <c r="O490" s="352"/>
    </row>
    <row r="491">
      <c r="A491" s="361"/>
      <c r="B491" s="360"/>
      <c r="C491" s="352"/>
      <c r="D491" s="352"/>
      <c r="E491" s="359"/>
      <c r="F491" s="360"/>
      <c r="G491" s="360"/>
      <c r="H491" s="360"/>
      <c r="I491" s="359"/>
      <c r="J491" s="360"/>
      <c r="K491" s="360"/>
      <c r="L491" s="360"/>
      <c r="M491" s="360"/>
      <c r="N491" s="352"/>
      <c r="O491" s="352"/>
    </row>
    <row r="492">
      <c r="A492" s="361"/>
      <c r="B492" s="360"/>
      <c r="C492" s="352"/>
      <c r="D492" s="352"/>
      <c r="E492" s="359"/>
      <c r="F492" s="360"/>
      <c r="G492" s="360"/>
      <c r="H492" s="360"/>
      <c r="I492" s="359"/>
      <c r="J492" s="360"/>
      <c r="K492" s="360"/>
      <c r="L492" s="360"/>
      <c r="M492" s="360"/>
      <c r="N492" s="352"/>
      <c r="O492" s="352"/>
    </row>
    <row r="493">
      <c r="A493" s="361"/>
      <c r="B493" s="360"/>
      <c r="C493" s="352"/>
      <c r="D493" s="352"/>
      <c r="E493" s="359"/>
      <c r="F493" s="360"/>
      <c r="G493" s="360"/>
      <c r="H493" s="360"/>
      <c r="I493" s="359"/>
      <c r="J493" s="360"/>
      <c r="K493" s="360"/>
      <c r="L493" s="360"/>
      <c r="M493" s="360"/>
      <c r="N493" s="352"/>
      <c r="O493" s="352"/>
    </row>
    <row r="494">
      <c r="A494" s="361"/>
      <c r="B494" s="360"/>
      <c r="C494" s="352"/>
      <c r="D494" s="352"/>
      <c r="E494" s="359"/>
      <c r="F494" s="360"/>
      <c r="G494" s="360"/>
      <c r="H494" s="360"/>
      <c r="I494" s="359"/>
      <c r="J494" s="360"/>
      <c r="K494" s="360"/>
      <c r="L494" s="360"/>
      <c r="M494" s="360"/>
      <c r="N494" s="352"/>
      <c r="O494" s="352"/>
    </row>
    <row r="495">
      <c r="A495" s="361"/>
      <c r="B495" s="360"/>
      <c r="C495" s="352"/>
      <c r="D495" s="352"/>
      <c r="E495" s="359"/>
      <c r="F495" s="360"/>
      <c r="G495" s="360"/>
      <c r="H495" s="360"/>
      <c r="I495" s="359"/>
      <c r="J495" s="360"/>
      <c r="K495" s="360"/>
      <c r="L495" s="360"/>
      <c r="M495" s="360"/>
      <c r="N495" s="352"/>
      <c r="O495" s="352"/>
    </row>
    <row r="496">
      <c r="A496" s="361"/>
      <c r="B496" s="360"/>
      <c r="C496" s="352"/>
      <c r="D496" s="352"/>
      <c r="E496" s="359"/>
      <c r="F496" s="360"/>
      <c r="G496" s="360"/>
      <c r="H496" s="360"/>
      <c r="I496" s="359"/>
      <c r="J496" s="360"/>
      <c r="K496" s="360"/>
      <c r="L496" s="360"/>
      <c r="M496" s="360"/>
      <c r="N496" s="352"/>
      <c r="O496" s="352"/>
    </row>
    <row r="497">
      <c r="A497" s="361"/>
      <c r="B497" s="360"/>
      <c r="C497" s="352"/>
      <c r="D497" s="352"/>
      <c r="E497" s="359"/>
      <c r="F497" s="360"/>
      <c r="G497" s="360"/>
      <c r="H497" s="360"/>
      <c r="I497" s="359"/>
      <c r="J497" s="360"/>
      <c r="K497" s="360"/>
      <c r="L497" s="360"/>
      <c r="M497" s="360"/>
      <c r="N497" s="352"/>
      <c r="O497" s="352"/>
    </row>
    <row r="498">
      <c r="A498" s="361"/>
      <c r="B498" s="360"/>
      <c r="C498" s="352"/>
      <c r="D498" s="352"/>
      <c r="E498" s="359"/>
      <c r="F498" s="360"/>
      <c r="G498" s="360"/>
      <c r="H498" s="360"/>
      <c r="I498" s="359"/>
      <c r="J498" s="360"/>
      <c r="K498" s="360"/>
      <c r="L498" s="360"/>
      <c r="M498" s="360"/>
      <c r="N498" s="352"/>
      <c r="O498" s="352"/>
    </row>
    <row r="499">
      <c r="A499" s="361"/>
      <c r="B499" s="360"/>
      <c r="C499" s="352"/>
      <c r="D499" s="352"/>
      <c r="E499" s="359"/>
      <c r="F499" s="360"/>
      <c r="G499" s="360"/>
      <c r="H499" s="360"/>
      <c r="I499" s="359"/>
      <c r="J499" s="360"/>
      <c r="K499" s="360"/>
      <c r="L499" s="360"/>
      <c r="M499" s="360"/>
      <c r="N499" s="352"/>
      <c r="O499" s="352"/>
    </row>
    <row r="500">
      <c r="A500" s="361"/>
      <c r="B500" s="360"/>
      <c r="C500" s="352"/>
      <c r="D500" s="352"/>
      <c r="E500" s="359"/>
      <c r="F500" s="360"/>
      <c r="G500" s="360"/>
      <c r="H500" s="360"/>
      <c r="I500" s="359"/>
      <c r="J500" s="360"/>
      <c r="K500" s="360"/>
      <c r="L500" s="360"/>
      <c r="M500" s="360"/>
      <c r="N500" s="352"/>
      <c r="O500" s="352"/>
    </row>
    <row r="501">
      <c r="A501" s="361"/>
      <c r="B501" s="360"/>
      <c r="C501" s="352"/>
      <c r="D501" s="352"/>
      <c r="E501" s="359"/>
      <c r="F501" s="360"/>
      <c r="G501" s="360"/>
      <c r="H501" s="360"/>
      <c r="I501" s="359"/>
      <c r="J501" s="360"/>
      <c r="K501" s="360"/>
      <c r="L501" s="360"/>
      <c r="M501" s="360"/>
      <c r="N501" s="352"/>
      <c r="O501" s="352"/>
    </row>
    <row r="502">
      <c r="A502" s="361"/>
      <c r="B502" s="360"/>
      <c r="C502" s="352"/>
      <c r="D502" s="352"/>
      <c r="E502" s="359"/>
      <c r="F502" s="360"/>
      <c r="G502" s="360"/>
      <c r="H502" s="360"/>
      <c r="I502" s="359"/>
      <c r="J502" s="360"/>
      <c r="K502" s="360"/>
      <c r="L502" s="360"/>
      <c r="M502" s="360"/>
      <c r="N502" s="352"/>
      <c r="O502" s="352"/>
    </row>
    <row r="503">
      <c r="A503" s="361"/>
      <c r="B503" s="360"/>
      <c r="C503" s="352"/>
      <c r="D503" s="352"/>
      <c r="E503" s="359"/>
      <c r="F503" s="360"/>
      <c r="G503" s="360"/>
      <c r="H503" s="360"/>
      <c r="I503" s="359"/>
      <c r="J503" s="360"/>
      <c r="K503" s="360"/>
      <c r="L503" s="360"/>
      <c r="M503" s="360"/>
      <c r="N503" s="352"/>
      <c r="O503" s="352"/>
    </row>
    <row r="504">
      <c r="A504" s="361"/>
      <c r="B504" s="360"/>
      <c r="C504" s="352"/>
      <c r="D504" s="352"/>
      <c r="E504" s="359"/>
      <c r="F504" s="360"/>
      <c r="G504" s="360"/>
      <c r="H504" s="360"/>
      <c r="I504" s="359"/>
      <c r="J504" s="360"/>
      <c r="K504" s="360"/>
      <c r="L504" s="360"/>
      <c r="M504" s="360"/>
      <c r="N504" s="352"/>
      <c r="O504" s="352"/>
    </row>
    <row r="505">
      <c r="A505" s="361"/>
      <c r="B505" s="360"/>
      <c r="C505" s="352"/>
      <c r="D505" s="352"/>
      <c r="E505" s="359"/>
      <c r="F505" s="360"/>
      <c r="G505" s="360"/>
      <c r="H505" s="360"/>
      <c r="I505" s="359"/>
      <c r="J505" s="360"/>
      <c r="K505" s="360"/>
      <c r="L505" s="360"/>
      <c r="M505" s="360"/>
      <c r="N505" s="352"/>
      <c r="O505" s="352"/>
    </row>
    <row r="506">
      <c r="A506" s="361"/>
      <c r="B506" s="360"/>
      <c r="C506" s="352"/>
      <c r="D506" s="352"/>
      <c r="E506" s="359"/>
      <c r="F506" s="360"/>
      <c r="G506" s="360"/>
      <c r="H506" s="360"/>
      <c r="I506" s="359"/>
      <c r="J506" s="360"/>
      <c r="K506" s="360"/>
      <c r="L506" s="360"/>
      <c r="M506" s="360"/>
      <c r="N506" s="352"/>
      <c r="O506" s="352"/>
    </row>
    <row r="507">
      <c r="A507" s="361"/>
      <c r="B507" s="360"/>
      <c r="C507" s="352"/>
      <c r="D507" s="352"/>
      <c r="E507" s="359"/>
      <c r="F507" s="360"/>
      <c r="G507" s="360"/>
      <c r="H507" s="360"/>
      <c r="I507" s="359"/>
      <c r="J507" s="360"/>
      <c r="K507" s="360"/>
      <c r="L507" s="360"/>
      <c r="M507" s="360"/>
      <c r="N507" s="352"/>
      <c r="O507" s="352"/>
    </row>
    <row r="508">
      <c r="A508" s="361"/>
      <c r="B508" s="360"/>
      <c r="C508" s="352"/>
      <c r="D508" s="352"/>
      <c r="E508" s="359"/>
      <c r="F508" s="360"/>
      <c r="G508" s="360"/>
      <c r="H508" s="360"/>
      <c r="I508" s="359"/>
      <c r="J508" s="360"/>
      <c r="K508" s="360"/>
      <c r="L508" s="360"/>
      <c r="M508" s="360"/>
      <c r="N508" s="352"/>
      <c r="O508" s="352"/>
    </row>
    <row r="509">
      <c r="A509" s="361"/>
      <c r="B509" s="360"/>
      <c r="C509" s="352"/>
      <c r="D509" s="352"/>
      <c r="E509" s="359"/>
      <c r="F509" s="360"/>
      <c r="G509" s="360"/>
      <c r="H509" s="360"/>
      <c r="I509" s="359"/>
      <c r="J509" s="360"/>
      <c r="K509" s="360"/>
      <c r="L509" s="360"/>
      <c r="M509" s="360"/>
      <c r="N509" s="352"/>
      <c r="O509" s="352"/>
    </row>
    <row r="510">
      <c r="A510" s="361"/>
      <c r="B510" s="360"/>
      <c r="C510" s="352"/>
      <c r="D510" s="352"/>
      <c r="E510" s="359"/>
      <c r="F510" s="360"/>
      <c r="G510" s="360"/>
      <c r="H510" s="360"/>
      <c r="I510" s="359"/>
      <c r="J510" s="360"/>
      <c r="K510" s="360"/>
      <c r="L510" s="360"/>
      <c r="M510" s="360"/>
      <c r="N510" s="352"/>
      <c r="O510" s="352"/>
    </row>
    <row r="511">
      <c r="A511" s="361"/>
      <c r="B511" s="360"/>
      <c r="C511" s="352"/>
      <c r="D511" s="352"/>
      <c r="E511" s="359"/>
      <c r="F511" s="360"/>
      <c r="G511" s="360"/>
      <c r="H511" s="360"/>
      <c r="I511" s="359"/>
      <c r="J511" s="360"/>
      <c r="K511" s="360"/>
      <c r="L511" s="360"/>
      <c r="M511" s="360"/>
      <c r="N511" s="352"/>
      <c r="O511" s="352"/>
    </row>
    <row r="512">
      <c r="A512" s="361"/>
      <c r="B512" s="360"/>
      <c r="C512" s="352"/>
      <c r="D512" s="352"/>
      <c r="E512" s="359"/>
      <c r="F512" s="360"/>
      <c r="G512" s="360"/>
      <c r="H512" s="360"/>
      <c r="I512" s="359"/>
      <c r="J512" s="360"/>
      <c r="K512" s="360"/>
      <c r="L512" s="360"/>
      <c r="M512" s="360"/>
      <c r="N512" s="352"/>
      <c r="O512" s="352"/>
    </row>
    <row r="513">
      <c r="A513" s="361"/>
      <c r="B513" s="360"/>
      <c r="C513" s="352"/>
      <c r="D513" s="352"/>
      <c r="E513" s="359"/>
      <c r="F513" s="360"/>
      <c r="G513" s="360"/>
      <c r="H513" s="360"/>
      <c r="I513" s="359"/>
      <c r="J513" s="360"/>
      <c r="K513" s="360"/>
      <c r="L513" s="360"/>
      <c r="M513" s="360"/>
      <c r="N513" s="352"/>
      <c r="O513" s="352"/>
    </row>
    <row r="514">
      <c r="A514" s="361"/>
      <c r="B514" s="360"/>
      <c r="C514" s="352"/>
      <c r="D514" s="352"/>
      <c r="E514" s="359"/>
      <c r="F514" s="360"/>
      <c r="G514" s="360"/>
      <c r="H514" s="360"/>
      <c r="I514" s="359"/>
      <c r="J514" s="360"/>
      <c r="K514" s="360"/>
      <c r="L514" s="360"/>
      <c r="M514" s="360"/>
      <c r="N514" s="352"/>
      <c r="O514" s="352"/>
    </row>
    <row r="515">
      <c r="A515" s="361"/>
      <c r="B515" s="360"/>
      <c r="C515" s="352"/>
      <c r="D515" s="352"/>
      <c r="E515" s="359"/>
      <c r="F515" s="360"/>
      <c r="G515" s="360"/>
      <c r="H515" s="360"/>
      <c r="I515" s="359"/>
      <c r="J515" s="360"/>
      <c r="K515" s="360"/>
      <c r="L515" s="360"/>
      <c r="M515" s="360"/>
      <c r="N515" s="352"/>
      <c r="O515" s="352"/>
    </row>
    <row r="516">
      <c r="A516" s="361"/>
      <c r="B516" s="360"/>
      <c r="C516" s="352"/>
      <c r="D516" s="352"/>
      <c r="E516" s="359"/>
      <c r="F516" s="360"/>
      <c r="G516" s="360"/>
      <c r="H516" s="360"/>
      <c r="I516" s="359"/>
      <c r="J516" s="360"/>
      <c r="K516" s="360"/>
      <c r="L516" s="360"/>
      <c r="M516" s="360"/>
      <c r="N516" s="352"/>
      <c r="O516" s="352"/>
    </row>
    <row r="517">
      <c r="A517" s="361"/>
      <c r="B517" s="360"/>
      <c r="C517" s="352"/>
      <c r="D517" s="352"/>
      <c r="E517" s="359"/>
      <c r="F517" s="360"/>
      <c r="G517" s="360"/>
      <c r="H517" s="360"/>
      <c r="I517" s="359"/>
      <c r="J517" s="360"/>
      <c r="K517" s="360"/>
      <c r="L517" s="360"/>
      <c r="M517" s="360"/>
      <c r="N517" s="352"/>
      <c r="O517" s="352"/>
    </row>
    <row r="518">
      <c r="A518" s="361"/>
      <c r="B518" s="360"/>
      <c r="C518" s="352"/>
      <c r="D518" s="352"/>
      <c r="E518" s="359"/>
      <c r="F518" s="360"/>
      <c r="G518" s="360"/>
      <c r="H518" s="360"/>
      <c r="I518" s="359"/>
      <c r="J518" s="360"/>
      <c r="K518" s="360"/>
      <c r="L518" s="360"/>
      <c r="M518" s="360"/>
      <c r="N518" s="352"/>
      <c r="O518" s="352"/>
    </row>
    <row r="519">
      <c r="A519" s="361"/>
      <c r="B519" s="360"/>
      <c r="C519" s="352"/>
      <c r="D519" s="352"/>
      <c r="E519" s="359"/>
      <c r="F519" s="360"/>
      <c r="G519" s="360"/>
      <c r="H519" s="360"/>
      <c r="I519" s="359"/>
      <c r="J519" s="360"/>
      <c r="K519" s="360"/>
      <c r="L519" s="360"/>
      <c r="M519" s="360"/>
      <c r="N519" s="352"/>
      <c r="O519" s="352"/>
    </row>
    <row r="520">
      <c r="A520" s="361"/>
      <c r="B520" s="360"/>
      <c r="C520" s="352"/>
      <c r="D520" s="352"/>
      <c r="E520" s="359"/>
      <c r="F520" s="360"/>
      <c r="G520" s="360"/>
      <c r="H520" s="360"/>
      <c r="I520" s="359"/>
      <c r="J520" s="360"/>
      <c r="K520" s="360"/>
      <c r="L520" s="360"/>
      <c r="M520" s="360"/>
      <c r="N520" s="352"/>
      <c r="O520" s="352"/>
    </row>
    <row r="521">
      <c r="A521" s="361"/>
      <c r="B521" s="360"/>
      <c r="C521" s="352"/>
      <c r="D521" s="352"/>
      <c r="E521" s="359"/>
      <c r="F521" s="360"/>
      <c r="G521" s="360"/>
      <c r="H521" s="360"/>
      <c r="I521" s="359"/>
      <c r="J521" s="360"/>
      <c r="K521" s="360"/>
      <c r="L521" s="360"/>
      <c r="M521" s="360"/>
      <c r="N521" s="352"/>
      <c r="O521" s="352"/>
    </row>
    <row r="522">
      <c r="A522" s="361"/>
      <c r="B522" s="360"/>
      <c r="C522" s="352"/>
      <c r="D522" s="352"/>
      <c r="E522" s="359"/>
      <c r="F522" s="360"/>
      <c r="G522" s="360"/>
      <c r="H522" s="360"/>
      <c r="I522" s="359"/>
      <c r="J522" s="360"/>
      <c r="K522" s="360"/>
      <c r="L522" s="360"/>
      <c r="M522" s="360"/>
      <c r="N522" s="352"/>
      <c r="O522" s="352"/>
    </row>
    <row r="523">
      <c r="A523" s="361"/>
      <c r="B523" s="360"/>
      <c r="C523" s="352"/>
      <c r="D523" s="352"/>
      <c r="E523" s="359"/>
      <c r="F523" s="360"/>
      <c r="G523" s="360"/>
      <c r="H523" s="360"/>
      <c r="I523" s="359"/>
      <c r="J523" s="360"/>
      <c r="K523" s="360"/>
      <c r="L523" s="360"/>
      <c r="M523" s="360"/>
      <c r="N523" s="352"/>
      <c r="O523" s="352"/>
    </row>
    <row r="524">
      <c r="A524" s="361"/>
      <c r="B524" s="360"/>
      <c r="C524" s="352"/>
      <c r="D524" s="352"/>
      <c r="E524" s="359"/>
      <c r="F524" s="360"/>
      <c r="G524" s="360"/>
      <c r="H524" s="360"/>
      <c r="I524" s="359"/>
      <c r="J524" s="360"/>
      <c r="K524" s="360"/>
      <c r="L524" s="360"/>
      <c r="M524" s="360"/>
      <c r="N524" s="352"/>
      <c r="O524" s="352"/>
    </row>
    <row r="525">
      <c r="A525" s="361"/>
      <c r="B525" s="360"/>
      <c r="C525" s="352"/>
      <c r="D525" s="352"/>
      <c r="E525" s="359"/>
      <c r="F525" s="360"/>
      <c r="G525" s="360"/>
      <c r="H525" s="360"/>
      <c r="I525" s="359"/>
      <c r="J525" s="360"/>
      <c r="K525" s="360"/>
      <c r="L525" s="360"/>
      <c r="M525" s="360"/>
      <c r="N525" s="352"/>
      <c r="O525" s="352"/>
    </row>
    <row r="526">
      <c r="A526" s="361"/>
      <c r="B526" s="360"/>
      <c r="C526" s="352"/>
      <c r="D526" s="352"/>
      <c r="E526" s="359"/>
      <c r="F526" s="360"/>
      <c r="G526" s="360"/>
      <c r="H526" s="360"/>
      <c r="I526" s="359"/>
      <c r="J526" s="360"/>
      <c r="K526" s="360"/>
      <c r="L526" s="360"/>
      <c r="M526" s="360"/>
      <c r="N526" s="352"/>
      <c r="O526" s="352"/>
    </row>
    <row r="527">
      <c r="A527" s="361"/>
      <c r="B527" s="360"/>
      <c r="C527" s="352"/>
      <c r="D527" s="352"/>
      <c r="E527" s="359"/>
      <c r="F527" s="360"/>
      <c r="G527" s="360"/>
      <c r="H527" s="360"/>
      <c r="I527" s="359"/>
      <c r="J527" s="360"/>
      <c r="K527" s="360"/>
      <c r="L527" s="360"/>
      <c r="M527" s="360"/>
      <c r="N527" s="352"/>
      <c r="O527" s="352"/>
    </row>
    <row r="528">
      <c r="A528" s="361"/>
      <c r="B528" s="360"/>
      <c r="C528" s="352"/>
      <c r="D528" s="352"/>
      <c r="E528" s="359"/>
      <c r="F528" s="360"/>
      <c r="G528" s="360"/>
      <c r="H528" s="360"/>
      <c r="I528" s="359"/>
      <c r="J528" s="360"/>
      <c r="K528" s="360"/>
      <c r="L528" s="360"/>
      <c r="M528" s="360"/>
      <c r="N528" s="352"/>
      <c r="O528" s="352"/>
    </row>
    <row r="529">
      <c r="A529" s="361"/>
      <c r="B529" s="360"/>
      <c r="C529" s="352"/>
      <c r="D529" s="352"/>
      <c r="E529" s="359"/>
      <c r="F529" s="360"/>
      <c r="G529" s="360"/>
      <c r="H529" s="360"/>
      <c r="I529" s="359"/>
      <c r="J529" s="360"/>
      <c r="K529" s="360"/>
      <c r="L529" s="360"/>
      <c r="M529" s="360"/>
      <c r="N529" s="352"/>
      <c r="O529" s="352"/>
    </row>
    <row r="530">
      <c r="A530" s="361"/>
      <c r="B530" s="360"/>
      <c r="C530" s="352"/>
      <c r="D530" s="352"/>
      <c r="E530" s="359"/>
      <c r="F530" s="360"/>
      <c r="G530" s="360"/>
      <c r="H530" s="360"/>
      <c r="I530" s="359"/>
      <c r="J530" s="360"/>
      <c r="K530" s="360"/>
      <c r="L530" s="360"/>
      <c r="M530" s="360"/>
      <c r="N530" s="352"/>
      <c r="O530" s="352"/>
    </row>
    <row r="531">
      <c r="A531" s="361"/>
      <c r="B531" s="360"/>
      <c r="C531" s="352"/>
      <c r="D531" s="352"/>
      <c r="E531" s="359"/>
      <c r="F531" s="360"/>
      <c r="G531" s="360"/>
      <c r="H531" s="360"/>
      <c r="I531" s="359"/>
      <c r="J531" s="360"/>
      <c r="K531" s="360"/>
      <c r="L531" s="360"/>
      <c r="M531" s="360"/>
      <c r="N531" s="352"/>
      <c r="O531" s="352"/>
    </row>
    <row r="532">
      <c r="A532" s="361"/>
      <c r="B532" s="360"/>
      <c r="C532" s="352"/>
      <c r="D532" s="352"/>
      <c r="E532" s="359"/>
      <c r="F532" s="360"/>
      <c r="G532" s="360"/>
      <c r="H532" s="360"/>
      <c r="I532" s="359"/>
      <c r="J532" s="360"/>
      <c r="K532" s="360"/>
      <c r="L532" s="360"/>
      <c r="M532" s="360"/>
      <c r="N532" s="352"/>
      <c r="O532" s="352"/>
    </row>
    <row r="533">
      <c r="A533" s="361"/>
      <c r="B533" s="360"/>
      <c r="C533" s="352"/>
      <c r="D533" s="352"/>
      <c r="E533" s="359"/>
      <c r="F533" s="360"/>
      <c r="G533" s="360"/>
      <c r="H533" s="360"/>
      <c r="I533" s="359"/>
      <c r="J533" s="360"/>
      <c r="K533" s="360"/>
      <c r="L533" s="360"/>
      <c r="M533" s="360"/>
      <c r="N533" s="352"/>
      <c r="O533" s="352"/>
    </row>
    <row r="534">
      <c r="A534" s="361"/>
      <c r="B534" s="360"/>
      <c r="C534" s="352"/>
      <c r="D534" s="352"/>
      <c r="E534" s="359"/>
      <c r="F534" s="360"/>
      <c r="G534" s="360"/>
      <c r="H534" s="360"/>
      <c r="I534" s="359"/>
      <c r="J534" s="360"/>
      <c r="K534" s="360"/>
      <c r="L534" s="360"/>
      <c r="M534" s="360"/>
      <c r="N534" s="352"/>
      <c r="O534" s="352"/>
    </row>
    <row r="535">
      <c r="A535" s="361"/>
      <c r="B535" s="360"/>
      <c r="C535" s="352"/>
      <c r="D535" s="352"/>
      <c r="E535" s="359"/>
      <c r="F535" s="360"/>
      <c r="G535" s="360"/>
      <c r="H535" s="360"/>
      <c r="I535" s="359"/>
      <c r="J535" s="360"/>
      <c r="K535" s="360"/>
      <c r="L535" s="360"/>
      <c r="M535" s="360"/>
      <c r="N535" s="352"/>
      <c r="O535" s="352"/>
    </row>
    <row r="536">
      <c r="A536" s="361"/>
      <c r="B536" s="360"/>
      <c r="C536" s="352"/>
      <c r="D536" s="352"/>
      <c r="E536" s="359"/>
      <c r="F536" s="360"/>
      <c r="G536" s="360"/>
      <c r="H536" s="360"/>
      <c r="I536" s="359"/>
      <c r="J536" s="360"/>
      <c r="K536" s="360"/>
      <c r="L536" s="360"/>
      <c r="M536" s="360"/>
      <c r="N536" s="352"/>
      <c r="O536" s="352"/>
    </row>
    <row r="537">
      <c r="A537" s="361"/>
      <c r="B537" s="360"/>
      <c r="C537" s="352"/>
      <c r="D537" s="352"/>
      <c r="E537" s="359"/>
      <c r="F537" s="360"/>
      <c r="G537" s="360"/>
      <c r="H537" s="360"/>
      <c r="I537" s="359"/>
      <c r="J537" s="360"/>
      <c r="K537" s="360"/>
      <c r="L537" s="360"/>
      <c r="M537" s="360"/>
      <c r="N537" s="352"/>
      <c r="O537" s="352"/>
    </row>
    <row r="538">
      <c r="A538" s="361"/>
      <c r="B538" s="360"/>
      <c r="C538" s="352"/>
      <c r="D538" s="352"/>
      <c r="E538" s="359"/>
      <c r="F538" s="360"/>
      <c r="G538" s="360"/>
      <c r="H538" s="360"/>
      <c r="I538" s="359"/>
      <c r="J538" s="360"/>
      <c r="K538" s="360"/>
      <c r="L538" s="360"/>
      <c r="M538" s="360"/>
      <c r="N538" s="352"/>
      <c r="O538" s="352"/>
    </row>
    <row r="539">
      <c r="A539" s="361"/>
      <c r="B539" s="360"/>
      <c r="C539" s="352"/>
      <c r="D539" s="352"/>
      <c r="E539" s="359"/>
      <c r="F539" s="360"/>
      <c r="G539" s="360"/>
      <c r="H539" s="360"/>
      <c r="I539" s="359"/>
      <c r="J539" s="360"/>
      <c r="K539" s="360"/>
      <c r="L539" s="360"/>
      <c r="M539" s="360"/>
      <c r="N539" s="352"/>
      <c r="O539" s="352"/>
    </row>
    <row r="540">
      <c r="A540" s="361"/>
      <c r="B540" s="360"/>
      <c r="C540" s="352"/>
      <c r="D540" s="352"/>
      <c r="E540" s="359"/>
      <c r="F540" s="360"/>
      <c r="G540" s="360"/>
      <c r="H540" s="360"/>
      <c r="I540" s="359"/>
      <c r="J540" s="360"/>
      <c r="K540" s="360"/>
      <c r="L540" s="360"/>
      <c r="M540" s="360"/>
      <c r="N540" s="352"/>
      <c r="O540" s="352"/>
    </row>
    <row r="541">
      <c r="A541" s="361"/>
      <c r="B541" s="360"/>
      <c r="C541" s="352"/>
      <c r="D541" s="352"/>
      <c r="E541" s="359"/>
      <c r="F541" s="360"/>
      <c r="G541" s="360"/>
      <c r="H541" s="360"/>
      <c r="I541" s="359"/>
      <c r="J541" s="360"/>
      <c r="K541" s="360"/>
      <c r="L541" s="360"/>
      <c r="M541" s="360"/>
      <c r="N541" s="352"/>
      <c r="O541" s="352"/>
    </row>
    <row r="542">
      <c r="A542" s="361"/>
      <c r="B542" s="360"/>
      <c r="C542" s="352"/>
      <c r="D542" s="352"/>
      <c r="E542" s="359"/>
      <c r="F542" s="360"/>
      <c r="G542" s="360"/>
      <c r="H542" s="360"/>
      <c r="I542" s="359"/>
      <c r="J542" s="360"/>
      <c r="K542" s="360"/>
      <c r="L542" s="360"/>
      <c r="M542" s="360"/>
      <c r="N542" s="352"/>
      <c r="O542" s="352"/>
    </row>
    <row r="543">
      <c r="A543" s="361"/>
      <c r="B543" s="360"/>
      <c r="C543" s="352"/>
      <c r="D543" s="352"/>
      <c r="E543" s="359"/>
      <c r="F543" s="360"/>
      <c r="G543" s="360"/>
      <c r="H543" s="360"/>
      <c r="I543" s="359"/>
      <c r="J543" s="360"/>
      <c r="K543" s="360"/>
      <c r="L543" s="360"/>
      <c r="M543" s="360"/>
      <c r="N543" s="352"/>
      <c r="O543" s="352"/>
    </row>
    <row r="544">
      <c r="A544" s="361"/>
      <c r="B544" s="360"/>
      <c r="C544" s="352"/>
      <c r="D544" s="352"/>
      <c r="E544" s="359"/>
      <c r="F544" s="360"/>
      <c r="G544" s="360"/>
      <c r="H544" s="360"/>
      <c r="I544" s="359"/>
      <c r="J544" s="360"/>
      <c r="K544" s="360"/>
      <c r="L544" s="360"/>
      <c r="M544" s="360"/>
      <c r="N544" s="352"/>
      <c r="O544" s="352"/>
    </row>
    <row r="545">
      <c r="A545" s="361"/>
      <c r="B545" s="360"/>
      <c r="C545" s="352"/>
      <c r="D545" s="352"/>
      <c r="E545" s="359"/>
      <c r="F545" s="360"/>
      <c r="G545" s="360"/>
      <c r="H545" s="360"/>
      <c r="I545" s="359"/>
      <c r="J545" s="360"/>
      <c r="K545" s="360"/>
      <c r="L545" s="360"/>
      <c r="M545" s="360"/>
      <c r="N545" s="352"/>
      <c r="O545" s="352"/>
    </row>
    <row r="546">
      <c r="A546" s="361"/>
      <c r="B546" s="360"/>
      <c r="C546" s="352"/>
      <c r="D546" s="352"/>
      <c r="E546" s="359"/>
      <c r="F546" s="360"/>
      <c r="G546" s="360"/>
      <c r="H546" s="360"/>
      <c r="I546" s="359"/>
      <c r="J546" s="360"/>
      <c r="K546" s="360"/>
      <c r="L546" s="360"/>
      <c r="M546" s="360"/>
      <c r="N546" s="352"/>
      <c r="O546" s="352"/>
    </row>
    <row r="547">
      <c r="A547" s="361"/>
      <c r="B547" s="360"/>
      <c r="C547" s="352"/>
      <c r="D547" s="352"/>
      <c r="E547" s="359"/>
      <c r="F547" s="360"/>
      <c r="G547" s="360"/>
      <c r="H547" s="360"/>
      <c r="I547" s="359"/>
      <c r="J547" s="360"/>
      <c r="K547" s="360"/>
      <c r="L547" s="360"/>
      <c r="M547" s="360"/>
      <c r="N547" s="352"/>
      <c r="O547" s="352"/>
    </row>
    <row r="548">
      <c r="A548" s="361"/>
      <c r="B548" s="360"/>
      <c r="C548" s="352"/>
      <c r="D548" s="352"/>
      <c r="E548" s="359"/>
      <c r="F548" s="360"/>
      <c r="G548" s="360"/>
      <c r="H548" s="360"/>
      <c r="I548" s="359"/>
      <c r="J548" s="360"/>
      <c r="K548" s="360"/>
      <c r="L548" s="360"/>
      <c r="M548" s="360"/>
      <c r="N548" s="352"/>
      <c r="O548" s="352"/>
    </row>
    <row r="549">
      <c r="A549" s="361"/>
      <c r="B549" s="360"/>
      <c r="C549" s="352"/>
      <c r="D549" s="352"/>
      <c r="E549" s="359"/>
      <c r="F549" s="360"/>
      <c r="G549" s="360"/>
      <c r="H549" s="360"/>
      <c r="I549" s="359"/>
      <c r="J549" s="360"/>
      <c r="K549" s="360"/>
      <c r="L549" s="360"/>
      <c r="M549" s="360"/>
      <c r="N549" s="352"/>
      <c r="O549" s="352"/>
    </row>
    <row r="550">
      <c r="A550" s="361"/>
      <c r="B550" s="360"/>
      <c r="C550" s="352"/>
      <c r="D550" s="352"/>
      <c r="E550" s="359"/>
      <c r="F550" s="360"/>
      <c r="G550" s="360"/>
      <c r="H550" s="360"/>
      <c r="I550" s="359"/>
      <c r="J550" s="360"/>
      <c r="K550" s="360"/>
      <c r="L550" s="360"/>
      <c r="M550" s="360"/>
      <c r="N550" s="352"/>
      <c r="O550" s="352"/>
    </row>
    <row r="551">
      <c r="A551" s="361"/>
      <c r="B551" s="360"/>
      <c r="C551" s="352"/>
      <c r="D551" s="352"/>
      <c r="E551" s="359"/>
      <c r="F551" s="360"/>
      <c r="G551" s="360"/>
      <c r="H551" s="360"/>
      <c r="I551" s="359"/>
      <c r="J551" s="360"/>
      <c r="K551" s="360"/>
      <c r="L551" s="360"/>
      <c r="M551" s="360"/>
      <c r="N551" s="352"/>
      <c r="O551" s="352"/>
    </row>
    <row r="552">
      <c r="A552" s="361"/>
      <c r="B552" s="360"/>
      <c r="C552" s="352"/>
      <c r="D552" s="352"/>
      <c r="E552" s="359"/>
      <c r="F552" s="360"/>
      <c r="G552" s="360"/>
      <c r="H552" s="360"/>
      <c r="I552" s="359"/>
      <c r="J552" s="360"/>
      <c r="K552" s="360"/>
      <c r="L552" s="360"/>
      <c r="M552" s="360"/>
      <c r="N552" s="352"/>
      <c r="O552" s="352"/>
    </row>
    <row r="553">
      <c r="A553" s="361"/>
      <c r="B553" s="360"/>
      <c r="C553" s="352"/>
      <c r="D553" s="352"/>
      <c r="E553" s="359"/>
      <c r="F553" s="360"/>
      <c r="G553" s="360"/>
      <c r="H553" s="360"/>
      <c r="I553" s="359"/>
      <c r="J553" s="360"/>
      <c r="K553" s="360"/>
      <c r="L553" s="360"/>
      <c r="M553" s="360"/>
      <c r="N553" s="352"/>
      <c r="O553" s="352"/>
    </row>
    <row r="554">
      <c r="A554" s="361"/>
      <c r="B554" s="360"/>
      <c r="C554" s="352"/>
      <c r="D554" s="352"/>
      <c r="E554" s="359"/>
      <c r="F554" s="360"/>
      <c r="G554" s="360"/>
      <c r="H554" s="360"/>
      <c r="I554" s="359"/>
      <c r="J554" s="360"/>
      <c r="K554" s="360"/>
      <c r="L554" s="360"/>
      <c r="M554" s="360"/>
      <c r="N554" s="352"/>
      <c r="O554" s="352"/>
    </row>
    <row r="555">
      <c r="A555" s="361"/>
      <c r="B555" s="360"/>
      <c r="C555" s="352"/>
      <c r="D555" s="352"/>
      <c r="E555" s="359"/>
      <c r="F555" s="360"/>
      <c r="G555" s="360"/>
      <c r="H555" s="360"/>
      <c r="I555" s="359"/>
      <c r="J555" s="360"/>
      <c r="K555" s="360"/>
      <c r="L555" s="360"/>
      <c r="M555" s="360"/>
      <c r="N555" s="352"/>
      <c r="O555" s="352"/>
    </row>
    <row r="556">
      <c r="A556" s="361"/>
      <c r="B556" s="360"/>
      <c r="C556" s="352"/>
      <c r="D556" s="352"/>
      <c r="E556" s="359"/>
      <c r="F556" s="360"/>
      <c r="G556" s="360"/>
      <c r="H556" s="360"/>
      <c r="I556" s="359"/>
      <c r="J556" s="360"/>
      <c r="K556" s="360"/>
      <c r="L556" s="360"/>
      <c r="M556" s="360"/>
      <c r="N556" s="352"/>
      <c r="O556" s="352"/>
    </row>
    <row r="557">
      <c r="A557" s="361"/>
      <c r="B557" s="360"/>
      <c r="C557" s="352"/>
      <c r="D557" s="352"/>
      <c r="E557" s="359"/>
      <c r="F557" s="360"/>
      <c r="G557" s="360"/>
      <c r="H557" s="360"/>
      <c r="I557" s="359"/>
      <c r="J557" s="360"/>
      <c r="K557" s="360"/>
      <c r="L557" s="360"/>
      <c r="M557" s="360"/>
      <c r="N557" s="352"/>
      <c r="O557" s="352"/>
    </row>
    <row r="558">
      <c r="A558" s="361"/>
      <c r="B558" s="360"/>
      <c r="C558" s="352"/>
      <c r="D558" s="352"/>
      <c r="E558" s="359"/>
      <c r="F558" s="360"/>
      <c r="G558" s="360"/>
      <c r="H558" s="360"/>
      <c r="I558" s="359"/>
      <c r="J558" s="360"/>
      <c r="K558" s="360"/>
      <c r="L558" s="360"/>
      <c r="M558" s="360"/>
      <c r="N558" s="352"/>
      <c r="O558" s="352"/>
    </row>
    <row r="559">
      <c r="A559" s="361"/>
      <c r="B559" s="360"/>
      <c r="C559" s="352"/>
      <c r="D559" s="352"/>
      <c r="E559" s="359"/>
      <c r="F559" s="360"/>
      <c r="G559" s="360"/>
      <c r="H559" s="360"/>
      <c r="I559" s="359"/>
      <c r="J559" s="360"/>
      <c r="K559" s="360"/>
      <c r="L559" s="360"/>
      <c r="M559" s="360"/>
      <c r="N559" s="352"/>
      <c r="O559" s="352"/>
    </row>
    <row r="560">
      <c r="A560" s="361"/>
      <c r="B560" s="360"/>
      <c r="C560" s="352"/>
      <c r="D560" s="352"/>
      <c r="E560" s="359"/>
      <c r="F560" s="360"/>
      <c r="G560" s="360"/>
      <c r="H560" s="360"/>
      <c r="I560" s="359"/>
      <c r="J560" s="360"/>
      <c r="K560" s="360"/>
      <c r="L560" s="360"/>
      <c r="M560" s="360"/>
      <c r="N560" s="352"/>
      <c r="O560" s="352"/>
    </row>
    <row r="561">
      <c r="A561" s="361"/>
      <c r="B561" s="360"/>
      <c r="C561" s="352"/>
      <c r="D561" s="352"/>
      <c r="E561" s="359"/>
      <c r="F561" s="360"/>
      <c r="G561" s="360"/>
      <c r="H561" s="360"/>
      <c r="I561" s="359"/>
      <c r="J561" s="360"/>
      <c r="K561" s="360"/>
      <c r="L561" s="360"/>
      <c r="M561" s="360"/>
      <c r="N561" s="352"/>
      <c r="O561" s="352"/>
    </row>
    <row r="562">
      <c r="A562" s="361"/>
      <c r="B562" s="360"/>
      <c r="C562" s="352"/>
      <c r="D562" s="352"/>
      <c r="E562" s="359"/>
      <c r="F562" s="360"/>
      <c r="G562" s="360"/>
      <c r="H562" s="360"/>
      <c r="I562" s="359"/>
      <c r="J562" s="360"/>
      <c r="K562" s="360"/>
      <c r="L562" s="360"/>
      <c r="M562" s="360"/>
      <c r="N562" s="352"/>
      <c r="O562" s="352"/>
    </row>
    <row r="563">
      <c r="A563" s="361"/>
      <c r="B563" s="360"/>
      <c r="C563" s="352"/>
      <c r="D563" s="352"/>
      <c r="E563" s="359"/>
      <c r="F563" s="360"/>
      <c r="G563" s="360"/>
      <c r="H563" s="360"/>
      <c r="I563" s="359"/>
      <c r="J563" s="360"/>
      <c r="K563" s="360"/>
      <c r="L563" s="360"/>
      <c r="M563" s="360"/>
      <c r="N563" s="352"/>
      <c r="O563" s="352"/>
    </row>
    <row r="564">
      <c r="A564" s="361"/>
      <c r="B564" s="360"/>
      <c r="C564" s="352"/>
      <c r="D564" s="352"/>
      <c r="E564" s="359"/>
      <c r="F564" s="360"/>
      <c r="G564" s="360"/>
      <c r="H564" s="360"/>
      <c r="I564" s="359"/>
      <c r="J564" s="360"/>
      <c r="K564" s="360"/>
      <c r="L564" s="360"/>
      <c r="M564" s="360"/>
      <c r="N564" s="352"/>
      <c r="O564" s="352"/>
    </row>
    <row r="565">
      <c r="A565" s="361"/>
      <c r="B565" s="360"/>
      <c r="C565" s="352"/>
      <c r="D565" s="352"/>
      <c r="E565" s="359"/>
      <c r="F565" s="360"/>
      <c r="G565" s="360"/>
      <c r="H565" s="360"/>
      <c r="I565" s="359"/>
      <c r="J565" s="360"/>
      <c r="K565" s="360"/>
      <c r="L565" s="360"/>
      <c r="M565" s="360"/>
      <c r="N565" s="352"/>
      <c r="O565" s="352"/>
    </row>
    <row r="566">
      <c r="A566" s="361"/>
      <c r="B566" s="360"/>
      <c r="C566" s="352"/>
      <c r="D566" s="352"/>
      <c r="E566" s="359"/>
      <c r="F566" s="360"/>
      <c r="G566" s="360"/>
      <c r="H566" s="360"/>
      <c r="I566" s="359"/>
      <c r="J566" s="360"/>
      <c r="K566" s="360"/>
      <c r="L566" s="360"/>
      <c r="M566" s="360"/>
      <c r="N566" s="352"/>
      <c r="O566" s="352"/>
    </row>
    <row r="567">
      <c r="A567" s="361"/>
      <c r="B567" s="360"/>
      <c r="C567" s="352"/>
      <c r="D567" s="352"/>
      <c r="E567" s="359"/>
      <c r="F567" s="360"/>
      <c r="G567" s="360"/>
      <c r="H567" s="360"/>
      <c r="I567" s="359"/>
      <c r="J567" s="360"/>
      <c r="K567" s="360"/>
      <c r="L567" s="360"/>
      <c r="M567" s="360"/>
      <c r="N567" s="352"/>
      <c r="O567" s="352"/>
    </row>
    <row r="568">
      <c r="A568" s="361"/>
      <c r="B568" s="360"/>
      <c r="C568" s="352"/>
      <c r="D568" s="352"/>
      <c r="E568" s="359"/>
      <c r="F568" s="360"/>
      <c r="G568" s="360"/>
      <c r="H568" s="360"/>
      <c r="I568" s="359"/>
      <c r="J568" s="360"/>
      <c r="K568" s="360"/>
      <c r="L568" s="360"/>
      <c r="M568" s="360"/>
      <c r="N568" s="352"/>
      <c r="O568" s="352"/>
    </row>
    <row r="569">
      <c r="A569" s="361"/>
      <c r="B569" s="360"/>
      <c r="C569" s="352"/>
      <c r="D569" s="352"/>
      <c r="E569" s="359"/>
      <c r="F569" s="360"/>
      <c r="G569" s="360"/>
      <c r="H569" s="360"/>
      <c r="I569" s="359"/>
      <c r="J569" s="360"/>
      <c r="K569" s="360"/>
      <c r="L569" s="360"/>
      <c r="M569" s="360"/>
      <c r="N569" s="352"/>
      <c r="O569" s="352"/>
    </row>
    <row r="570">
      <c r="A570" s="361"/>
      <c r="B570" s="360"/>
      <c r="C570" s="352"/>
      <c r="D570" s="352"/>
      <c r="E570" s="359"/>
      <c r="F570" s="360"/>
      <c r="G570" s="360"/>
      <c r="H570" s="360"/>
      <c r="I570" s="359"/>
      <c r="J570" s="360"/>
      <c r="K570" s="360"/>
      <c r="L570" s="360"/>
      <c r="M570" s="360"/>
      <c r="N570" s="352"/>
      <c r="O570" s="352"/>
    </row>
    <row r="571">
      <c r="A571" s="361"/>
      <c r="B571" s="360"/>
      <c r="C571" s="352"/>
      <c r="D571" s="352"/>
      <c r="E571" s="359"/>
      <c r="F571" s="360"/>
      <c r="G571" s="360"/>
      <c r="H571" s="360"/>
      <c r="I571" s="359"/>
      <c r="J571" s="360"/>
      <c r="K571" s="360"/>
      <c r="L571" s="360"/>
      <c r="M571" s="360"/>
      <c r="N571" s="352"/>
      <c r="O571" s="352"/>
    </row>
    <row r="572">
      <c r="A572" s="361"/>
      <c r="B572" s="360"/>
      <c r="C572" s="352"/>
      <c r="D572" s="352"/>
      <c r="E572" s="359"/>
      <c r="F572" s="360"/>
      <c r="G572" s="360"/>
      <c r="H572" s="360"/>
      <c r="I572" s="359"/>
      <c r="J572" s="360"/>
      <c r="K572" s="360"/>
      <c r="L572" s="360"/>
      <c r="M572" s="360"/>
      <c r="N572" s="352"/>
      <c r="O572" s="352"/>
    </row>
    <row r="573">
      <c r="A573" s="361"/>
      <c r="B573" s="360"/>
      <c r="C573" s="352"/>
      <c r="D573" s="352"/>
      <c r="E573" s="359"/>
      <c r="F573" s="360"/>
      <c r="G573" s="360"/>
      <c r="H573" s="360"/>
      <c r="I573" s="359"/>
      <c r="J573" s="360"/>
      <c r="K573" s="360"/>
      <c r="L573" s="360"/>
      <c r="M573" s="360"/>
      <c r="N573" s="352"/>
      <c r="O573" s="352"/>
    </row>
    <row r="574">
      <c r="A574" s="361"/>
      <c r="B574" s="360"/>
      <c r="C574" s="352"/>
      <c r="D574" s="352"/>
      <c r="E574" s="359"/>
      <c r="F574" s="360"/>
      <c r="G574" s="360"/>
      <c r="H574" s="360"/>
      <c r="I574" s="359"/>
      <c r="J574" s="360"/>
      <c r="K574" s="360"/>
      <c r="L574" s="360"/>
      <c r="M574" s="360"/>
      <c r="N574" s="352"/>
      <c r="O574" s="352"/>
    </row>
    <row r="575">
      <c r="A575" s="361"/>
      <c r="B575" s="360"/>
      <c r="C575" s="352"/>
      <c r="D575" s="352"/>
      <c r="E575" s="359"/>
      <c r="F575" s="360"/>
      <c r="G575" s="360"/>
      <c r="H575" s="360"/>
      <c r="I575" s="359"/>
      <c r="J575" s="360"/>
      <c r="K575" s="360"/>
      <c r="L575" s="360"/>
      <c r="M575" s="360"/>
      <c r="N575" s="352"/>
      <c r="O575" s="352"/>
    </row>
    <row r="576">
      <c r="A576" s="361"/>
      <c r="B576" s="360"/>
      <c r="C576" s="352"/>
      <c r="D576" s="352"/>
      <c r="E576" s="359"/>
      <c r="F576" s="360"/>
      <c r="G576" s="360"/>
      <c r="H576" s="360"/>
      <c r="I576" s="359"/>
      <c r="J576" s="360"/>
      <c r="K576" s="360"/>
      <c r="L576" s="360"/>
      <c r="M576" s="360"/>
      <c r="N576" s="352"/>
      <c r="O576" s="352"/>
    </row>
    <row r="577">
      <c r="A577" s="361"/>
      <c r="B577" s="360"/>
      <c r="C577" s="352"/>
      <c r="D577" s="352"/>
      <c r="E577" s="359"/>
      <c r="F577" s="360"/>
      <c r="G577" s="360"/>
      <c r="H577" s="360"/>
      <c r="I577" s="359"/>
      <c r="J577" s="360"/>
      <c r="K577" s="360"/>
      <c r="L577" s="360"/>
      <c r="M577" s="360"/>
      <c r="N577" s="352"/>
      <c r="O577" s="352"/>
    </row>
    <row r="578">
      <c r="A578" s="361"/>
      <c r="B578" s="360"/>
      <c r="C578" s="352"/>
      <c r="D578" s="352"/>
      <c r="E578" s="359"/>
      <c r="F578" s="360"/>
      <c r="G578" s="360"/>
      <c r="H578" s="360"/>
      <c r="I578" s="359"/>
      <c r="J578" s="360"/>
      <c r="K578" s="360"/>
      <c r="L578" s="360"/>
      <c r="M578" s="360"/>
      <c r="N578" s="352"/>
      <c r="O578" s="352"/>
    </row>
    <row r="579">
      <c r="A579" s="361"/>
      <c r="B579" s="360"/>
      <c r="C579" s="352"/>
      <c r="D579" s="352"/>
      <c r="E579" s="359"/>
      <c r="F579" s="360"/>
      <c r="G579" s="360"/>
      <c r="H579" s="360"/>
      <c r="I579" s="359"/>
      <c r="J579" s="360"/>
      <c r="K579" s="360"/>
      <c r="L579" s="360"/>
      <c r="M579" s="360"/>
      <c r="N579" s="352"/>
      <c r="O579" s="352"/>
    </row>
    <row r="580">
      <c r="A580" s="361"/>
      <c r="B580" s="360"/>
      <c r="C580" s="352"/>
      <c r="D580" s="352"/>
      <c r="E580" s="359"/>
      <c r="F580" s="360"/>
      <c r="G580" s="360"/>
      <c r="H580" s="360"/>
      <c r="I580" s="359"/>
      <c r="J580" s="360"/>
      <c r="K580" s="360"/>
      <c r="L580" s="360"/>
      <c r="M580" s="360"/>
      <c r="N580" s="352"/>
      <c r="O580" s="352"/>
    </row>
    <row r="581">
      <c r="A581" s="361"/>
      <c r="B581" s="360"/>
      <c r="C581" s="352"/>
      <c r="D581" s="352"/>
      <c r="E581" s="359"/>
      <c r="F581" s="360"/>
      <c r="G581" s="360"/>
      <c r="H581" s="360"/>
      <c r="I581" s="359"/>
      <c r="J581" s="360"/>
      <c r="K581" s="360"/>
      <c r="L581" s="360"/>
      <c r="M581" s="360"/>
      <c r="N581" s="352"/>
      <c r="O581" s="352"/>
    </row>
    <row r="582">
      <c r="A582" s="361"/>
      <c r="B582" s="360"/>
      <c r="C582" s="352"/>
      <c r="D582" s="352"/>
      <c r="E582" s="359"/>
      <c r="F582" s="360"/>
      <c r="G582" s="360"/>
      <c r="H582" s="360"/>
      <c r="I582" s="359"/>
      <c r="J582" s="360"/>
      <c r="K582" s="360"/>
      <c r="L582" s="360"/>
      <c r="M582" s="360"/>
      <c r="N582" s="352"/>
      <c r="O582" s="352"/>
    </row>
    <row r="583">
      <c r="A583" s="361"/>
      <c r="B583" s="360"/>
      <c r="C583" s="352"/>
      <c r="D583" s="352"/>
      <c r="E583" s="359"/>
      <c r="F583" s="360"/>
      <c r="G583" s="360"/>
      <c r="H583" s="360"/>
      <c r="I583" s="359"/>
      <c r="J583" s="360"/>
      <c r="K583" s="360"/>
      <c r="L583" s="360"/>
      <c r="M583" s="360"/>
      <c r="N583" s="352"/>
      <c r="O583" s="352"/>
    </row>
    <row r="584">
      <c r="A584" s="361"/>
      <c r="B584" s="360"/>
      <c r="C584" s="352"/>
      <c r="D584" s="352"/>
      <c r="E584" s="359"/>
      <c r="F584" s="360"/>
      <c r="G584" s="360"/>
      <c r="H584" s="360"/>
      <c r="I584" s="359"/>
      <c r="J584" s="360"/>
      <c r="K584" s="360"/>
      <c r="L584" s="360"/>
      <c r="M584" s="360"/>
      <c r="N584" s="352"/>
      <c r="O584" s="352"/>
    </row>
    <row r="585">
      <c r="A585" s="361"/>
      <c r="B585" s="360"/>
      <c r="C585" s="352"/>
      <c r="D585" s="352"/>
      <c r="E585" s="359"/>
      <c r="F585" s="360"/>
      <c r="G585" s="360"/>
      <c r="H585" s="360"/>
      <c r="I585" s="359"/>
      <c r="J585" s="360"/>
      <c r="K585" s="360"/>
      <c r="L585" s="360"/>
      <c r="M585" s="360"/>
      <c r="N585" s="352"/>
      <c r="O585" s="352"/>
    </row>
    <row r="586">
      <c r="A586" s="361"/>
      <c r="B586" s="360"/>
      <c r="C586" s="352"/>
      <c r="D586" s="352"/>
      <c r="E586" s="359"/>
      <c r="F586" s="360"/>
      <c r="G586" s="360"/>
      <c r="H586" s="360"/>
      <c r="I586" s="359"/>
      <c r="J586" s="360"/>
      <c r="K586" s="360"/>
      <c r="L586" s="360"/>
      <c r="M586" s="360"/>
      <c r="N586" s="352"/>
      <c r="O586" s="352"/>
    </row>
    <row r="587">
      <c r="A587" s="361"/>
      <c r="B587" s="360"/>
      <c r="C587" s="352"/>
      <c r="D587" s="352"/>
      <c r="E587" s="359"/>
      <c r="F587" s="360"/>
      <c r="G587" s="360"/>
      <c r="H587" s="360"/>
      <c r="I587" s="359"/>
      <c r="J587" s="360"/>
      <c r="K587" s="360"/>
      <c r="L587" s="360"/>
      <c r="M587" s="360"/>
      <c r="N587" s="352"/>
      <c r="O587" s="352"/>
    </row>
    <row r="588">
      <c r="A588" s="361"/>
      <c r="B588" s="360"/>
      <c r="C588" s="352"/>
      <c r="D588" s="352"/>
      <c r="E588" s="359"/>
      <c r="F588" s="360"/>
      <c r="G588" s="360"/>
      <c r="H588" s="360"/>
      <c r="I588" s="359"/>
      <c r="J588" s="360"/>
      <c r="K588" s="360"/>
      <c r="L588" s="360"/>
      <c r="M588" s="360"/>
      <c r="N588" s="352"/>
      <c r="O588" s="352"/>
    </row>
    <row r="589">
      <c r="A589" s="361"/>
      <c r="B589" s="360"/>
      <c r="C589" s="352"/>
      <c r="D589" s="352"/>
      <c r="E589" s="359"/>
      <c r="F589" s="360"/>
      <c r="G589" s="360"/>
      <c r="H589" s="360"/>
      <c r="I589" s="359"/>
      <c r="J589" s="360"/>
      <c r="K589" s="360"/>
      <c r="L589" s="360"/>
      <c r="M589" s="360"/>
      <c r="N589" s="352"/>
      <c r="O589" s="352"/>
    </row>
    <row r="590">
      <c r="A590" s="361"/>
      <c r="B590" s="360"/>
      <c r="C590" s="352"/>
      <c r="D590" s="352"/>
      <c r="E590" s="359"/>
      <c r="F590" s="360"/>
      <c r="G590" s="360"/>
      <c r="H590" s="360"/>
      <c r="I590" s="359"/>
      <c r="J590" s="360"/>
      <c r="K590" s="360"/>
      <c r="L590" s="360"/>
      <c r="M590" s="360"/>
      <c r="N590" s="352"/>
      <c r="O590" s="352"/>
    </row>
    <row r="591">
      <c r="A591" s="361"/>
      <c r="B591" s="360"/>
      <c r="C591" s="352"/>
      <c r="D591" s="352"/>
      <c r="E591" s="359"/>
      <c r="F591" s="360"/>
      <c r="G591" s="360"/>
      <c r="H591" s="360"/>
      <c r="I591" s="359"/>
      <c r="J591" s="360"/>
      <c r="K591" s="360"/>
      <c r="L591" s="360"/>
      <c r="M591" s="360"/>
      <c r="N591" s="352"/>
      <c r="O591" s="352"/>
    </row>
    <row r="592">
      <c r="A592" s="361"/>
      <c r="B592" s="360"/>
      <c r="C592" s="352"/>
      <c r="D592" s="352"/>
      <c r="E592" s="359"/>
      <c r="F592" s="360"/>
      <c r="G592" s="360"/>
      <c r="H592" s="360"/>
      <c r="I592" s="359"/>
      <c r="J592" s="360"/>
      <c r="K592" s="360"/>
      <c r="L592" s="360"/>
      <c r="M592" s="360"/>
      <c r="N592" s="352"/>
      <c r="O592" s="352"/>
    </row>
    <row r="593">
      <c r="A593" s="361"/>
      <c r="B593" s="360"/>
      <c r="C593" s="352"/>
      <c r="D593" s="352"/>
      <c r="E593" s="359"/>
      <c r="F593" s="360"/>
      <c r="G593" s="360"/>
      <c r="H593" s="360"/>
      <c r="I593" s="359"/>
      <c r="J593" s="360"/>
      <c r="K593" s="360"/>
      <c r="L593" s="360"/>
      <c r="M593" s="360"/>
      <c r="N593" s="352"/>
      <c r="O593" s="352"/>
    </row>
    <row r="594">
      <c r="A594" s="361"/>
      <c r="B594" s="360"/>
      <c r="C594" s="352"/>
      <c r="D594" s="352"/>
      <c r="E594" s="359"/>
      <c r="F594" s="360"/>
      <c r="G594" s="360"/>
      <c r="H594" s="360"/>
      <c r="I594" s="359"/>
      <c r="J594" s="360"/>
      <c r="K594" s="360"/>
      <c r="L594" s="360"/>
      <c r="M594" s="360"/>
      <c r="N594" s="352"/>
      <c r="O594" s="352"/>
    </row>
    <row r="595">
      <c r="A595" s="361"/>
      <c r="B595" s="360"/>
      <c r="C595" s="352"/>
      <c r="D595" s="352"/>
      <c r="E595" s="359"/>
      <c r="F595" s="360"/>
      <c r="G595" s="360"/>
      <c r="H595" s="360"/>
      <c r="I595" s="359"/>
      <c r="J595" s="360"/>
      <c r="K595" s="360"/>
      <c r="L595" s="360"/>
      <c r="M595" s="360"/>
      <c r="N595" s="352"/>
      <c r="O595" s="352"/>
    </row>
    <row r="596">
      <c r="A596" s="361"/>
      <c r="B596" s="360"/>
      <c r="C596" s="352"/>
      <c r="D596" s="352"/>
      <c r="E596" s="359"/>
      <c r="F596" s="360"/>
      <c r="G596" s="360"/>
      <c r="H596" s="360"/>
      <c r="I596" s="359"/>
      <c r="J596" s="360"/>
      <c r="K596" s="360"/>
      <c r="L596" s="360"/>
      <c r="M596" s="360"/>
      <c r="N596" s="352"/>
      <c r="O596" s="352"/>
    </row>
    <row r="597">
      <c r="A597" s="361"/>
      <c r="B597" s="360"/>
      <c r="C597" s="352"/>
      <c r="D597" s="352"/>
      <c r="E597" s="359"/>
      <c r="F597" s="360"/>
      <c r="G597" s="360"/>
      <c r="H597" s="360"/>
      <c r="I597" s="359"/>
      <c r="J597" s="360"/>
      <c r="K597" s="360"/>
      <c r="L597" s="360"/>
      <c r="M597" s="360"/>
      <c r="N597" s="352"/>
      <c r="O597" s="352"/>
    </row>
    <row r="598">
      <c r="A598" s="361"/>
      <c r="B598" s="360"/>
      <c r="C598" s="352"/>
      <c r="D598" s="352"/>
      <c r="E598" s="359"/>
      <c r="F598" s="360"/>
      <c r="G598" s="360"/>
      <c r="H598" s="360"/>
      <c r="I598" s="359"/>
      <c r="J598" s="360"/>
      <c r="K598" s="360"/>
      <c r="L598" s="360"/>
      <c r="M598" s="360"/>
      <c r="N598" s="352"/>
      <c r="O598" s="352"/>
    </row>
    <row r="599">
      <c r="A599" s="361"/>
      <c r="B599" s="360"/>
      <c r="C599" s="352"/>
      <c r="D599" s="352"/>
      <c r="E599" s="359"/>
      <c r="F599" s="360"/>
      <c r="G599" s="360"/>
      <c r="H599" s="360"/>
      <c r="I599" s="359"/>
      <c r="J599" s="360"/>
      <c r="K599" s="360"/>
      <c r="L599" s="360"/>
      <c r="M599" s="360"/>
      <c r="N599" s="352"/>
      <c r="O599" s="352"/>
    </row>
    <row r="600">
      <c r="A600" s="361"/>
      <c r="B600" s="360"/>
      <c r="C600" s="352"/>
      <c r="D600" s="352"/>
      <c r="E600" s="359"/>
      <c r="F600" s="360"/>
      <c r="G600" s="360"/>
      <c r="H600" s="360"/>
      <c r="I600" s="359"/>
      <c r="J600" s="360"/>
      <c r="K600" s="360"/>
      <c r="L600" s="360"/>
      <c r="M600" s="360"/>
      <c r="N600" s="352"/>
      <c r="O600" s="352"/>
    </row>
    <row r="601">
      <c r="A601" s="361"/>
      <c r="B601" s="360"/>
      <c r="C601" s="352"/>
      <c r="D601" s="352"/>
      <c r="E601" s="359"/>
      <c r="F601" s="360"/>
      <c r="G601" s="360"/>
      <c r="H601" s="360"/>
      <c r="I601" s="359"/>
      <c r="J601" s="360"/>
      <c r="K601" s="360"/>
      <c r="L601" s="360"/>
      <c r="M601" s="360"/>
      <c r="N601" s="352"/>
      <c r="O601" s="352"/>
    </row>
    <row r="602">
      <c r="A602" s="361"/>
      <c r="B602" s="360"/>
      <c r="C602" s="352"/>
      <c r="D602" s="352"/>
      <c r="E602" s="359"/>
      <c r="F602" s="360"/>
      <c r="G602" s="360"/>
      <c r="H602" s="360"/>
      <c r="I602" s="359"/>
      <c r="J602" s="360"/>
      <c r="K602" s="360"/>
      <c r="L602" s="360"/>
      <c r="M602" s="360"/>
      <c r="N602" s="352"/>
      <c r="O602" s="352"/>
    </row>
    <row r="603">
      <c r="A603" s="361"/>
      <c r="B603" s="360"/>
      <c r="C603" s="352"/>
      <c r="D603" s="352"/>
      <c r="E603" s="359"/>
      <c r="F603" s="360"/>
      <c r="G603" s="360"/>
      <c r="H603" s="360"/>
      <c r="I603" s="359"/>
      <c r="J603" s="360"/>
      <c r="K603" s="360"/>
      <c r="L603" s="360"/>
      <c r="M603" s="360"/>
      <c r="N603" s="352"/>
      <c r="O603" s="352"/>
    </row>
    <row r="604">
      <c r="A604" s="361"/>
      <c r="B604" s="360"/>
      <c r="C604" s="352"/>
      <c r="D604" s="352"/>
      <c r="E604" s="359"/>
      <c r="F604" s="360"/>
      <c r="G604" s="360"/>
      <c r="H604" s="360"/>
      <c r="I604" s="359"/>
      <c r="J604" s="360"/>
      <c r="K604" s="360"/>
      <c r="L604" s="360"/>
      <c r="M604" s="360"/>
      <c r="N604" s="352"/>
      <c r="O604" s="352"/>
    </row>
    <row r="605">
      <c r="A605" s="361"/>
      <c r="B605" s="360"/>
      <c r="C605" s="352"/>
      <c r="D605" s="352"/>
      <c r="E605" s="359"/>
      <c r="F605" s="360"/>
      <c r="G605" s="360"/>
      <c r="H605" s="360"/>
      <c r="I605" s="359"/>
      <c r="J605" s="360"/>
      <c r="K605" s="360"/>
      <c r="L605" s="360"/>
      <c r="M605" s="360"/>
      <c r="N605" s="352"/>
      <c r="O605" s="352"/>
    </row>
    <row r="606">
      <c r="A606" s="361"/>
      <c r="B606" s="360"/>
      <c r="C606" s="352"/>
      <c r="D606" s="352"/>
      <c r="E606" s="359"/>
      <c r="F606" s="360"/>
      <c r="G606" s="360"/>
      <c r="H606" s="360"/>
      <c r="I606" s="359"/>
      <c r="J606" s="360"/>
      <c r="K606" s="360"/>
      <c r="L606" s="360"/>
      <c r="M606" s="360"/>
      <c r="N606" s="352"/>
      <c r="O606" s="352"/>
    </row>
    <row r="607">
      <c r="A607" s="361"/>
      <c r="B607" s="360"/>
      <c r="C607" s="352"/>
      <c r="D607" s="352"/>
      <c r="E607" s="359"/>
      <c r="F607" s="360"/>
      <c r="G607" s="360"/>
      <c r="H607" s="360"/>
      <c r="I607" s="359"/>
      <c r="J607" s="360"/>
      <c r="K607" s="360"/>
      <c r="L607" s="360"/>
      <c r="M607" s="360"/>
      <c r="N607" s="352"/>
      <c r="O607" s="352"/>
    </row>
    <row r="608">
      <c r="A608" s="361"/>
      <c r="B608" s="360"/>
      <c r="C608" s="352"/>
      <c r="D608" s="352"/>
      <c r="E608" s="359"/>
      <c r="F608" s="360"/>
      <c r="G608" s="360"/>
      <c r="H608" s="360"/>
      <c r="I608" s="359"/>
      <c r="J608" s="360"/>
      <c r="K608" s="360"/>
      <c r="L608" s="360"/>
      <c r="M608" s="360"/>
      <c r="N608" s="352"/>
      <c r="O608" s="352"/>
    </row>
    <row r="609">
      <c r="A609" s="361"/>
      <c r="B609" s="360"/>
      <c r="C609" s="352"/>
      <c r="D609" s="352"/>
      <c r="E609" s="359"/>
      <c r="F609" s="360"/>
      <c r="G609" s="360"/>
      <c r="H609" s="360"/>
      <c r="I609" s="359"/>
      <c r="J609" s="360"/>
      <c r="K609" s="360"/>
      <c r="L609" s="360"/>
      <c r="M609" s="360"/>
      <c r="N609" s="352"/>
      <c r="O609" s="352"/>
    </row>
    <row r="610">
      <c r="A610" s="361"/>
      <c r="B610" s="360"/>
      <c r="C610" s="352"/>
      <c r="D610" s="352"/>
      <c r="E610" s="359"/>
      <c r="F610" s="360"/>
      <c r="G610" s="360"/>
      <c r="H610" s="360"/>
      <c r="I610" s="359"/>
      <c r="J610" s="360"/>
      <c r="K610" s="360"/>
      <c r="L610" s="360"/>
      <c r="M610" s="360"/>
      <c r="N610" s="352"/>
      <c r="O610" s="352"/>
    </row>
    <row r="611">
      <c r="A611" s="361"/>
      <c r="B611" s="360"/>
      <c r="C611" s="352"/>
      <c r="D611" s="352"/>
      <c r="E611" s="359"/>
      <c r="F611" s="360"/>
      <c r="G611" s="360"/>
      <c r="H611" s="360"/>
      <c r="I611" s="359"/>
      <c r="J611" s="360"/>
      <c r="K611" s="360"/>
      <c r="L611" s="360"/>
      <c r="M611" s="360"/>
      <c r="N611" s="352"/>
      <c r="O611" s="352"/>
    </row>
    <row r="612">
      <c r="A612" s="361"/>
      <c r="B612" s="360"/>
      <c r="C612" s="352"/>
      <c r="D612" s="352"/>
      <c r="E612" s="359"/>
      <c r="F612" s="360"/>
      <c r="G612" s="360"/>
      <c r="H612" s="360"/>
      <c r="I612" s="359"/>
      <c r="J612" s="360"/>
      <c r="K612" s="360"/>
      <c r="L612" s="360"/>
      <c r="M612" s="360"/>
      <c r="N612" s="352"/>
      <c r="O612" s="352"/>
    </row>
    <row r="613">
      <c r="A613" s="361"/>
      <c r="B613" s="360"/>
      <c r="C613" s="352"/>
      <c r="D613" s="352"/>
      <c r="E613" s="359"/>
      <c r="F613" s="360"/>
      <c r="G613" s="360"/>
      <c r="H613" s="360"/>
      <c r="I613" s="359"/>
      <c r="J613" s="360"/>
      <c r="K613" s="360"/>
      <c r="L613" s="360"/>
      <c r="M613" s="360"/>
      <c r="N613" s="352"/>
      <c r="O613" s="352"/>
    </row>
    <row r="614">
      <c r="A614" s="361"/>
      <c r="B614" s="360"/>
      <c r="C614" s="352"/>
      <c r="D614" s="352"/>
      <c r="E614" s="359"/>
      <c r="F614" s="360"/>
      <c r="G614" s="360"/>
      <c r="H614" s="360"/>
      <c r="I614" s="359"/>
      <c r="J614" s="360"/>
      <c r="K614" s="360"/>
      <c r="L614" s="360"/>
      <c r="M614" s="360"/>
      <c r="N614" s="352"/>
      <c r="O614" s="352"/>
    </row>
    <row r="615">
      <c r="A615" s="361"/>
      <c r="B615" s="360"/>
      <c r="C615" s="352"/>
      <c r="D615" s="352"/>
      <c r="E615" s="359"/>
      <c r="F615" s="360"/>
      <c r="G615" s="360"/>
      <c r="H615" s="360"/>
      <c r="I615" s="359"/>
      <c r="J615" s="360"/>
      <c r="K615" s="360"/>
      <c r="L615" s="360"/>
      <c r="M615" s="360"/>
      <c r="N615" s="352"/>
      <c r="O615" s="352"/>
    </row>
    <row r="616">
      <c r="A616" s="361"/>
      <c r="B616" s="360"/>
      <c r="C616" s="352"/>
      <c r="D616" s="352"/>
      <c r="E616" s="359"/>
      <c r="F616" s="360"/>
      <c r="G616" s="360"/>
      <c r="H616" s="360"/>
      <c r="I616" s="359"/>
      <c r="J616" s="360"/>
      <c r="K616" s="360"/>
      <c r="L616" s="360"/>
      <c r="M616" s="360"/>
      <c r="N616" s="352"/>
      <c r="O616" s="352"/>
    </row>
    <row r="617">
      <c r="A617" s="361"/>
      <c r="B617" s="360"/>
      <c r="C617" s="352"/>
      <c r="D617" s="352"/>
      <c r="E617" s="359"/>
      <c r="F617" s="360"/>
      <c r="G617" s="360"/>
      <c r="H617" s="360"/>
      <c r="I617" s="359"/>
      <c r="J617" s="360"/>
      <c r="K617" s="360"/>
      <c r="L617" s="360"/>
      <c r="M617" s="360"/>
      <c r="N617" s="352"/>
      <c r="O617" s="352"/>
    </row>
    <row r="618">
      <c r="A618" s="361"/>
      <c r="B618" s="360"/>
      <c r="C618" s="352"/>
      <c r="D618" s="352"/>
      <c r="E618" s="359"/>
      <c r="F618" s="360"/>
      <c r="G618" s="360"/>
      <c r="H618" s="360"/>
      <c r="I618" s="359"/>
      <c r="J618" s="360"/>
      <c r="K618" s="360"/>
      <c r="L618" s="360"/>
      <c r="M618" s="360"/>
      <c r="N618" s="352"/>
      <c r="O618" s="352"/>
    </row>
    <row r="619">
      <c r="A619" s="361"/>
      <c r="B619" s="360"/>
      <c r="C619" s="352"/>
      <c r="D619" s="352"/>
      <c r="E619" s="359"/>
      <c r="F619" s="360"/>
      <c r="G619" s="360"/>
      <c r="H619" s="360"/>
      <c r="I619" s="359"/>
      <c r="J619" s="360"/>
      <c r="K619" s="360"/>
      <c r="L619" s="360"/>
      <c r="M619" s="360"/>
      <c r="N619" s="352"/>
      <c r="O619" s="352"/>
    </row>
    <row r="620">
      <c r="A620" s="361"/>
      <c r="B620" s="360"/>
      <c r="C620" s="352"/>
      <c r="D620" s="352"/>
      <c r="E620" s="359"/>
      <c r="F620" s="360"/>
      <c r="G620" s="360"/>
      <c r="H620" s="360"/>
      <c r="I620" s="359"/>
      <c r="J620" s="360"/>
      <c r="K620" s="360"/>
      <c r="L620" s="360"/>
      <c r="M620" s="360"/>
      <c r="N620" s="352"/>
      <c r="O620" s="352"/>
    </row>
    <row r="621">
      <c r="A621" s="361"/>
      <c r="B621" s="360"/>
      <c r="C621" s="352"/>
      <c r="D621" s="352"/>
      <c r="E621" s="359"/>
      <c r="F621" s="360"/>
      <c r="G621" s="360"/>
      <c r="H621" s="360"/>
      <c r="I621" s="359"/>
      <c r="J621" s="360"/>
      <c r="K621" s="360"/>
      <c r="L621" s="360"/>
      <c r="M621" s="360"/>
      <c r="N621" s="352"/>
      <c r="O621" s="352"/>
    </row>
    <row r="622">
      <c r="A622" s="361"/>
      <c r="B622" s="360"/>
      <c r="C622" s="352"/>
      <c r="D622" s="352"/>
      <c r="E622" s="359"/>
      <c r="F622" s="360"/>
      <c r="G622" s="360"/>
      <c r="H622" s="360"/>
      <c r="I622" s="359"/>
      <c r="J622" s="360"/>
      <c r="K622" s="360"/>
      <c r="L622" s="360"/>
      <c r="M622" s="360"/>
      <c r="N622" s="352"/>
      <c r="O622" s="352"/>
    </row>
    <row r="623">
      <c r="A623" s="361"/>
      <c r="B623" s="360"/>
      <c r="C623" s="352"/>
      <c r="D623" s="352"/>
      <c r="E623" s="359"/>
      <c r="F623" s="360"/>
      <c r="G623" s="360"/>
      <c r="H623" s="360"/>
      <c r="I623" s="359"/>
      <c r="J623" s="360"/>
      <c r="K623" s="360"/>
      <c r="L623" s="360"/>
      <c r="M623" s="360"/>
      <c r="N623" s="352"/>
      <c r="O623" s="352"/>
    </row>
    <row r="624">
      <c r="A624" s="361"/>
      <c r="B624" s="360"/>
      <c r="C624" s="352"/>
      <c r="D624" s="352"/>
      <c r="E624" s="359"/>
      <c r="F624" s="360"/>
      <c r="G624" s="360"/>
      <c r="H624" s="360"/>
      <c r="I624" s="359"/>
      <c r="J624" s="360"/>
      <c r="K624" s="360"/>
      <c r="L624" s="360"/>
      <c r="M624" s="360"/>
      <c r="N624" s="352"/>
      <c r="O624" s="352"/>
    </row>
    <row r="625">
      <c r="A625" s="361"/>
      <c r="B625" s="360"/>
      <c r="C625" s="352"/>
      <c r="D625" s="352"/>
      <c r="E625" s="359"/>
      <c r="F625" s="360"/>
      <c r="G625" s="360"/>
      <c r="H625" s="360"/>
      <c r="I625" s="359"/>
      <c r="J625" s="360"/>
      <c r="K625" s="360"/>
      <c r="L625" s="360"/>
      <c r="M625" s="360"/>
      <c r="N625" s="352"/>
      <c r="O625" s="352"/>
    </row>
    <row r="626">
      <c r="A626" s="361"/>
      <c r="B626" s="360"/>
      <c r="C626" s="352"/>
      <c r="D626" s="352"/>
      <c r="E626" s="359"/>
      <c r="F626" s="360"/>
      <c r="G626" s="360"/>
      <c r="H626" s="360"/>
      <c r="I626" s="359"/>
      <c r="J626" s="360"/>
      <c r="K626" s="360"/>
      <c r="L626" s="360"/>
      <c r="M626" s="360"/>
      <c r="N626" s="352"/>
      <c r="O626" s="352"/>
    </row>
    <row r="627">
      <c r="A627" s="361"/>
      <c r="B627" s="360"/>
      <c r="C627" s="352"/>
      <c r="D627" s="352"/>
      <c r="E627" s="359"/>
      <c r="F627" s="360"/>
      <c r="G627" s="360"/>
      <c r="H627" s="360"/>
      <c r="I627" s="359"/>
      <c r="J627" s="360"/>
      <c r="K627" s="360"/>
      <c r="L627" s="360"/>
      <c r="M627" s="360"/>
      <c r="N627" s="352"/>
      <c r="O627" s="352"/>
    </row>
    <row r="628">
      <c r="A628" s="361"/>
      <c r="B628" s="360"/>
      <c r="C628" s="352"/>
      <c r="D628" s="352"/>
      <c r="E628" s="359"/>
      <c r="F628" s="360"/>
      <c r="G628" s="360"/>
      <c r="H628" s="360"/>
      <c r="I628" s="359"/>
      <c r="J628" s="360"/>
      <c r="K628" s="360"/>
      <c r="L628" s="360"/>
      <c r="M628" s="360"/>
      <c r="N628" s="352"/>
      <c r="O628" s="352"/>
    </row>
    <row r="629">
      <c r="A629" s="361"/>
      <c r="B629" s="360"/>
      <c r="C629" s="352"/>
      <c r="D629" s="352"/>
      <c r="E629" s="359"/>
      <c r="F629" s="360"/>
      <c r="G629" s="360"/>
      <c r="H629" s="360"/>
      <c r="I629" s="359"/>
      <c r="J629" s="360"/>
      <c r="K629" s="360"/>
      <c r="L629" s="360"/>
      <c r="M629" s="360"/>
      <c r="N629" s="352"/>
      <c r="O629" s="352"/>
    </row>
    <row r="630">
      <c r="A630" s="361"/>
      <c r="B630" s="360"/>
      <c r="C630" s="352"/>
      <c r="D630" s="352"/>
      <c r="E630" s="359"/>
      <c r="F630" s="360"/>
      <c r="G630" s="360"/>
      <c r="H630" s="360"/>
      <c r="I630" s="359"/>
      <c r="J630" s="360"/>
      <c r="K630" s="360"/>
      <c r="L630" s="360"/>
      <c r="M630" s="360"/>
      <c r="N630" s="352"/>
      <c r="O630" s="352"/>
    </row>
    <row r="631">
      <c r="A631" s="361"/>
      <c r="B631" s="360"/>
      <c r="C631" s="352"/>
      <c r="D631" s="352"/>
      <c r="E631" s="359"/>
      <c r="F631" s="360"/>
      <c r="G631" s="360"/>
      <c r="H631" s="360"/>
      <c r="I631" s="359"/>
      <c r="J631" s="360"/>
      <c r="K631" s="360"/>
      <c r="L631" s="360"/>
      <c r="M631" s="360"/>
      <c r="N631" s="352"/>
      <c r="O631" s="352"/>
    </row>
    <row r="632">
      <c r="A632" s="361"/>
      <c r="B632" s="360"/>
      <c r="C632" s="352"/>
      <c r="D632" s="352"/>
      <c r="E632" s="359"/>
      <c r="F632" s="360"/>
      <c r="G632" s="360"/>
      <c r="H632" s="360"/>
      <c r="I632" s="359"/>
      <c r="J632" s="360"/>
      <c r="K632" s="360"/>
      <c r="L632" s="360"/>
      <c r="M632" s="360"/>
      <c r="N632" s="352"/>
      <c r="O632" s="352"/>
    </row>
    <row r="633">
      <c r="A633" s="361"/>
      <c r="B633" s="360"/>
      <c r="C633" s="352"/>
      <c r="D633" s="352"/>
      <c r="E633" s="359"/>
      <c r="F633" s="360"/>
      <c r="G633" s="360"/>
      <c r="H633" s="360"/>
      <c r="I633" s="359"/>
      <c r="J633" s="360"/>
      <c r="K633" s="360"/>
      <c r="L633" s="360"/>
      <c r="M633" s="360"/>
      <c r="N633" s="352"/>
      <c r="O633" s="352"/>
    </row>
    <row r="634">
      <c r="A634" s="361"/>
      <c r="B634" s="360"/>
      <c r="C634" s="352"/>
      <c r="D634" s="352"/>
      <c r="E634" s="359"/>
      <c r="F634" s="360"/>
      <c r="G634" s="360"/>
      <c r="H634" s="360"/>
      <c r="I634" s="359"/>
      <c r="J634" s="360"/>
      <c r="K634" s="360"/>
      <c r="L634" s="360"/>
      <c r="M634" s="360"/>
      <c r="N634" s="352"/>
      <c r="O634" s="352"/>
    </row>
    <row r="635">
      <c r="A635" s="361"/>
      <c r="B635" s="360"/>
      <c r="C635" s="352"/>
      <c r="D635" s="352"/>
      <c r="E635" s="359"/>
      <c r="F635" s="360"/>
      <c r="G635" s="360"/>
      <c r="H635" s="360"/>
      <c r="I635" s="359"/>
      <c r="J635" s="360"/>
      <c r="K635" s="360"/>
      <c r="L635" s="360"/>
      <c r="M635" s="360"/>
      <c r="N635" s="352"/>
      <c r="O635" s="352"/>
    </row>
    <row r="636">
      <c r="A636" s="361"/>
      <c r="B636" s="360"/>
      <c r="C636" s="352"/>
      <c r="D636" s="352"/>
      <c r="E636" s="359"/>
      <c r="F636" s="360"/>
      <c r="G636" s="360"/>
      <c r="H636" s="360"/>
      <c r="I636" s="359"/>
      <c r="J636" s="360"/>
      <c r="K636" s="360"/>
      <c r="L636" s="360"/>
      <c r="M636" s="360"/>
      <c r="N636" s="352"/>
      <c r="O636" s="352"/>
    </row>
    <row r="637">
      <c r="A637" s="361"/>
      <c r="B637" s="360"/>
      <c r="C637" s="352"/>
      <c r="D637" s="352"/>
      <c r="E637" s="359"/>
      <c r="F637" s="360"/>
      <c r="G637" s="360"/>
      <c r="H637" s="360"/>
      <c r="I637" s="359"/>
      <c r="J637" s="360"/>
      <c r="K637" s="360"/>
      <c r="L637" s="360"/>
      <c r="M637" s="360"/>
      <c r="N637" s="352"/>
      <c r="O637" s="352"/>
    </row>
    <row r="638">
      <c r="A638" s="361"/>
      <c r="B638" s="360"/>
      <c r="C638" s="352"/>
      <c r="D638" s="352"/>
      <c r="E638" s="359"/>
      <c r="F638" s="360"/>
      <c r="G638" s="360"/>
      <c r="H638" s="360"/>
      <c r="I638" s="359"/>
      <c r="J638" s="360"/>
      <c r="K638" s="360"/>
      <c r="L638" s="360"/>
      <c r="M638" s="360"/>
      <c r="N638" s="352"/>
      <c r="O638" s="352"/>
    </row>
    <row r="639">
      <c r="A639" s="361"/>
      <c r="B639" s="360"/>
      <c r="C639" s="352"/>
      <c r="D639" s="352"/>
      <c r="E639" s="359"/>
      <c r="F639" s="360"/>
      <c r="G639" s="360"/>
      <c r="H639" s="360"/>
      <c r="I639" s="359"/>
      <c r="J639" s="360"/>
      <c r="K639" s="360"/>
      <c r="L639" s="360"/>
      <c r="M639" s="360"/>
      <c r="N639" s="352"/>
      <c r="O639" s="352"/>
    </row>
    <row r="640">
      <c r="A640" s="361"/>
      <c r="B640" s="360"/>
      <c r="C640" s="352"/>
      <c r="D640" s="352"/>
      <c r="E640" s="359"/>
      <c r="F640" s="360"/>
      <c r="G640" s="360"/>
      <c r="H640" s="360"/>
      <c r="I640" s="359"/>
      <c r="J640" s="360"/>
      <c r="K640" s="360"/>
      <c r="L640" s="360"/>
      <c r="M640" s="360"/>
      <c r="N640" s="352"/>
      <c r="O640" s="352"/>
    </row>
    <row r="641">
      <c r="A641" s="361"/>
      <c r="B641" s="360"/>
      <c r="C641" s="352"/>
      <c r="D641" s="352"/>
      <c r="E641" s="359"/>
      <c r="F641" s="360"/>
      <c r="G641" s="360"/>
      <c r="H641" s="360"/>
      <c r="I641" s="359"/>
      <c r="J641" s="360"/>
      <c r="K641" s="360"/>
      <c r="L641" s="360"/>
      <c r="M641" s="360"/>
      <c r="N641" s="352"/>
      <c r="O641" s="352"/>
    </row>
    <row r="642">
      <c r="A642" s="361"/>
      <c r="B642" s="360"/>
      <c r="C642" s="352"/>
      <c r="D642" s="352"/>
      <c r="E642" s="359"/>
      <c r="F642" s="360"/>
      <c r="G642" s="360"/>
      <c r="H642" s="360"/>
      <c r="I642" s="359"/>
      <c r="J642" s="360"/>
      <c r="K642" s="360"/>
      <c r="L642" s="360"/>
      <c r="M642" s="360"/>
      <c r="N642" s="352"/>
      <c r="O642" s="352"/>
    </row>
    <row r="643">
      <c r="A643" s="361"/>
      <c r="B643" s="360"/>
      <c r="C643" s="352"/>
      <c r="D643" s="352"/>
      <c r="E643" s="359"/>
      <c r="F643" s="360"/>
      <c r="G643" s="360"/>
      <c r="H643" s="360"/>
      <c r="I643" s="359"/>
      <c r="J643" s="360"/>
      <c r="K643" s="360"/>
      <c r="L643" s="360"/>
      <c r="M643" s="360"/>
      <c r="N643" s="352"/>
      <c r="O643" s="352"/>
    </row>
    <row r="644">
      <c r="A644" s="361"/>
      <c r="B644" s="360"/>
      <c r="C644" s="352"/>
      <c r="D644" s="352"/>
      <c r="E644" s="359"/>
      <c r="F644" s="360"/>
      <c r="G644" s="360"/>
      <c r="H644" s="360"/>
      <c r="I644" s="359"/>
      <c r="J644" s="360"/>
      <c r="K644" s="360"/>
      <c r="L644" s="360"/>
      <c r="M644" s="360"/>
      <c r="N644" s="352"/>
      <c r="O644" s="352"/>
    </row>
    <row r="645">
      <c r="A645" s="361"/>
      <c r="B645" s="360"/>
      <c r="C645" s="352"/>
      <c r="D645" s="352"/>
      <c r="E645" s="359"/>
      <c r="F645" s="360"/>
      <c r="G645" s="360"/>
      <c r="H645" s="360"/>
      <c r="I645" s="359"/>
      <c r="J645" s="360"/>
      <c r="K645" s="360"/>
      <c r="L645" s="360"/>
      <c r="M645" s="360"/>
      <c r="N645" s="352"/>
      <c r="O645" s="352"/>
    </row>
    <row r="646">
      <c r="A646" s="361"/>
      <c r="B646" s="360"/>
      <c r="C646" s="352"/>
      <c r="D646" s="352"/>
      <c r="E646" s="359"/>
      <c r="F646" s="360"/>
      <c r="G646" s="360"/>
      <c r="H646" s="360"/>
      <c r="I646" s="359"/>
      <c r="J646" s="360"/>
      <c r="K646" s="360"/>
      <c r="L646" s="360"/>
      <c r="M646" s="360"/>
      <c r="N646" s="352"/>
      <c r="O646" s="352"/>
    </row>
    <row r="647">
      <c r="A647" s="361"/>
      <c r="B647" s="360"/>
      <c r="C647" s="352"/>
      <c r="D647" s="352"/>
      <c r="E647" s="359"/>
      <c r="F647" s="360"/>
      <c r="G647" s="360"/>
      <c r="H647" s="360"/>
      <c r="I647" s="359"/>
      <c r="J647" s="360"/>
      <c r="K647" s="360"/>
      <c r="L647" s="360"/>
      <c r="M647" s="360"/>
      <c r="N647" s="352"/>
      <c r="O647" s="352"/>
    </row>
    <row r="648">
      <c r="A648" s="361"/>
      <c r="B648" s="360"/>
      <c r="C648" s="352"/>
      <c r="D648" s="352"/>
      <c r="E648" s="359"/>
      <c r="F648" s="360"/>
      <c r="G648" s="360"/>
      <c r="H648" s="360"/>
      <c r="I648" s="359"/>
      <c r="J648" s="360"/>
      <c r="K648" s="360"/>
      <c r="L648" s="360"/>
      <c r="M648" s="360"/>
      <c r="N648" s="352"/>
      <c r="O648" s="352"/>
    </row>
    <row r="649">
      <c r="A649" s="361"/>
      <c r="B649" s="360"/>
      <c r="C649" s="352"/>
      <c r="D649" s="352"/>
      <c r="E649" s="359"/>
      <c r="F649" s="360"/>
      <c r="G649" s="360"/>
      <c r="H649" s="360"/>
      <c r="I649" s="359"/>
      <c r="J649" s="360"/>
      <c r="K649" s="360"/>
      <c r="L649" s="360"/>
      <c r="M649" s="360"/>
      <c r="N649" s="352"/>
      <c r="O649" s="352"/>
    </row>
    <row r="650">
      <c r="A650" s="361"/>
      <c r="B650" s="360"/>
      <c r="C650" s="352"/>
      <c r="D650" s="352"/>
      <c r="E650" s="359"/>
      <c r="F650" s="360"/>
      <c r="G650" s="360"/>
      <c r="H650" s="360"/>
      <c r="I650" s="359"/>
      <c r="J650" s="360"/>
      <c r="K650" s="360"/>
      <c r="L650" s="360"/>
      <c r="M650" s="360"/>
      <c r="N650" s="352"/>
      <c r="O650" s="352"/>
    </row>
    <row r="651">
      <c r="A651" s="361"/>
      <c r="B651" s="360"/>
      <c r="C651" s="352"/>
      <c r="D651" s="352"/>
      <c r="E651" s="359"/>
      <c r="F651" s="360"/>
      <c r="G651" s="360"/>
      <c r="H651" s="360"/>
      <c r="I651" s="359"/>
      <c r="J651" s="360"/>
      <c r="K651" s="360"/>
      <c r="L651" s="360"/>
      <c r="M651" s="360"/>
      <c r="N651" s="352"/>
      <c r="O651" s="352"/>
    </row>
    <row r="652">
      <c r="A652" s="361"/>
      <c r="B652" s="360"/>
      <c r="C652" s="352"/>
      <c r="D652" s="352"/>
      <c r="E652" s="359"/>
      <c r="F652" s="360"/>
      <c r="G652" s="360"/>
      <c r="H652" s="360"/>
      <c r="I652" s="359"/>
      <c r="J652" s="360"/>
      <c r="K652" s="360"/>
      <c r="L652" s="360"/>
      <c r="M652" s="360"/>
      <c r="N652" s="352"/>
      <c r="O652" s="352"/>
    </row>
    <row r="653">
      <c r="A653" s="361"/>
      <c r="B653" s="360"/>
      <c r="C653" s="352"/>
      <c r="D653" s="352"/>
      <c r="E653" s="359"/>
      <c r="F653" s="360"/>
      <c r="G653" s="360"/>
      <c r="H653" s="360"/>
      <c r="I653" s="359"/>
      <c r="J653" s="360"/>
      <c r="K653" s="360"/>
      <c r="L653" s="360"/>
      <c r="M653" s="360"/>
      <c r="N653" s="352"/>
      <c r="O653" s="352"/>
    </row>
    <row r="654">
      <c r="A654" s="361"/>
      <c r="B654" s="360"/>
      <c r="C654" s="352"/>
      <c r="D654" s="352"/>
      <c r="E654" s="359"/>
      <c r="F654" s="360"/>
      <c r="G654" s="360"/>
      <c r="H654" s="360"/>
      <c r="I654" s="359"/>
      <c r="J654" s="360"/>
      <c r="K654" s="360"/>
      <c r="L654" s="360"/>
      <c r="M654" s="360"/>
      <c r="N654" s="352"/>
      <c r="O654" s="352"/>
    </row>
    <row r="655">
      <c r="A655" s="361"/>
      <c r="B655" s="360"/>
      <c r="C655" s="352"/>
      <c r="D655" s="352"/>
      <c r="E655" s="359"/>
      <c r="F655" s="360"/>
      <c r="G655" s="360"/>
      <c r="H655" s="360"/>
      <c r="I655" s="359"/>
      <c r="J655" s="360"/>
      <c r="K655" s="360"/>
      <c r="L655" s="360"/>
      <c r="M655" s="360"/>
      <c r="N655" s="352"/>
      <c r="O655" s="352"/>
    </row>
    <row r="656">
      <c r="A656" s="361"/>
      <c r="B656" s="360"/>
      <c r="C656" s="352"/>
      <c r="D656" s="352"/>
      <c r="E656" s="359"/>
      <c r="F656" s="360"/>
      <c r="G656" s="360"/>
      <c r="H656" s="360"/>
      <c r="I656" s="359"/>
      <c r="J656" s="360"/>
      <c r="K656" s="360"/>
      <c r="L656" s="360"/>
      <c r="M656" s="360"/>
      <c r="N656" s="352"/>
      <c r="O656" s="352"/>
    </row>
    <row r="657">
      <c r="A657" s="361"/>
      <c r="B657" s="360"/>
      <c r="C657" s="352"/>
      <c r="D657" s="352"/>
      <c r="E657" s="359"/>
      <c r="F657" s="360"/>
      <c r="G657" s="360"/>
      <c r="H657" s="360"/>
      <c r="I657" s="359"/>
      <c r="J657" s="360"/>
      <c r="K657" s="360"/>
      <c r="L657" s="360"/>
      <c r="M657" s="360"/>
      <c r="N657" s="352"/>
      <c r="O657" s="352"/>
    </row>
    <row r="658">
      <c r="A658" s="361"/>
      <c r="B658" s="360"/>
      <c r="C658" s="352"/>
      <c r="D658" s="352"/>
      <c r="E658" s="359"/>
      <c r="F658" s="360"/>
      <c r="G658" s="360"/>
      <c r="H658" s="360"/>
      <c r="I658" s="359"/>
      <c r="J658" s="360"/>
      <c r="K658" s="360"/>
      <c r="L658" s="360"/>
      <c r="M658" s="360"/>
      <c r="N658" s="352"/>
      <c r="O658" s="352"/>
    </row>
    <row r="659">
      <c r="A659" s="361"/>
      <c r="B659" s="360"/>
      <c r="C659" s="352"/>
      <c r="D659" s="352"/>
      <c r="E659" s="359"/>
      <c r="F659" s="360"/>
      <c r="G659" s="360"/>
      <c r="H659" s="360"/>
      <c r="I659" s="359"/>
      <c r="J659" s="360"/>
      <c r="K659" s="360"/>
      <c r="L659" s="360"/>
      <c r="M659" s="360"/>
      <c r="N659" s="352"/>
      <c r="O659" s="352"/>
    </row>
    <row r="660">
      <c r="A660" s="361"/>
      <c r="B660" s="360"/>
      <c r="C660" s="352"/>
      <c r="D660" s="352"/>
      <c r="E660" s="359"/>
      <c r="F660" s="360"/>
      <c r="G660" s="360"/>
      <c r="H660" s="360"/>
      <c r="I660" s="359"/>
      <c r="J660" s="360"/>
      <c r="K660" s="360"/>
      <c r="L660" s="360"/>
      <c r="M660" s="360"/>
      <c r="N660" s="352"/>
      <c r="O660" s="352"/>
    </row>
    <row r="661">
      <c r="A661" s="361"/>
      <c r="B661" s="360"/>
      <c r="C661" s="352"/>
      <c r="D661" s="352"/>
      <c r="E661" s="359"/>
      <c r="F661" s="360"/>
      <c r="G661" s="360"/>
      <c r="H661" s="360"/>
      <c r="I661" s="359"/>
      <c r="J661" s="360"/>
      <c r="K661" s="360"/>
      <c r="L661" s="360"/>
      <c r="M661" s="360"/>
      <c r="N661" s="352"/>
      <c r="O661" s="352"/>
    </row>
    <row r="662">
      <c r="A662" s="361"/>
      <c r="B662" s="360"/>
      <c r="C662" s="352"/>
      <c r="D662" s="352"/>
      <c r="E662" s="359"/>
      <c r="F662" s="360"/>
      <c r="G662" s="360"/>
      <c r="H662" s="360"/>
      <c r="I662" s="359"/>
      <c r="J662" s="360"/>
      <c r="K662" s="360"/>
      <c r="L662" s="360"/>
      <c r="M662" s="360"/>
      <c r="N662" s="352"/>
      <c r="O662" s="352"/>
    </row>
  </sheetData>
  <autoFilter ref="$A$1:$O$662">
    <filterColumn colId="9">
      <filters blank="1">
        <filter val="Waiting for CS"/>
        <filter val="Internal PRD review req'd"/>
        <filter val="On Hold"/>
        <filter val="Needs estimate"/>
        <filter val="duplicate"/>
        <filter val="Open"/>
      </filters>
    </filterColumn>
    <filterColumn colId="8">
      <filters blank="1">
        <filter val="N/A"/>
        <filter val="n/a"/>
        <filter val="Advisor"/>
        <filter val="Advisor?"/>
        <filter val="OPS DATA"/>
        <filter val="Ops Apps?"/>
        <filter val="Ops Data"/>
        <filter val="Ops Data / Ops Apps"/>
        <filter val="ADV"/>
        <filter val="OPS APPs"/>
        <filter val="OPS APPS"/>
        <filter val="Ops Apps"/>
        <filter val="TBD"/>
        <filter val="Ops App"/>
        <filter val="Adivsor"/>
        <filter val="ON"/>
        <filter val="In Mgmt"/>
        <filter val="?"/>
      </filters>
    </filterColumn>
  </autoFilter>
  <customSheetViews>
    <customSheetView guid="{3F3C259F-820F-4DBA-8511-EEC7D1734D39}" filter="1" showAutoFilter="1">
      <autoFilter ref="$D$1:$O$146"/>
    </customSheetView>
    <customSheetView guid="{95F6877D-CBE4-4F0D-8EE3-A009D85A4004}" filter="1" showAutoFilter="1">
      <autoFilter ref="$A$1:$O$282">
        <filterColumn colId="5">
          <filters>
            <filter val="PC"/>
            <filter val="PCAP"/>
            <filter val="GP"/>
            <filter val="MV"/>
            <filter val="MyVest"/>
            <filter val="AM"/>
          </filters>
        </filterColumn>
      </autoFilter>
    </customSheetView>
    <customSheetView guid="{AAF019E0-06D4-4352-8175-0B618D372D10}" filter="1" showAutoFilter="1">
      <autoFilter ref="$A$1:$O$282">
        <filterColumn colId="5">
          <filters>
            <filter val="AM"/>
          </filters>
        </filterColumn>
      </autoFilter>
    </customSheetView>
    <customSheetView guid="{E01B5294-32BB-405E-BA26-66CE7662C8A1}" filter="1" showAutoFilter="1">
      <autoFilter ref="$D$15:$O$146">
        <filterColumn colId="4">
          <filters>
            <filter val="Ann"/>
            <filter val="JM"/>
            <filter val="John"/>
            <filter val="Shenba"/>
            <filter val="Justin"/>
            <filter val="Schenba"/>
            <filter val="Brian/Justin"/>
            <filter val="Arlene"/>
            <filter val="CLo"/>
            <filter val="Brian / Heather"/>
            <filter val="Prakash"/>
            <filter val="AnnP"/>
            <filter val="Brian"/>
            <filter val="Brian M."/>
            <filter val="Mike"/>
            <filter val="Rob/David"/>
            <filter val="JoelD"/>
          </filters>
        </filterColumn>
      </autoFilter>
    </customSheetView>
  </customSheetViews>
  <dataValidations>
    <dataValidation type="list" allowBlank="1" sqref="E4 E7 E9 E20:E21 E26 E29:E30 E33:E35 E38:E53 E55:E107 E109 E111:E112 E118:E120 E122 E124:E125 E178 E183:E184 E200:E205 E207:E237 E239:E243 E249 E251:E252 E254:E255 E258 E267 E272 E283">
      <formula1>"A,B,C,X"</formula1>
    </dataValidation>
    <dataValidation type="list" allowBlank="1" sqref="E2:E3 E5:E6 E8 E10:E19 E22:E25 E27:E28 E108 E116 E127:E154 E160:E161 E164:E167 E175:E176 E256:E257">
      <formula1>"A,B,C"</formula1>
    </dataValidation>
  </dataValidations>
  <hyperlinks>
    <hyperlink r:id="rId2" ref="C274"/>
    <hyperlink r:id="rId3" ref="C275"/>
  </hyperlinks>
  <drawing r:id="rId4"/>
  <legacyDrawing r:id="rId5"/>
</worksheet>
</file>