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nathan R\Desktop\"/>
    </mc:Choice>
  </mc:AlternateContent>
  <bookViews>
    <workbookView xWindow="0" yWindow="0" windowWidth="19200" windowHeight="6990" activeTab="2"/>
  </bookViews>
  <sheets>
    <sheet name="Zanil 5 + 1 Offer" sheetId="2" r:id="rId1"/>
    <sheet name="Zanil Launch 25 + 6 offer" sheetId="1" r:id="rId2"/>
    <sheet name="Zanil 100 + 30 " sheetId="3" r:id="rId3"/>
  </sheets>
  <calcPr calcId="171027"/>
</workbook>
</file>

<file path=xl/calcChain.xml><?xml version="1.0" encoding="utf-8"?>
<calcChain xmlns="http://schemas.openxmlformats.org/spreadsheetml/2006/main">
  <c r="D8" i="3" l="1"/>
  <c r="E8" i="3" s="1"/>
  <c r="E9" i="3" s="1"/>
  <c r="E7" i="3"/>
  <c r="E6" i="3"/>
  <c r="G11" i="3" l="1"/>
  <c r="E11" i="3"/>
  <c r="E15" i="3" s="1"/>
  <c r="D8" i="2" l="1"/>
  <c r="E8" i="2" s="1"/>
  <c r="E9" i="2" s="1"/>
  <c r="E7" i="2"/>
  <c r="E6" i="2"/>
  <c r="G11" i="2" l="1"/>
  <c r="E11" i="2"/>
  <c r="E15" i="2" s="1"/>
  <c r="E7" i="1" l="1"/>
  <c r="D8" i="1"/>
  <c r="E8" i="1" s="1"/>
  <c r="E9" i="1" s="1"/>
  <c r="E6" i="1"/>
  <c r="E11" i="1" l="1"/>
  <c r="G11" i="1"/>
  <c r="E15" i="1"/>
</calcChain>
</file>

<file path=xl/sharedStrings.xml><?xml version="1.0" encoding="utf-8"?>
<sst xmlns="http://schemas.openxmlformats.org/spreadsheetml/2006/main" count="30" uniqueCount="12">
  <si>
    <t>eVolve</t>
  </si>
  <si>
    <t>List Price</t>
  </si>
  <si>
    <t>eVolve (Max.)</t>
  </si>
  <si>
    <t>W/saler rebate</t>
  </si>
  <si>
    <t>Rebate</t>
  </si>
  <si>
    <t>Net net</t>
  </si>
  <si>
    <t>Adult Cow Dose</t>
  </si>
  <si>
    <t>105ml</t>
  </si>
  <si>
    <t>Existing user*</t>
  </si>
  <si>
    <t>25 + 6</t>
  </si>
  <si>
    <t>5 + 1</t>
  </si>
  <si>
    <t>100 + 30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</si>
</sst>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£&quot;* #,##0.00_);_(&quot;£&quot;* \(#,##0.00\);_(&quot;£&quot;* &quot;-&quot;??_);_(@_)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9420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7">
    <xf numFmtId="0" fontId="0" fillId="0" borderId="0" xfId="0"/>
    <xf numFmtId="0" fontId="0" fillId="2" borderId="0" xfId="0" applyFill="1"/>
    <xf numFmtId="9" fontId="0" fillId="2" borderId="0" xfId="0" applyNumberForma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164" fontId="2" fillId="3" borderId="1" xfId="1" applyFont="1" applyFill="1" applyBorder="1"/>
    <xf numFmtId="0" fontId="0" fillId="0" borderId="1" xfId="0" applyBorder="1"/>
    <xf numFmtId="9" fontId="0" fillId="0" borderId="1" xfId="0" applyNumberFormat="1" applyBorder="1" applyAlignment="1">
      <alignment horizontal="center"/>
    </xf>
    <xf numFmtId="164" fontId="0" fillId="0" borderId="1" xfId="0" applyNumberFormat="1" applyBorder="1"/>
    <xf numFmtId="0" fontId="0" fillId="0" borderId="2" xfId="0" applyBorder="1"/>
    <xf numFmtId="164" fontId="0" fillId="0" borderId="3" xfId="0" applyNumberFormat="1" applyBorder="1"/>
    <xf numFmtId="0" fontId="0" fillId="0" borderId="4" xfId="0" applyBorder="1"/>
    <xf numFmtId="164" fontId="0" fillId="0" borderId="4" xfId="0" applyNumberFormat="1" applyBorder="1"/>
    <xf numFmtId="0" fontId="0" fillId="0" borderId="5" xfId="0" applyBorder="1"/>
    <xf numFmtId="0" fontId="0" fillId="0" borderId="6" xfId="0" applyBorder="1"/>
    <xf numFmtId="164" fontId="0" fillId="0" borderId="5" xfId="1" applyFont="1" applyBorder="1"/>
    <xf numFmtId="0" fontId="0" fillId="0" borderId="0" xfId="0" applyBorder="1"/>
    <xf numFmtId="0" fontId="4" fillId="4" borderId="1" xfId="0" applyFont="1" applyFill="1" applyBorder="1" applyAlignment="1">
      <alignment horizontal="center"/>
    </xf>
    <xf numFmtId="164" fontId="3" fillId="0" borderId="1" xfId="0" applyNumberFormat="1" applyFont="1" applyBorder="1"/>
    <xf numFmtId="164" fontId="0" fillId="0" borderId="0" xfId="0" applyNumberFormat="1"/>
    <xf numFmtId="0" fontId="0" fillId="3" borderId="1" xfId="0" applyFill="1" applyBorder="1"/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0" fillId="0" borderId="1" xfId="0" applyFill="1" applyBorder="1"/>
    <xf numFmtId="0" fontId="4" fillId="0" borderId="1" xfId="0" applyFont="1" applyFill="1" applyBorder="1" applyAlignment="1">
      <alignment horizontal="center"/>
    </xf>
    <xf numFmtId="10" fontId="0" fillId="0" borderId="2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6</xdr:col>
      <xdr:colOff>266700</xdr:colOff>
      <xdr:row>3</xdr:row>
      <xdr:rowOff>45720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1A68E8-B325-4664-B3F8-0A2033E42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4600" y="0"/>
          <a:ext cx="3302000" cy="5981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6</xdr:col>
      <xdr:colOff>190500</xdr:colOff>
      <xdr:row>3</xdr:row>
      <xdr:rowOff>45720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0160" y="0"/>
          <a:ext cx="3322320" cy="6019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6</xdr:col>
      <xdr:colOff>266700</xdr:colOff>
      <xdr:row>3</xdr:row>
      <xdr:rowOff>45720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5CF71-C6B7-4152-841C-1BE9F7C55A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4600" y="0"/>
          <a:ext cx="3302000" cy="5981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3"/>
  <sheetViews>
    <sheetView workbookViewId="0">
      <selection activeCell="G22" sqref="G22"/>
    </sheetView>
  </sheetViews>
  <sheetFormatPr defaultRowHeight="14.5" x14ac:dyDescent="0.35"/>
  <cols>
    <col min="3" max="3" width="15.08984375" customWidth="1"/>
    <col min="4" max="4" width="9.08984375" customWidth="1"/>
    <col min="5" max="5" width="10.54296875" customWidth="1"/>
    <col min="7" max="7" width="11.54296875" customWidth="1"/>
  </cols>
  <sheetData>
    <row r="2" spans="1:10" x14ac:dyDescent="0.35">
      <c r="A2" s="1" t="s">
        <v>0</v>
      </c>
      <c r="B2" s="2">
        <v>0.15</v>
      </c>
    </row>
    <row r="5" spans="1:10" x14ac:dyDescent="0.35">
      <c r="C5" s="3" t="s">
        <v>1</v>
      </c>
      <c r="D5" s="4"/>
      <c r="E5" s="5">
        <v>88.39</v>
      </c>
    </row>
    <row r="6" spans="1:10" x14ac:dyDescent="0.35">
      <c r="C6" s="6" t="s">
        <v>2</v>
      </c>
      <c r="D6" s="7">
        <v>0.15</v>
      </c>
      <c r="E6" s="8">
        <f>$E$5*D6</f>
        <v>13.2585</v>
      </c>
    </row>
    <row r="7" spans="1:10" ht="15" thickBot="1" x14ac:dyDescent="0.4">
      <c r="C7" s="9" t="s">
        <v>3</v>
      </c>
      <c r="D7" s="25">
        <v>0.13500000000000001</v>
      </c>
      <c r="E7" s="10">
        <f t="shared" ref="E7:E8" si="0">$E$5*D7</f>
        <v>11.932650000000001</v>
      </c>
    </row>
    <row r="8" spans="1:10" ht="15.5" thickTop="1" thickBot="1" x14ac:dyDescent="0.4">
      <c r="C8" s="11" t="s">
        <v>4</v>
      </c>
      <c r="D8" s="26">
        <f>SUM(D6:D7)</f>
        <v>0.28500000000000003</v>
      </c>
      <c r="E8" s="12">
        <f t="shared" si="0"/>
        <v>25.191150000000004</v>
      </c>
    </row>
    <row r="9" spans="1:10" ht="15" thickTop="1" x14ac:dyDescent="0.35">
      <c r="C9" s="13" t="s">
        <v>5</v>
      </c>
      <c r="D9" s="14"/>
      <c r="E9" s="15">
        <f>E5-E8</f>
        <v>63.198849999999993</v>
      </c>
    </row>
    <row r="10" spans="1:10" ht="3.75" customHeight="1" x14ac:dyDescent="0.35">
      <c r="J10" s="16"/>
    </row>
    <row r="11" spans="1:10" x14ac:dyDescent="0.35">
      <c r="C11" s="6" t="s">
        <v>8</v>
      </c>
      <c r="D11" s="17" t="s">
        <v>10</v>
      </c>
      <c r="E11" s="18">
        <f>E9*5/6</f>
        <v>52.665708333333328</v>
      </c>
      <c r="G11" s="19">
        <f>E9*5</f>
        <v>315.99424999999997</v>
      </c>
      <c r="J11" s="16"/>
    </row>
    <row r="12" spans="1:10" ht="12" customHeight="1" x14ac:dyDescent="0.35">
      <c r="J12" s="16"/>
    </row>
    <row r="13" spans="1:10" ht="13.25" customHeight="1" x14ac:dyDescent="0.35">
      <c r="J13" s="16"/>
    </row>
    <row r="14" spans="1:10" ht="13.25" customHeight="1" x14ac:dyDescent="0.35">
      <c r="C14" s="3" t="s">
        <v>6</v>
      </c>
      <c r="D14" s="20"/>
      <c r="E14" s="20"/>
      <c r="J14" s="16"/>
    </row>
    <row r="15" spans="1:10" x14ac:dyDescent="0.35">
      <c r="C15" s="21" t="s">
        <v>7</v>
      </c>
      <c r="D15" s="6"/>
      <c r="E15" s="8">
        <f>E11*(105/5000)</f>
        <v>1.1059798750000001</v>
      </c>
      <c r="J15" s="16"/>
    </row>
    <row r="16" spans="1:10" x14ac:dyDescent="0.35">
      <c r="J16" s="16"/>
    </row>
    <row r="17" spans="3:10" x14ac:dyDescent="0.35">
      <c r="J17" s="16"/>
    </row>
    <row r="21" spans="3:10" x14ac:dyDescent="0.35">
      <c r="C21" s="6"/>
      <c r="D21" s="24"/>
      <c r="E21" s="18"/>
      <c r="G21" s="19"/>
    </row>
    <row r="22" spans="3:10" x14ac:dyDescent="0.35">
      <c r="C22" s="22"/>
      <c r="D22" s="23"/>
      <c r="E22" s="23"/>
    </row>
    <row r="23" spans="3:10" x14ac:dyDescent="0.35">
      <c r="C23" s="21"/>
      <c r="D23" s="6"/>
      <c r="E23" s="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3"/>
  <sheetViews>
    <sheetView view="pageLayout" zoomScaleNormal="100" workbookViewId="0">
      <selection activeCell="D17" sqref="D17"/>
    </sheetView>
  </sheetViews>
  <sheetFormatPr defaultRowHeight="14.5" x14ac:dyDescent="0.35"/>
  <cols>
    <col min="3" max="3" width="15.08984375" bestFit="1" customWidth="1"/>
    <col min="4" max="4" width="9.08984375" bestFit="1" customWidth="1"/>
    <col min="5" max="5" width="10.54296875" bestFit="1" customWidth="1"/>
    <col min="7" max="7" width="11.54296875" bestFit="1" customWidth="1"/>
  </cols>
  <sheetData>
    <row r="2" spans="1:10" x14ac:dyDescent="0.35">
      <c r="A2" s="1" t="s">
        <v>0</v>
      </c>
      <c r="B2" s="2">
        <v>0.15</v>
      </c>
    </row>
    <row r="5" spans="1:10" x14ac:dyDescent="0.35">
      <c r="C5" s="3" t="s">
        <v>1</v>
      </c>
      <c r="D5" s="4"/>
      <c r="E5" s="5">
        <v>88.39</v>
      </c>
    </row>
    <row r="6" spans="1:10" x14ac:dyDescent="0.35">
      <c r="C6" s="6" t="s">
        <v>2</v>
      </c>
      <c r="D6" s="7">
        <v>0.15</v>
      </c>
      <c r="E6" s="8">
        <f>$E$5*D6</f>
        <v>13.2585</v>
      </c>
    </row>
    <row r="7" spans="1:10" ht="15" thickBot="1" x14ac:dyDescent="0.4">
      <c r="C7" s="9" t="s">
        <v>3</v>
      </c>
      <c r="D7" s="25">
        <v>0.13500000000000001</v>
      </c>
      <c r="E7" s="10">
        <f t="shared" ref="E7:E8" si="0">$E$5*D7</f>
        <v>11.932650000000001</v>
      </c>
    </row>
    <row r="8" spans="1:10" ht="15.5" thickTop="1" thickBot="1" x14ac:dyDescent="0.4">
      <c r="C8" s="11" t="s">
        <v>4</v>
      </c>
      <c r="D8" s="26">
        <f>SUM(D6:D7)</f>
        <v>0.28500000000000003</v>
      </c>
      <c r="E8" s="12">
        <f t="shared" si="0"/>
        <v>25.191150000000004</v>
      </c>
    </row>
    <row r="9" spans="1:10" ht="15" thickTop="1" x14ac:dyDescent="0.35">
      <c r="C9" s="13" t="s">
        <v>5</v>
      </c>
      <c r="D9" s="14"/>
      <c r="E9" s="15">
        <f>E5-E8</f>
        <v>63.198849999999993</v>
      </c>
    </row>
    <row r="10" spans="1:10" ht="0.65" customHeight="1" x14ac:dyDescent="0.35">
      <c r="J10" s="16"/>
    </row>
    <row r="11" spans="1:10" x14ac:dyDescent="0.35">
      <c r="C11" s="6" t="s">
        <v>8</v>
      </c>
      <c r="D11" s="17" t="s">
        <v>9</v>
      </c>
      <c r="E11" s="18">
        <f>E9*25/31</f>
        <v>50.966814516129027</v>
      </c>
      <c r="G11" s="19">
        <f>E9*25</f>
        <v>1579.9712499999998</v>
      </c>
      <c r="J11" s="16"/>
    </row>
    <row r="12" spans="1:10" ht="12" customHeight="1" x14ac:dyDescent="0.35">
      <c r="J12" s="16"/>
    </row>
    <row r="13" spans="1:10" ht="13.25" customHeight="1" x14ac:dyDescent="0.35">
      <c r="J13" s="16"/>
    </row>
    <row r="14" spans="1:10" ht="13.25" customHeight="1" x14ac:dyDescent="0.35">
      <c r="C14" s="3" t="s">
        <v>6</v>
      </c>
      <c r="D14" s="20"/>
      <c r="E14" s="20"/>
      <c r="J14" s="16"/>
    </row>
    <row r="15" spans="1:10" x14ac:dyDescent="0.35">
      <c r="C15" s="21" t="s">
        <v>7</v>
      </c>
      <c r="D15" s="6"/>
      <c r="E15" s="8">
        <f>E11*(105/5000)</f>
        <v>1.0703031048387097</v>
      </c>
      <c r="J15" s="16"/>
    </row>
    <row r="16" spans="1:10" x14ac:dyDescent="0.35">
      <c r="J16" s="16"/>
    </row>
    <row r="17" spans="3:10" x14ac:dyDescent="0.35">
      <c r="J17" s="16"/>
    </row>
    <row r="21" spans="3:10" x14ac:dyDescent="0.35">
      <c r="C21" s="6"/>
      <c r="D21" s="24"/>
      <c r="E21" s="18"/>
      <c r="G21" s="19"/>
    </row>
    <row r="22" spans="3:10" x14ac:dyDescent="0.35">
      <c r="C22" s="22"/>
      <c r="D22" s="23"/>
      <c r="E22" s="23"/>
    </row>
    <row r="23" spans="3:10" x14ac:dyDescent="0.35">
      <c r="C23" s="21"/>
      <c r="D23" s="6"/>
      <c r="E23" s="8"/>
    </row>
  </sheetData>
  <pageMargins left="0.7" right="0.7" top="0.75" bottom="0.75" header="0.3" footer="0.3"/>
  <pageSetup paperSize="9" orientation="portrait" r:id="rId1"/>
  <headerFooter>
    <oddHeader>&amp;CZanil cost calculator</oddHeader>
    <oddFooter>&amp;L&amp;"Times New Roman,Regular"&amp;12&amp;K00C0C0Proprietary</oddFooter>
    <evenFooter>&amp;L&amp;"Times New Roman,Regular"&amp;12&amp;K00C0C0Proprietary</evenFooter>
    <firstFooter>&amp;L&amp;"Times New Roman,Regular"&amp;12&amp;K00C0C0Proprietary</first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3"/>
  <sheetViews>
    <sheetView tabSelected="1" workbookViewId="0">
      <selection activeCell="I20" sqref="I20"/>
    </sheetView>
  </sheetViews>
  <sheetFormatPr defaultRowHeight="14.5" x14ac:dyDescent="0.35"/>
  <cols>
    <col min="3" max="3" width="15.08984375" customWidth="1"/>
    <col min="4" max="4" width="9.08984375" customWidth="1"/>
    <col min="5" max="5" width="10.54296875" customWidth="1"/>
    <col min="7" max="7" width="11.54296875" customWidth="1"/>
  </cols>
  <sheetData>
    <row r="2" spans="1:10" x14ac:dyDescent="0.35">
      <c r="A2" s="1" t="s">
        <v>0</v>
      </c>
      <c r="B2" s="2">
        <v>0.15</v>
      </c>
    </row>
    <row r="5" spans="1:10" x14ac:dyDescent="0.35">
      <c r="C5" s="3" t="s">
        <v>1</v>
      </c>
      <c r="D5" s="4"/>
      <c r="E5" s="5">
        <v>88.39</v>
      </c>
    </row>
    <row r="6" spans="1:10" x14ac:dyDescent="0.35">
      <c r="C6" s="6" t="s">
        <v>2</v>
      </c>
      <c r="D6" s="7">
        <v>0.15</v>
      </c>
      <c r="E6" s="8">
        <f>$E$5*D6</f>
        <v>13.2585</v>
      </c>
    </row>
    <row r="7" spans="1:10" ht="15" thickBot="1" x14ac:dyDescent="0.4">
      <c r="C7" s="9" t="s">
        <v>3</v>
      </c>
      <c r="D7" s="25">
        <v>0.13500000000000001</v>
      </c>
      <c r="E7" s="10">
        <f t="shared" ref="E7:E8" si="0">$E$5*D7</f>
        <v>11.932650000000001</v>
      </c>
    </row>
    <row r="8" spans="1:10" ht="15.5" thickTop="1" thickBot="1" x14ac:dyDescent="0.4">
      <c r="C8" s="11" t="s">
        <v>4</v>
      </c>
      <c r="D8" s="26">
        <f>SUM(D6:D7)</f>
        <v>0.28500000000000003</v>
      </c>
      <c r="E8" s="12">
        <f t="shared" si="0"/>
        <v>25.191150000000004</v>
      </c>
    </row>
    <row r="9" spans="1:10" ht="15" thickTop="1" x14ac:dyDescent="0.35">
      <c r="C9" s="13" t="s">
        <v>5</v>
      </c>
      <c r="D9" s="14"/>
      <c r="E9" s="15">
        <f>E5-E8</f>
        <v>63.198849999999993</v>
      </c>
    </row>
    <row r="10" spans="1:10" ht="3.75" customHeight="1" x14ac:dyDescent="0.35">
      <c r="J10" s="16"/>
    </row>
    <row r="11" spans="1:10" x14ac:dyDescent="0.35">
      <c r="C11" s="6" t="s">
        <v>8</v>
      </c>
      <c r="D11" s="17" t="s">
        <v>11</v>
      </c>
      <c r="E11" s="18">
        <f>E9*100/130</f>
        <v>48.614499999999992</v>
      </c>
      <c r="G11" s="19">
        <f>E9*100</f>
        <v>6319.8849999999993</v>
      </c>
      <c r="J11" s="16"/>
    </row>
    <row r="12" spans="1:10" ht="12" customHeight="1" x14ac:dyDescent="0.35">
      <c r="J12" s="16"/>
    </row>
    <row r="13" spans="1:10" ht="13.25" customHeight="1" x14ac:dyDescent="0.35">
      <c r="J13" s="16"/>
    </row>
    <row r="14" spans="1:10" ht="13.25" customHeight="1" x14ac:dyDescent="0.35">
      <c r="C14" s="3" t="s">
        <v>6</v>
      </c>
      <c r="D14" s="20"/>
      <c r="E14" s="20"/>
      <c r="J14" s="16"/>
    </row>
    <row r="15" spans="1:10" x14ac:dyDescent="0.35">
      <c r="C15" s="21" t="s">
        <v>7</v>
      </c>
      <c r="D15" s="6"/>
      <c r="E15" s="8">
        <f>E11*(105/5000)</f>
        <v>1.0209044999999999</v>
      </c>
      <c r="J15" s="16"/>
    </row>
    <row r="16" spans="1:10" x14ac:dyDescent="0.35">
      <c r="J16" s="16"/>
    </row>
    <row r="17" spans="3:10" x14ac:dyDescent="0.35">
      <c r="J17" s="16"/>
    </row>
    <row r="21" spans="3:10" x14ac:dyDescent="0.35">
      <c r="C21" s="6"/>
      <c r="D21" s="24"/>
      <c r="E21" s="18"/>
      <c r="G21" s="19"/>
    </row>
    <row r="22" spans="3:10" x14ac:dyDescent="0.35">
      <c r="C22" s="22"/>
      <c r="D22" s="23"/>
      <c r="E22" s="23"/>
    </row>
    <row r="23" spans="3:10" x14ac:dyDescent="0.35">
      <c r="C23" s="21"/>
      <c r="D23" s="6"/>
      <c r="E23" s="8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a10f9ac0-5937-4b4f-b459-96aedd9ed2c5">
  <element uid="id_classification_euconfidential" value=""/>
  <element uid="cefbaa69-3bfa-4b56-8d22-6839cb7b06d0" value=""/>
</sisl>
</file>

<file path=customXml/itemProps1.xml><?xml version="1.0" encoding="utf-8"?>
<ds:datastoreItem xmlns:ds="http://schemas.openxmlformats.org/officeDocument/2006/customXml" ds:itemID="{29E4FAFB-25DB-494A-BE6B-8E640E2AA626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Zanil 5 + 1 Offer</vt:lpstr>
      <vt:lpstr>Zanil Launch 25 + 6 offer</vt:lpstr>
      <vt:lpstr>Zanil 100 + 30 </vt:lpstr>
    </vt:vector>
  </TitlesOfParts>
  <Company>Merck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Merck &amp; Co., Inc.</dc:creator>
  <cp:lastModifiedBy>Jonathan R</cp:lastModifiedBy>
  <dcterms:created xsi:type="dcterms:W3CDTF">2013-09-04T13:12:42Z</dcterms:created>
  <dcterms:modified xsi:type="dcterms:W3CDTF">2017-01-24T11:03:14Z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1389189500</vt:i4>
  </property>
  <property fmtid="{D5CDD505-2E9C-101B-9397-08002B2CF9AE}" pid="3" name="_NewReviewCycle">
    <vt:lpwstr/>
  </property>
  <property fmtid="{D5CDD505-2E9C-101B-9397-08002B2CF9AE}" pid="4" name="_EmailSubject">
    <vt:lpwstr>Zanil pricing</vt:lpwstr>
  </property>
  <property fmtid="{D5CDD505-2E9C-101B-9397-08002B2CF9AE}" pid="5" name="_AuthorEmail">
    <vt:lpwstr>david.beach@merck.com</vt:lpwstr>
  </property>
  <property fmtid="{D5CDD505-2E9C-101B-9397-08002B2CF9AE}" pid="6" name="_AuthorEmailDisplayName">
    <vt:lpwstr>Beach, David</vt:lpwstr>
  </property>
  <property fmtid="{D5CDD505-2E9C-101B-9397-08002B2CF9AE}" pid="7" name="_ReviewingToolsShownOnce">
    <vt:lpwstr/>
  </property>
  <property fmtid="{D5CDD505-2E9C-101B-9397-08002B2CF9AE}" pid="8" name="docIndexRef">
    <vt:lpwstr>c8390326-811b-4d31-b9d5-5b011bedfcdf</vt:lpwstr>
  </property>
  <property fmtid="{D5CDD505-2E9C-101B-9397-08002B2CF9AE}" pid="9" name="bjSaver">
    <vt:lpwstr>+LdSiaPAejNf7QLpGMbwD98UQoxRAKD0</vt:lpwstr>
  </property>
  <property fmtid="{D5CDD505-2E9C-101B-9397-08002B2CF9AE}" pid="10" name="bjDocumentLabelXML">
    <vt:lpwstr>&lt;?xml version="1.0" encoding="us-ascii"?&gt;&lt;sisl xmlns:xsi="http://www.w3.org/2001/XMLSchema-instance" xmlns:xsd="http://www.w3.org/2001/XMLSchema" sislVersion="0" policy="a10f9ac0-5937-4b4f-b459-96aedd9ed2c5" xmlns="http://www.boldonjames.com/2008/01/sie/i</vt:lpwstr>
  </property>
  <property fmtid="{D5CDD505-2E9C-101B-9397-08002B2CF9AE}" pid="11" name="bjDocumentLabelXML-0">
    <vt:lpwstr>nternal/label"&gt;&lt;element uid="id_classification_euconfidential" value="" /&gt;&lt;element uid="cefbaa69-3bfa-4b56-8d22-6839cb7b06d0" value="" /&gt;&lt;/sisl&gt;</vt:lpwstr>
  </property>
  <property fmtid="{D5CDD505-2E9C-101B-9397-08002B2CF9AE}" pid="12" name="bjDocumentSecurityLabel">
    <vt:lpwstr>Proprietary</vt:lpwstr>
  </property>
  <property fmtid="{D5CDD505-2E9C-101B-9397-08002B2CF9AE}" pid="13" name="MerckMetadataExchange">
    <vt:lpwstr>!$MRK@Proprietary-Footer-Left</vt:lpwstr>
  </property>
  <property fmtid="{D5CDD505-2E9C-101B-9397-08002B2CF9AE}" pid="14" name="bjLeftFooterLabel">
    <vt:lpwstr>&amp;"Times New Roman,Regular"&amp;12&amp;K00C0C0Proprietary</vt:lpwstr>
  </property>
</Properties>
</file>